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G:\1_LAB OPERATIONS_authorized access only\Projects_ADU\Lingcod Fin Ray Spines\AFS\"/>
    </mc:Choice>
  </mc:AlternateContent>
  <xr:revisionPtr revIDLastSave="0" documentId="13_ncr:1_{6562B070-19A7-49C7-AF72-2CE3D360CEA3}" xr6:coauthVersionLast="47" xr6:coauthVersionMax="47" xr10:uidLastSave="{00000000-0000-0000-0000-000000000000}"/>
  <bookViews>
    <workbookView xWindow="-120" yWindow="-120" windowWidth="29040" windowHeight="15840" firstSheet="4" activeTab="7" xr2:uid="{80CC2457-1608-4352-ABDB-F704AF6D9A2E}"/>
  </bookViews>
  <sheets>
    <sheet name="USE THIS" sheetId="9" r:id="rId1"/>
    <sheet name="Raw Data" sheetId="1" r:id="rId2"/>
    <sheet name="Pivot tables" sheetId="5" r:id="rId3"/>
    <sheet name="Notes" sheetId="7" r:id="rId4"/>
    <sheet name="QC_Template_Spine_v_Oto R2 orig" sheetId="13" r:id="rId5"/>
    <sheet name="QC_Template_Spine_v_spine" sheetId="10" r:id="rId6"/>
    <sheet name="QC_Template_Spine_v_Oto" sheetId="11" r:id="rId7"/>
    <sheet name="Lingod Fin and Oto from Martin " sheetId="12" r:id="rId8"/>
  </sheets>
  <externalReferences>
    <externalReference r:id="rId9"/>
    <externalReference r:id="rId10"/>
    <externalReference r:id="rId11"/>
  </externalReferences>
  <definedNames>
    <definedName name="_xlnm.Print_Area" localSheetId="7">'Lingod Fin and Oto from Martin '!$A$1:$C$335</definedName>
    <definedName name="Species">[1]LookUps!$A:$A</definedName>
    <definedName name="SPECIES2">[2]LookUps!$A:$A</definedName>
  </definedNames>
  <calcPr calcId="191028"/>
  <pivotCaches>
    <pivotCache cacheId="0" r:id="rId12"/>
    <pivotCache cacheId="1" r:id="rId13"/>
    <pivotCache cacheId="2" r:id="rId14"/>
    <pivotCache cacheId="3" r:id="rId15"/>
    <pivotCache cacheId="4"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1" i="11" l="1"/>
  <c r="AA5" i="13"/>
  <c r="AA5" i="11"/>
  <c r="AA5"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81" i="10"/>
  <c r="U82" i="10"/>
  <c r="U83" i="10"/>
  <c r="U84" i="10"/>
  <c r="U85" i="10"/>
  <c r="U86" i="10"/>
  <c r="U87" i="10"/>
  <c r="U88" i="10"/>
  <c r="U89" i="10"/>
  <c r="U90" i="10"/>
  <c r="U91" i="10"/>
  <c r="U92" i="10"/>
  <c r="U93" i="10"/>
  <c r="U94" i="10"/>
  <c r="U95" i="10"/>
  <c r="U96" i="10"/>
  <c r="U97" i="10"/>
  <c r="U98" i="10"/>
  <c r="U99" i="10"/>
  <c r="U100" i="10"/>
  <c r="U101" i="10"/>
  <c r="U102" i="10"/>
  <c r="U103" i="10"/>
  <c r="U104" i="10"/>
  <c r="U105" i="10"/>
  <c r="U106" i="10"/>
  <c r="U107" i="10"/>
  <c r="U108" i="10"/>
  <c r="U109" i="10"/>
  <c r="U110" i="10"/>
  <c r="U111" i="10"/>
  <c r="U112" i="10"/>
  <c r="U113" i="10"/>
  <c r="U114" i="10"/>
  <c r="U115" i="10"/>
  <c r="U116" i="10"/>
  <c r="U117" i="10"/>
  <c r="U18" i="10"/>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75" i="11"/>
  <c r="U76" i="11"/>
  <c r="U77" i="11"/>
  <c r="U78" i="11"/>
  <c r="U79" i="11"/>
  <c r="U80" i="11"/>
  <c r="U81" i="11"/>
  <c r="U82" i="11"/>
  <c r="U83" i="11"/>
  <c r="U84" i="11"/>
  <c r="U85" i="11"/>
  <c r="U86" i="11"/>
  <c r="U87" i="11"/>
  <c r="U88" i="11"/>
  <c r="U89" i="11"/>
  <c r="U90" i="11"/>
  <c r="U91" i="11"/>
  <c r="U92" i="11"/>
  <c r="U93" i="11"/>
  <c r="U94" i="11"/>
  <c r="U95" i="11"/>
  <c r="U96" i="11"/>
  <c r="U97" i="11"/>
  <c r="U98" i="11"/>
  <c r="U99" i="11"/>
  <c r="U100" i="11"/>
  <c r="U101" i="11"/>
  <c r="U102" i="11"/>
  <c r="U103" i="11"/>
  <c r="U104" i="11"/>
  <c r="U105" i="11"/>
  <c r="U106" i="11"/>
  <c r="U107" i="11"/>
  <c r="U108" i="11"/>
  <c r="U109" i="11"/>
  <c r="U110" i="11"/>
  <c r="U111" i="11"/>
  <c r="U112" i="11"/>
  <c r="U113" i="11"/>
  <c r="U114" i="11"/>
  <c r="U115" i="11"/>
  <c r="U116" i="11"/>
  <c r="U117" i="11"/>
  <c r="U18" i="11"/>
  <c r="U348" i="13"/>
  <c r="U19" i="13"/>
  <c r="U20" i="13"/>
  <c r="U21" i="13"/>
  <c r="U22" i="13"/>
  <c r="U23" i="13"/>
  <c r="U24" i="13"/>
  <c r="U25" i="13"/>
  <c r="U26" i="13"/>
  <c r="U27" i="13"/>
  <c r="U28" i="13"/>
  <c r="U29" i="13"/>
  <c r="U30" i="13"/>
  <c r="U31" i="13"/>
  <c r="U32" i="13"/>
  <c r="U33" i="13"/>
  <c r="U34" i="13"/>
  <c r="U35" i="13"/>
  <c r="U36" i="13"/>
  <c r="U37" i="13"/>
  <c r="U38" i="13"/>
  <c r="U39" i="13"/>
  <c r="U40" i="13"/>
  <c r="U41" i="13"/>
  <c r="U42" i="13"/>
  <c r="U43" i="13"/>
  <c r="U44" i="13"/>
  <c r="U45" i="13"/>
  <c r="U46" i="13"/>
  <c r="U47" i="13"/>
  <c r="U48" i="13"/>
  <c r="U49" i="13"/>
  <c r="U50" i="13"/>
  <c r="U51" i="13"/>
  <c r="U52" i="13"/>
  <c r="U53" i="13"/>
  <c r="U54" i="13"/>
  <c r="U55" i="13"/>
  <c r="U56" i="13"/>
  <c r="U57" i="13"/>
  <c r="U58" i="13"/>
  <c r="U59" i="13"/>
  <c r="U60" i="13"/>
  <c r="U61" i="13"/>
  <c r="U62" i="13"/>
  <c r="U63" i="13"/>
  <c r="U64" i="13"/>
  <c r="U65" i="13"/>
  <c r="U66" i="13"/>
  <c r="U67" i="13"/>
  <c r="U68" i="13"/>
  <c r="U69" i="13"/>
  <c r="U70" i="13"/>
  <c r="U71" i="13"/>
  <c r="U72" i="13"/>
  <c r="U73" i="13"/>
  <c r="U74" i="13"/>
  <c r="U75" i="13"/>
  <c r="U76" i="13"/>
  <c r="U77" i="13"/>
  <c r="U78" i="13"/>
  <c r="U79" i="13"/>
  <c r="U80" i="13"/>
  <c r="U81" i="13"/>
  <c r="U82" i="13"/>
  <c r="U83" i="13"/>
  <c r="U84" i="13"/>
  <c r="U85" i="13"/>
  <c r="U86" i="13"/>
  <c r="U87" i="13"/>
  <c r="U88" i="13"/>
  <c r="U89" i="13"/>
  <c r="U90" i="13"/>
  <c r="U91" i="13"/>
  <c r="U92" i="13"/>
  <c r="U93" i="13"/>
  <c r="U94" i="13"/>
  <c r="U95" i="13"/>
  <c r="U96" i="13"/>
  <c r="U97" i="13"/>
  <c r="U98" i="13"/>
  <c r="U99" i="13"/>
  <c r="U100" i="13"/>
  <c r="U101" i="13"/>
  <c r="U102" i="13"/>
  <c r="U103" i="13"/>
  <c r="U104" i="13"/>
  <c r="U105" i="13"/>
  <c r="U106" i="13"/>
  <c r="U107" i="13"/>
  <c r="U108" i="13"/>
  <c r="U109" i="13"/>
  <c r="U110" i="13"/>
  <c r="U111" i="13"/>
  <c r="U112" i="13"/>
  <c r="U113" i="13"/>
  <c r="U114" i="13"/>
  <c r="U115" i="13"/>
  <c r="U116" i="13"/>
  <c r="U117" i="13"/>
  <c r="U118" i="13"/>
  <c r="U119" i="13"/>
  <c r="U120" i="13"/>
  <c r="U121" i="13"/>
  <c r="U122" i="13"/>
  <c r="U123" i="13"/>
  <c r="U124" i="13"/>
  <c r="U125" i="13"/>
  <c r="U126" i="13"/>
  <c r="U127" i="13"/>
  <c r="U128" i="13"/>
  <c r="U129" i="13"/>
  <c r="U130" i="13"/>
  <c r="U131" i="13"/>
  <c r="U132" i="13"/>
  <c r="U133" i="13"/>
  <c r="U134" i="13"/>
  <c r="U135" i="13"/>
  <c r="U136" i="13"/>
  <c r="U137" i="13"/>
  <c r="U138" i="13"/>
  <c r="U139" i="13"/>
  <c r="U140" i="13"/>
  <c r="U141" i="13"/>
  <c r="U142" i="13"/>
  <c r="U143" i="13"/>
  <c r="U144" i="13"/>
  <c r="U145" i="13"/>
  <c r="U146" i="13"/>
  <c r="U147" i="13"/>
  <c r="U148" i="13"/>
  <c r="U149" i="13"/>
  <c r="U150" i="13"/>
  <c r="U151" i="13"/>
  <c r="U152" i="13"/>
  <c r="U153" i="13"/>
  <c r="U154" i="13"/>
  <c r="U155" i="13"/>
  <c r="U156" i="13"/>
  <c r="U157" i="13"/>
  <c r="U158" i="13"/>
  <c r="U159" i="13"/>
  <c r="U160" i="13"/>
  <c r="U161" i="13"/>
  <c r="U162" i="13"/>
  <c r="U163" i="13"/>
  <c r="U164" i="13"/>
  <c r="U165" i="13"/>
  <c r="U166" i="13"/>
  <c r="U167" i="13"/>
  <c r="U168" i="13"/>
  <c r="U169" i="13"/>
  <c r="U170" i="13"/>
  <c r="U171" i="13"/>
  <c r="U172" i="13"/>
  <c r="U173" i="13"/>
  <c r="U174" i="13"/>
  <c r="U175" i="13"/>
  <c r="U176" i="13"/>
  <c r="U177" i="13"/>
  <c r="U178" i="13"/>
  <c r="U179" i="13"/>
  <c r="U180" i="13"/>
  <c r="U181" i="13"/>
  <c r="U182" i="13"/>
  <c r="U183" i="13"/>
  <c r="U184" i="13"/>
  <c r="U185" i="13"/>
  <c r="U186" i="13"/>
  <c r="U187" i="13"/>
  <c r="U188" i="13"/>
  <c r="U189" i="13"/>
  <c r="U190" i="13"/>
  <c r="U191" i="13"/>
  <c r="U192" i="13"/>
  <c r="U193" i="13"/>
  <c r="U194" i="13"/>
  <c r="U195" i="13"/>
  <c r="U196" i="13"/>
  <c r="U197" i="13"/>
  <c r="U198" i="13"/>
  <c r="U199" i="13"/>
  <c r="U200" i="13"/>
  <c r="U201" i="13"/>
  <c r="U202" i="13"/>
  <c r="U203" i="13"/>
  <c r="U204" i="13"/>
  <c r="U205" i="13"/>
  <c r="U206" i="13"/>
  <c r="U207" i="13"/>
  <c r="U208" i="13"/>
  <c r="U209" i="13"/>
  <c r="U210" i="13"/>
  <c r="U211" i="13"/>
  <c r="U212" i="13"/>
  <c r="U213" i="13"/>
  <c r="U214" i="13"/>
  <c r="U215" i="13"/>
  <c r="U216" i="13"/>
  <c r="U217" i="13"/>
  <c r="U218" i="13"/>
  <c r="U219" i="13"/>
  <c r="U220" i="13"/>
  <c r="U221" i="13"/>
  <c r="U222" i="13"/>
  <c r="U223" i="13"/>
  <c r="U224" i="13"/>
  <c r="U225" i="13"/>
  <c r="U226" i="13"/>
  <c r="U227" i="13"/>
  <c r="U228" i="13"/>
  <c r="U229" i="13"/>
  <c r="U230" i="13"/>
  <c r="U231" i="13"/>
  <c r="U232" i="13"/>
  <c r="U233" i="13"/>
  <c r="U234" i="13"/>
  <c r="U235" i="13"/>
  <c r="U236" i="13"/>
  <c r="U237" i="13"/>
  <c r="U238" i="13"/>
  <c r="U239" i="13"/>
  <c r="U240" i="13"/>
  <c r="U241" i="13"/>
  <c r="U242" i="13"/>
  <c r="U243" i="13"/>
  <c r="U244" i="13"/>
  <c r="U245" i="13"/>
  <c r="U246" i="13"/>
  <c r="U247" i="13"/>
  <c r="U248" i="13"/>
  <c r="U249" i="13"/>
  <c r="U250" i="13"/>
  <c r="U251" i="13"/>
  <c r="U252" i="13"/>
  <c r="U253" i="13"/>
  <c r="U254" i="13"/>
  <c r="U255" i="13"/>
  <c r="U256" i="13"/>
  <c r="U257" i="13"/>
  <c r="U258" i="13"/>
  <c r="U259" i="13"/>
  <c r="U260" i="13"/>
  <c r="U261" i="13"/>
  <c r="U262" i="13"/>
  <c r="U263" i="13"/>
  <c r="U264" i="13"/>
  <c r="U265" i="13"/>
  <c r="U266" i="13"/>
  <c r="U267" i="13"/>
  <c r="U268" i="13"/>
  <c r="U269" i="13"/>
  <c r="U270" i="13"/>
  <c r="U271" i="13"/>
  <c r="U272" i="13"/>
  <c r="U273" i="13"/>
  <c r="U274" i="13"/>
  <c r="U275" i="13"/>
  <c r="U276" i="13"/>
  <c r="U277" i="13"/>
  <c r="U278" i="13"/>
  <c r="U279" i="13"/>
  <c r="U280" i="13"/>
  <c r="U281" i="13"/>
  <c r="U282" i="13"/>
  <c r="U283" i="13"/>
  <c r="U284" i="13"/>
  <c r="U285" i="13"/>
  <c r="U286" i="13"/>
  <c r="U287" i="13"/>
  <c r="U288" i="13"/>
  <c r="U289" i="13"/>
  <c r="U290" i="13"/>
  <c r="U291" i="13"/>
  <c r="U292" i="13"/>
  <c r="U293" i="13"/>
  <c r="U294" i="13"/>
  <c r="U295" i="13"/>
  <c r="U296" i="13"/>
  <c r="U297" i="13"/>
  <c r="U298" i="13"/>
  <c r="U299" i="13"/>
  <c r="U300" i="13"/>
  <c r="U301" i="13"/>
  <c r="U302" i="13"/>
  <c r="U303" i="13"/>
  <c r="U304" i="13"/>
  <c r="U305" i="13"/>
  <c r="U306" i="13"/>
  <c r="U307" i="13"/>
  <c r="U308" i="13"/>
  <c r="U309" i="13"/>
  <c r="U310" i="13"/>
  <c r="U311" i="13"/>
  <c r="U312" i="13"/>
  <c r="U313" i="13"/>
  <c r="U314" i="13"/>
  <c r="U315" i="13"/>
  <c r="U316" i="13"/>
  <c r="U317" i="13"/>
  <c r="U318" i="13"/>
  <c r="U319" i="13"/>
  <c r="U320" i="13"/>
  <c r="U321" i="13"/>
  <c r="U322" i="13"/>
  <c r="U323" i="13"/>
  <c r="U324" i="13"/>
  <c r="U325" i="13"/>
  <c r="U326" i="13"/>
  <c r="U327" i="13"/>
  <c r="U328" i="13"/>
  <c r="U329" i="13"/>
  <c r="U330" i="13"/>
  <c r="U331" i="13"/>
  <c r="U332" i="13"/>
  <c r="U333" i="13"/>
  <c r="U334" i="13"/>
  <c r="U335" i="13"/>
  <c r="U336" i="13"/>
  <c r="U337" i="13"/>
  <c r="U338" i="13"/>
  <c r="U339" i="13"/>
  <c r="U340" i="13"/>
  <c r="U341" i="13"/>
  <c r="U342" i="13"/>
  <c r="U343" i="13"/>
  <c r="U18" i="13"/>
  <c r="X7" i="13"/>
  <c r="X8" i="13"/>
  <c r="X349" i="13"/>
  <c r="X346" i="13"/>
  <c r="X345" i="13"/>
  <c r="W346" i="13"/>
  <c r="W345" i="13"/>
  <c r="W347" i="13"/>
  <c r="X347" i="13"/>
  <c r="Y347" i="13"/>
  <c r="Z347" i="13"/>
  <c r="AA347" i="13"/>
  <c r="U346" i="13"/>
  <c r="U345" i="13"/>
  <c r="T346" i="13"/>
  <c r="T345" i="13"/>
  <c r="S346" i="13"/>
  <c r="S345" i="13"/>
  <c r="V347" i="13"/>
  <c r="U347" i="13"/>
  <c r="T347" i="13"/>
  <c r="V15" i="13" s="1"/>
  <c r="S347" i="13"/>
  <c r="AA6" i="13"/>
  <c r="X6" i="13"/>
  <c r="M15" i="13" s="1"/>
  <c r="M18" i="13" s="1"/>
  <c r="M19" i="13" s="1"/>
  <c r="M20" i="13" s="1"/>
  <c r="M21" i="13" s="1"/>
  <c r="M22" i="13" s="1"/>
  <c r="M23" i="13" s="1"/>
  <c r="M24" i="13" s="1"/>
  <c r="M25" i="13" s="1"/>
  <c r="M26" i="13" s="1"/>
  <c r="M27" i="13" s="1"/>
  <c r="M28" i="13" s="1"/>
  <c r="M29" i="13" s="1"/>
  <c r="M30" i="13" s="1"/>
  <c r="M31" i="13" s="1"/>
  <c r="M32" i="13" s="1"/>
  <c r="M33" i="13" s="1"/>
  <c r="M34" i="13" s="1"/>
  <c r="M35" i="13" s="1"/>
  <c r="M36" i="13" s="1"/>
  <c r="M37" i="13" s="1"/>
  <c r="M38" i="13" s="1"/>
  <c r="M39" i="13" s="1"/>
  <c r="M40" i="13" s="1"/>
  <c r="M41" i="13" s="1"/>
  <c r="M42" i="13" s="1"/>
  <c r="M43" i="13" s="1"/>
  <c r="M44" i="13" s="1"/>
  <c r="M45" i="13" s="1"/>
  <c r="M46" i="13" s="1"/>
  <c r="M47" i="13" s="1"/>
  <c r="M48" i="13" s="1"/>
  <c r="M49" i="13" s="1"/>
  <c r="M50" i="13" s="1"/>
  <c r="M51" i="13" s="1"/>
  <c r="M52" i="13" s="1"/>
  <c r="M53" i="13" s="1"/>
  <c r="M54" i="13" s="1"/>
  <c r="M55" i="13" s="1"/>
  <c r="M56" i="13" s="1"/>
  <c r="M57" i="13" s="1"/>
  <c r="M58" i="13" s="1"/>
  <c r="M59" i="13" s="1"/>
  <c r="M60" i="13" s="1"/>
  <c r="M61" i="13" s="1"/>
  <c r="M62" i="13" s="1"/>
  <c r="M63" i="13" s="1"/>
  <c r="M64" i="13" s="1"/>
  <c r="M65" i="13" s="1"/>
  <c r="M66" i="13" s="1"/>
  <c r="M67" i="13" s="1"/>
  <c r="M68" i="13" s="1"/>
  <c r="M69" i="13" s="1"/>
  <c r="M70" i="13" s="1"/>
  <c r="M71" i="13" s="1"/>
  <c r="M72" i="13" s="1"/>
  <c r="M73" i="13" s="1"/>
  <c r="M74" i="13" s="1"/>
  <c r="M75" i="13" s="1"/>
  <c r="M76" i="13" s="1"/>
  <c r="M77" i="13" s="1"/>
  <c r="M78" i="13" s="1"/>
  <c r="M79" i="13" s="1"/>
  <c r="M80" i="13" s="1"/>
  <c r="M81" i="13" s="1"/>
  <c r="M82" i="13" s="1"/>
  <c r="M83" i="13" s="1"/>
  <c r="M84" i="13" s="1"/>
  <c r="M85" i="13" s="1"/>
  <c r="M86" i="13" s="1"/>
  <c r="M87" i="13" s="1"/>
  <c r="M88" i="13" s="1"/>
  <c r="M89" i="13" s="1"/>
  <c r="M90" i="13" s="1"/>
  <c r="M91" i="13" s="1"/>
  <c r="M92" i="13" s="1"/>
  <c r="M93" i="13" s="1"/>
  <c r="M94" i="13" s="1"/>
  <c r="M95" i="13" s="1"/>
  <c r="M96" i="13" s="1"/>
  <c r="M97" i="13" s="1"/>
  <c r="M98" i="13" s="1"/>
  <c r="M99" i="13" s="1"/>
  <c r="M100" i="13" s="1"/>
  <c r="M101" i="13" s="1"/>
  <c r="M102" i="13" s="1"/>
  <c r="M103" i="13" s="1"/>
  <c r="M104" i="13" s="1"/>
  <c r="M105" i="13" s="1"/>
  <c r="M106" i="13" s="1"/>
  <c r="M107" i="13" s="1"/>
  <c r="M108" i="13" s="1"/>
  <c r="M109" i="13" s="1"/>
  <c r="M110" i="13" s="1"/>
  <c r="M111" i="13" s="1"/>
  <c r="M112" i="13" s="1"/>
  <c r="M113" i="13" s="1"/>
  <c r="M114" i="13" s="1"/>
  <c r="M115" i="13" s="1"/>
  <c r="M116" i="13" s="1"/>
  <c r="M117" i="13" s="1"/>
  <c r="M118" i="13" s="1"/>
  <c r="M119" i="13" s="1"/>
  <c r="M120" i="13" s="1"/>
  <c r="M121" i="13" s="1"/>
  <c r="M122" i="13" s="1"/>
  <c r="M123" i="13" s="1"/>
  <c r="M124" i="13" s="1"/>
  <c r="M125" i="13" s="1"/>
  <c r="M126" i="13" s="1"/>
  <c r="M127" i="13" s="1"/>
  <c r="M128" i="13" s="1"/>
  <c r="M129" i="13" s="1"/>
  <c r="M130" i="13" s="1"/>
  <c r="M131" i="13" s="1"/>
  <c r="M132" i="13" s="1"/>
  <c r="M133" i="13" s="1"/>
  <c r="M134" i="13" s="1"/>
  <c r="M135" i="13" s="1"/>
  <c r="M136" i="13" s="1"/>
  <c r="M137" i="13" s="1"/>
  <c r="M138" i="13" s="1"/>
  <c r="M139" i="13" s="1"/>
  <c r="M140" i="13" s="1"/>
  <c r="M141" i="13" s="1"/>
  <c r="M142" i="13" s="1"/>
  <c r="M143" i="13" s="1"/>
  <c r="M144" i="13" s="1"/>
  <c r="M145" i="13" s="1"/>
  <c r="M146" i="13" s="1"/>
  <c r="M147" i="13" s="1"/>
  <c r="M148" i="13" s="1"/>
  <c r="M149" i="13" s="1"/>
  <c r="M150" i="13" s="1"/>
  <c r="M151" i="13" s="1"/>
  <c r="M152" i="13" s="1"/>
  <c r="M153" i="13" s="1"/>
  <c r="M154" i="13" s="1"/>
  <c r="M155" i="13" s="1"/>
  <c r="M156" i="13" s="1"/>
  <c r="M157" i="13" s="1"/>
  <c r="M158" i="13" s="1"/>
  <c r="M159" i="13" s="1"/>
  <c r="M160" i="13" s="1"/>
  <c r="M161" i="13" s="1"/>
  <c r="M162" i="13" s="1"/>
  <c r="M163" i="13" s="1"/>
  <c r="M164" i="13" s="1"/>
  <c r="M165" i="13" s="1"/>
  <c r="M166" i="13" s="1"/>
  <c r="M167" i="13" s="1"/>
  <c r="M168" i="13" s="1"/>
  <c r="M169" i="13" s="1"/>
  <c r="M170" i="13" s="1"/>
  <c r="M171" i="13" s="1"/>
  <c r="M172" i="13" s="1"/>
  <c r="M173" i="13" s="1"/>
  <c r="M174" i="13" s="1"/>
  <c r="M175" i="13" s="1"/>
  <c r="M176" i="13" s="1"/>
  <c r="M177" i="13" s="1"/>
  <c r="M178" i="13" s="1"/>
  <c r="M179" i="13" s="1"/>
  <c r="M180" i="13" s="1"/>
  <c r="M181" i="13" s="1"/>
  <c r="M182" i="13" s="1"/>
  <c r="M183" i="13" s="1"/>
  <c r="M184" i="13" s="1"/>
  <c r="M185" i="13" s="1"/>
  <c r="M186" i="13" s="1"/>
  <c r="M187" i="13" s="1"/>
  <c r="M188" i="13" s="1"/>
  <c r="M189" i="13" s="1"/>
  <c r="M190" i="13" s="1"/>
  <c r="M191" i="13" s="1"/>
  <c r="M192" i="13" s="1"/>
  <c r="M193" i="13" s="1"/>
  <c r="M194" i="13" s="1"/>
  <c r="M195" i="13" s="1"/>
  <c r="M196" i="13" s="1"/>
  <c r="M197" i="13" s="1"/>
  <c r="M198" i="13" s="1"/>
  <c r="M199" i="13" s="1"/>
  <c r="M200" i="13" s="1"/>
  <c r="M201" i="13" s="1"/>
  <c r="M202" i="13" s="1"/>
  <c r="M203" i="13" s="1"/>
  <c r="M204" i="13" s="1"/>
  <c r="M205" i="13" s="1"/>
  <c r="M206" i="13" s="1"/>
  <c r="M207" i="13" s="1"/>
  <c r="M208" i="13" s="1"/>
  <c r="M209" i="13" s="1"/>
  <c r="M210" i="13" s="1"/>
  <c r="M211" i="13" s="1"/>
  <c r="M212" i="13" s="1"/>
  <c r="M213" i="13" s="1"/>
  <c r="M214" i="13" s="1"/>
  <c r="M215" i="13" s="1"/>
  <c r="M216" i="13" s="1"/>
  <c r="M217" i="13" s="1"/>
  <c r="M218" i="13" s="1"/>
  <c r="M219" i="13" s="1"/>
  <c r="M220" i="13" s="1"/>
  <c r="M221" i="13" s="1"/>
  <c r="M222" i="13" s="1"/>
  <c r="M223" i="13" s="1"/>
  <c r="M224" i="13" s="1"/>
  <c r="M225" i="13" s="1"/>
  <c r="M226" i="13" s="1"/>
  <c r="M227" i="13" s="1"/>
  <c r="M228" i="13" s="1"/>
  <c r="M229" i="13" s="1"/>
  <c r="M230" i="13" s="1"/>
  <c r="M231" i="13" s="1"/>
  <c r="M232" i="13" s="1"/>
  <c r="M233" i="13" s="1"/>
  <c r="M234" i="13" s="1"/>
  <c r="M235" i="13" s="1"/>
  <c r="M236" i="13" s="1"/>
  <c r="M237" i="13" s="1"/>
  <c r="M238" i="13" s="1"/>
  <c r="M239" i="13" s="1"/>
  <c r="M240" i="13" s="1"/>
  <c r="M241" i="13" s="1"/>
  <c r="M242" i="13" s="1"/>
  <c r="M243" i="13" s="1"/>
  <c r="M244" i="13" s="1"/>
  <c r="M245" i="13" s="1"/>
  <c r="M246" i="13" s="1"/>
  <c r="M247" i="13" s="1"/>
  <c r="M248" i="13" s="1"/>
  <c r="M249" i="13" s="1"/>
  <c r="M250" i="13" s="1"/>
  <c r="M251" i="13" s="1"/>
  <c r="M252" i="13" s="1"/>
  <c r="M253" i="13" s="1"/>
  <c r="M254" i="13" s="1"/>
  <c r="M255" i="13" s="1"/>
  <c r="M256" i="13" s="1"/>
  <c r="M257" i="13" s="1"/>
  <c r="M258" i="13" s="1"/>
  <c r="M259" i="13" s="1"/>
  <c r="M260" i="13" s="1"/>
  <c r="M261" i="13" s="1"/>
  <c r="M262" i="13" s="1"/>
  <c r="M263" i="13" s="1"/>
  <c r="M264" i="13" s="1"/>
  <c r="M265" i="13" s="1"/>
  <c r="M266" i="13" s="1"/>
  <c r="M267" i="13" s="1"/>
  <c r="M268" i="13" s="1"/>
  <c r="M269" i="13" s="1"/>
  <c r="M270" i="13" s="1"/>
  <c r="M271" i="13" s="1"/>
  <c r="M272" i="13" s="1"/>
  <c r="M273" i="13" s="1"/>
  <c r="M274" i="13" s="1"/>
  <c r="M275" i="13" s="1"/>
  <c r="M276" i="13" s="1"/>
  <c r="M277" i="13" s="1"/>
  <c r="M278" i="13" s="1"/>
  <c r="M279" i="13" s="1"/>
  <c r="M280" i="13" s="1"/>
  <c r="M281" i="13" s="1"/>
  <c r="M282" i="13" s="1"/>
  <c r="M283" i="13" s="1"/>
  <c r="M284" i="13" s="1"/>
  <c r="M285" i="13" s="1"/>
  <c r="M286" i="13" s="1"/>
  <c r="M287" i="13" s="1"/>
  <c r="M288" i="13" s="1"/>
  <c r="M289" i="13" s="1"/>
  <c r="M290" i="13" s="1"/>
  <c r="M291" i="13" s="1"/>
  <c r="M292" i="13" s="1"/>
  <c r="M293" i="13" s="1"/>
  <c r="M294" i="13" s="1"/>
  <c r="M295" i="13" s="1"/>
  <c r="M296" i="13" s="1"/>
  <c r="M297" i="13" s="1"/>
  <c r="M298" i="13" s="1"/>
  <c r="M299" i="13" s="1"/>
  <c r="M300" i="13" s="1"/>
  <c r="M301" i="13" s="1"/>
  <c r="M302" i="13" s="1"/>
  <c r="M303" i="13" s="1"/>
  <c r="M304" i="13" s="1"/>
  <c r="M305" i="13" s="1"/>
  <c r="M306" i="13" s="1"/>
  <c r="M307" i="13" s="1"/>
  <c r="M308" i="13" s="1"/>
  <c r="M309" i="13" s="1"/>
  <c r="M310" i="13" s="1"/>
  <c r="M311" i="13" s="1"/>
  <c r="M312" i="13" s="1"/>
  <c r="M313" i="13" s="1"/>
  <c r="M314" i="13" s="1"/>
  <c r="M315" i="13" s="1"/>
  <c r="M316" i="13" s="1"/>
  <c r="M317" i="13" s="1"/>
  <c r="M318" i="13" s="1"/>
  <c r="M319" i="13" s="1"/>
  <c r="M320" i="13" s="1"/>
  <c r="M321" i="13" s="1"/>
  <c r="M322" i="13" s="1"/>
  <c r="M323" i="13" s="1"/>
  <c r="M324" i="13" s="1"/>
  <c r="M325" i="13" s="1"/>
  <c r="M326" i="13" s="1"/>
  <c r="M327" i="13" s="1"/>
  <c r="M328" i="13" s="1"/>
  <c r="M329" i="13" s="1"/>
  <c r="M330" i="13" s="1"/>
  <c r="M331" i="13" s="1"/>
  <c r="M332" i="13" s="1"/>
  <c r="M333" i="13" s="1"/>
  <c r="M334" i="13" s="1"/>
  <c r="M335" i="13" s="1"/>
  <c r="M336" i="13" s="1"/>
  <c r="M337" i="13" s="1"/>
  <c r="M338" i="13" s="1"/>
  <c r="M339" i="13" s="1"/>
  <c r="M340" i="13" s="1"/>
  <c r="M341" i="13" s="1"/>
  <c r="M342" i="13" s="1"/>
  <c r="M343" i="13" s="1"/>
  <c r="A118" i="13"/>
  <c r="A119" i="13" s="1"/>
  <c r="A120" i="13" s="1"/>
  <c r="A121" i="13" s="1"/>
  <c r="B118" i="13"/>
  <c r="C118" i="13"/>
  <c r="C119" i="13" s="1"/>
  <c r="C120" i="13" s="1"/>
  <c r="C121" i="13" s="1"/>
  <c r="C122" i="13" s="1"/>
  <c r="C123" i="13" s="1"/>
  <c r="C124" i="13" s="1"/>
  <c r="D118" i="13"/>
  <c r="E118" i="13"/>
  <c r="E119" i="13" s="1"/>
  <c r="E120" i="13" s="1"/>
  <c r="E121" i="13" s="1"/>
  <c r="E122" i="13" s="1"/>
  <c r="E123" i="13" s="1"/>
  <c r="E124" i="13" s="1"/>
  <c r="E125" i="13" s="1"/>
  <c r="E126" i="13" s="1"/>
  <c r="E127" i="13" s="1"/>
  <c r="E128" i="13" s="1"/>
  <c r="E129" i="13" s="1"/>
  <c r="E130" i="13" s="1"/>
  <c r="E131" i="13" s="1"/>
  <c r="E132" i="13" s="1"/>
  <c r="E133" i="13" s="1"/>
  <c r="E134" i="13" s="1"/>
  <c r="E135" i="13" s="1"/>
  <c r="E136" i="13" s="1"/>
  <c r="E137" i="13" s="1"/>
  <c r="E138" i="13" s="1"/>
  <c r="E139" i="13" s="1"/>
  <c r="E140" i="13" s="1"/>
  <c r="E141" i="13" s="1"/>
  <c r="E142" i="13" s="1"/>
  <c r="E143" i="13" s="1"/>
  <c r="E144" i="13" s="1"/>
  <c r="E145" i="13" s="1"/>
  <c r="E146" i="13" s="1"/>
  <c r="E147" i="13" s="1"/>
  <c r="E148" i="13" s="1"/>
  <c r="E149" i="13" s="1"/>
  <c r="E150" i="13" s="1"/>
  <c r="E151" i="13" s="1"/>
  <c r="E152" i="13" s="1"/>
  <c r="E153" i="13" s="1"/>
  <c r="E154" i="13" s="1"/>
  <c r="E155" i="13" s="1"/>
  <c r="E156" i="13" s="1"/>
  <c r="E157" i="13" s="1"/>
  <c r="E158" i="13" s="1"/>
  <c r="E159" i="13" s="1"/>
  <c r="E160" i="13" s="1"/>
  <c r="E161" i="13" s="1"/>
  <c r="E162" i="13" s="1"/>
  <c r="E163" i="13" s="1"/>
  <c r="E164" i="13" s="1"/>
  <c r="E165" i="13" s="1"/>
  <c r="E166" i="13" s="1"/>
  <c r="E167" i="13" s="1"/>
  <c r="E168" i="13" s="1"/>
  <c r="E169" i="13" s="1"/>
  <c r="E170" i="13" s="1"/>
  <c r="E171" i="13" s="1"/>
  <c r="E172" i="13" s="1"/>
  <c r="E173" i="13" s="1"/>
  <c r="E174" i="13" s="1"/>
  <c r="E175" i="13" s="1"/>
  <c r="E176" i="13" s="1"/>
  <c r="E177" i="13" s="1"/>
  <c r="E178" i="13" s="1"/>
  <c r="E179" i="13" s="1"/>
  <c r="E180" i="13" s="1"/>
  <c r="E181" i="13" s="1"/>
  <c r="E182" i="13" s="1"/>
  <c r="E183" i="13" s="1"/>
  <c r="E184" i="13" s="1"/>
  <c r="E185" i="13" s="1"/>
  <c r="E186" i="13" s="1"/>
  <c r="E187" i="13" s="1"/>
  <c r="E188" i="13" s="1"/>
  <c r="E189" i="13" s="1"/>
  <c r="E190" i="13" s="1"/>
  <c r="E191" i="13" s="1"/>
  <c r="E192" i="13" s="1"/>
  <c r="E193" i="13" s="1"/>
  <c r="E194" i="13" s="1"/>
  <c r="E195" i="13" s="1"/>
  <c r="E196" i="13" s="1"/>
  <c r="E197" i="13" s="1"/>
  <c r="E198" i="13" s="1"/>
  <c r="E199" i="13" s="1"/>
  <c r="E200" i="13" s="1"/>
  <c r="E201" i="13" s="1"/>
  <c r="E202" i="13" s="1"/>
  <c r="E203" i="13" s="1"/>
  <c r="E204" i="13" s="1"/>
  <c r="E205" i="13" s="1"/>
  <c r="E206" i="13" s="1"/>
  <c r="E207" i="13" s="1"/>
  <c r="E208" i="13" s="1"/>
  <c r="E209" i="13" s="1"/>
  <c r="E210" i="13" s="1"/>
  <c r="E211" i="13" s="1"/>
  <c r="E212" i="13" s="1"/>
  <c r="E213" i="13" s="1"/>
  <c r="E214" i="13" s="1"/>
  <c r="E215" i="13" s="1"/>
  <c r="E216" i="13" s="1"/>
  <c r="E217" i="13" s="1"/>
  <c r="E218" i="13" s="1"/>
  <c r="E219" i="13" s="1"/>
  <c r="E220" i="13" s="1"/>
  <c r="E221" i="13" s="1"/>
  <c r="E222" i="13" s="1"/>
  <c r="E223" i="13" s="1"/>
  <c r="E224" i="13" s="1"/>
  <c r="E225" i="13" s="1"/>
  <c r="E226" i="13" s="1"/>
  <c r="E227" i="13" s="1"/>
  <c r="E228" i="13" s="1"/>
  <c r="E229" i="13" s="1"/>
  <c r="E230" i="13" s="1"/>
  <c r="E231" i="13" s="1"/>
  <c r="E232" i="13" s="1"/>
  <c r="E233" i="13" s="1"/>
  <c r="E234" i="13" s="1"/>
  <c r="E235" i="13" s="1"/>
  <c r="E236" i="13" s="1"/>
  <c r="E237" i="13" s="1"/>
  <c r="E238" i="13" s="1"/>
  <c r="E239" i="13" s="1"/>
  <c r="E240" i="13" s="1"/>
  <c r="E241" i="13" s="1"/>
  <c r="E242" i="13" s="1"/>
  <c r="E243" i="13" s="1"/>
  <c r="E244" i="13" s="1"/>
  <c r="E245" i="13" s="1"/>
  <c r="E246" i="13" s="1"/>
  <c r="E247" i="13" s="1"/>
  <c r="E248" i="13" s="1"/>
  <c r="E249" i="13" s="1"/>
  <c r="E250" i="13" s="1"/>
  <c r="E251" i="13" s="1"/>
  <c r="E252" i="13" s="1"/>
  <c r="E253" i="13" s="1"/>
  <c r="E254" i="13" s="1"/>
  <c r="E255" i="13" s="1"/>
  <c r="E256" i="13" s="1"/>
  <c r="E257" i="13" s="1"/>
  <c r="E258" i="13" s="1"/>
  <c r="E259" i="13" s="1"/>
  <c r="E260" i="13" s="1"/>
  <c r="E261" i="13" s="1"/>
  <c r="E262" i="13" s="1"/>
  <c r="E263" i="13" s="1"/>
  <c r="E264" i="13" s="1"/>
  <c r="E265" i="13" s="1"/>
  <c r="E266" i="13" s="1"/>
  <c r="E267" i="13" s="1"/>
  <c r="E268" i="13" s="1"/>
  <c r="E269" i="13" s="1"/>
  <c r="E270" i="13" s="1"/>
  <c r="E271" i="13" s="1"/>
  <c r="E272" i="13" s="1"/>
  <c r="E273" i="13" s="1"/>
  <c r="E274" i="13" s="1"/>
  <c r="E275" i="13" s="1"/>
  <c r="E276" i="13" s="1"/>
  <c r="E277" i="13" s="1"/>
  <c r="E278" i="13" s="1"/>
  <c r="E279" i="13" s="1"/>
  <c r="E280" i="13" s="1"/>
  <c r="E281" i="13" s="1"/>
  <c r="E282" i="13" s="1"/>
  <c r="E283" i="13" s="1"/>
  <c r="E284" i="13" s="1"/>
  <c r="E285" i="13" s="1"/>
  <c r="E286" i="13" s="1"/>
  <c r="E287" i="13" s="1"/>
  <c r="E288" i="13" s="1"/>
  <c r="E289" i="13" s="1"/>
  <c r="E290" i="13" s="1"/>
  <c r="E291" i="13" s="1"/>
  <c r="E292" i="13" s="1"/>
  <c r="E293" i="13" s="1"/>
  <c r="E294" i="13" s="1"/>
  <c r="E295" i="13" s="1"/>
  <c r="E296" i="13" s="1"/>
  <c r="E297" i="13" s="1"/>
  <c r="E298" i="13" s="1"/>
  <c r="E299" i="13" s="1"/>
  <c r="E300" i="13" s="1"/>
  <c r="E301" i="13" s="1"/>
  <c r="E302" i="13" s="1"/>
  <c r="E303" i="13" s="1"/>
  <c r="E304" i="13" s="1"/>
  <c r="E305" i="13" s="1"/>
  <c r="E306" i="13" s="1"/>
  <c r="E307" i="13" s="1"/>
  <c r="E308" i="13" s="1"/>
  <c r="E309" i="13" s="1"/>
  <c r="E310" i="13" s="1"/>
  <c r="E311" i="13" s="1"/>
  <c r="E312" i="13" s="1"/>
  <c r="E313" i="13" s="1"/>
  <c r="E314" i="13" s="1"/>
  <c r="E315" i="13" s="1"/>
  <c r="E316" i="13" s="1"/>
  <c r="E317" i="13" s="1"/>
  <c r="E318" i="13" s="1"/>
  <c r="E319" i="13" s="1"/>
  <c r="E320" i="13" s="1"/>
  <c r="E321" i="13" s="1"/>
  <c r="E322" i="13" s="1"/>
  <c r="E323" i="13" s="1"/>
  <c r="E324" i="13" s="1"/>
  <c r="E325" i="13" s="1"/>
  <c r="E326" i="13" s="1"/>
  <c r="E327" i="13" s="1"/>
  <c r="E328" i="13" s="1"/>
  <c r="E329" i="13" s="1"/>
  <c r="E330" i="13" s="1"/>
  <c r="E331" i="13" s="1"/>
  <c r="E332" i="13" s="1"/>
  <c r="E333" i="13" s="1"/>
  <c r="E334" i="13" s="1"/>
  <c r="E335" i="13" s="1"/>
  <c r="E336" i="13" s="1"/>
  <c r="E337" i="13" s="1"/>
  <c r="E338" i="13" s="1"/>
  <c r="E339" i="13" s="1"/>
  <c r="E340" i="13" s="1"/>
  <c r="E341" i="13" s="1"/>
  <c r="E342" i="13" s="1"/>
  <c r="E343" i="13" s="1"/>
  <c r="F118" i="13"/>
  <c r="G118" i="13"/>
  <c r="H118" i="13"/>
  <c r="I118" i="13"/>
  <c r="K118" i="13"/>
  <c r="N118" i="13"/>
  <c r="B119" i="13"/>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D119" i="13"/>
  <c r="F119" i="13"/>
  <c r="G119" i="13"/>
  <c r="H119" i="13"/>
  <c r="I119" i="13"/>
  <c r="I120" i="13" s="1"/>
  <c r="I121" i="13" s="1"/>
  <c r="I122" i="13" s="1"/>
  <c r="K119" i="13"/>
  <c r="N119" i="13"/>
  <c r="N120" i="13" s="1"/>
  <c r="N121" i="13" s="1"/>
  <c r="N122" i="13" s="1"/>
  <c r="N123" i="13" s="1"/>
  <c r="N124" i="13" s="1"/>
  <c r="N125" i="13" s="1"/>
  <c r="N126" i="13" s="1"/>
  <c r="N127" i="13" s="1"/>
  <c r="N128" i="13" s="1"/>
  <c r="N129" i="13" s="1"/>
  <c r="N130" i="13" s="1"/>
  <c r="N131" i="13" s="1"/>
  <c r="N132" i="13" s="1"/>
  <c r="N133" i="13" s="1"/>
  <c r="N134" i="13" s="1"/>
  <c r="N135" i="13" s="1"/>
  <c r="N136" i="13" s="1"/>
  <c r="N137" i="13" s="1"/>
  <c r="N138" i="13" s="1"/>
  <c r="N139" i="13" s="1"/>
  <c r="N140" i="13" s="1"/>
  <c r="N141" i="13" s="1"/>
  <c r="N142" i="13" s="1"/>
  <c r="N143" i="13" s="1"/>
  <c r="N144" i="13" s="1"/>
  <c r="N145" i="13" s="1"/>
  <c r="N146" i="13" s="1"/>
  <c r="N147" i="13" s="1"/>
  <c r="N148" i="13" s="1"/>
  <c r="N149" i="13" s="1"/>
  <c r="N150" i="13" s="1"/>
  <c r="N151" i="13" s="1"/>
  <c r="N152" i="13" s="1"/>
  <c r="N153" i="13" s="1"/>
  <c r="N154" i="13" s="1"/>
  <c r="N155" i="13" s="1"/>
  <c r="N156" i="13" s="1"/>
  <c r="N157" i="13" s="1"/>
  <c r="N158" i="13" s="1"/>
  <c r="N159" i="13" s="1"/>
  <c r="N160" i="13" s="1"/>
  <c r="N161" i="13" s="1"/>
  <c r="N162" i="13" s="1"/>
  <c r="N163" i="13" s="1"/>
  <c r="N164" i="13" s="1"/>
  <c r="N165" i="13" s="1"/>
  <c r="N166" i="13" s="1"/>
  <c r="N167" i="13" s="1"/>
  <c r="N168" i="13" s="1"/>
  <c r="N169" i="13" s="1"/>
  <c r="N170" i="13" s="1"/>
  <c r="N171" i="13" s="1"/>
  <c r="N172" i="13" s="1"/>
  <c r="N173" i="13" s="1"/>
  <c r="N174" i="13" s="1"/>
  <c r="N175" i="13" s="1"/>
  <c r="N176" i="13" s="1"/>
  <c r="N177" i="13" s="1"/>
  <c r="N178" i="13" s="1"/>
  <c r="N179" i="13" s="1"/>
  <c r="N180" i="13" s="1"/>
  <c r="N181" i="13" s="1"/>
  <c r="N182" i="13" s="1"/>
  <c r="N183" i="13" s="1"/>
  <c r="N184" i="13" s="1"/>
  <c r="N185" i="13" s="1"/>
  <c r="N186" i="13" s="1"/>
  <c r="N187" i="13" s="1"/>
  <c r="N188" i="13" s="1"/>
  <c r="N189" i="13" s="1"/>
  <c r="N190" i="13" s="1"/>
  <c r="N191" i="13" s="1"/>
  <c r="N192" i="13" s="1"/>
  <c r="N193" i="13" s="1"/>
  <c r="N194" i="13" s="1"/>
  <c r="N195" i="13" s="1"/>
  <c r="N196" i="13" s="1"/>
  <c r="N197" i="13" s="1"/>
  <c r="N198" i="13" s="1"/>
  <c r="N199" i="13" s="1"/>
  <c r="N200" i="13" s="1"/>
  <c r="N201" i="13" s="1"/>
  <c r="N202" i="13" s="1"/>
  <c r="N203" i="13" s="1"/>
  <c r="N204" i="13" s="1"/>
  <c r="N205" i="13" s="1"/>
  <c r="N206" i="13" s="1"/>
  <c r="N207" i="13" s="1"/>
  <c r="N208" i="13" s="1"/>
  <c r="N209" i="13" s="1"/>
  <c r="N210" i="13" s="1"/>
  <c r="N211" i="13" s="1"/>
  <c r="N212" i="13" s="1"/>
  <c r="N213" i="13" s="1"/>
  <c r="N214" i="13" s="1"/>
  <c r="N215" i="13" s="1"/>
  <c r="N216" i="13" s="1"/>
  <c r="N217" i="13" s="1"/>
  <c r="N218" i="13" s="1"/>
  <c r="N219" i="13" s="1"/>
  <c r="N220" i="13" s="1"/>
  <c r="N221" i="13" s="1"/>
  <c r="N222" i="13" s="1"/>
  <c r="N223" i="13" s="1"/>
  <c r="N224" i="13" s="1"/>
  <c r="N225" i="13" s="1"/>
  <c r="N226" i="13" s="1"/>
  <c r="N227" i="13" s="1"/>
  <c r="N228" i="13" s="1"/>
  <c r="N229" i="13" s="1"/>
  <c r="N230" i="13" s="1"/>
  <c r="N231" i="13" s="1"/>
  <c r="N232" i="13" s="1"/>
  <c r="N233" i="13" s="1"/>
  <c r="N234" i="13" s="1"/>
  <c r="N235" i="13" s="1"/>
  <c r="N236" i="13" s="1"/>
  <c r="N237" i="13" s="1"/>
  <c r="N238" i="13" s="1"/>
  <c r="N239" i="13" s="1"/>
  <c r="N240" i="13" s="1"/>
  <c r="N241" i="13" s="1"/>
  <c r="N242" i="13" s="1"/>
  <c r="N243" i="13" s="1"/>
  <c r="N244" i="13" s="1"/>
  <c r="N245" i="13" s="1"/>
  <c r="N246" i="13" s="1"/>
  <c r="N247" i="13" s="1"/>
  <c r="N248" i="13" s="1"/>
  <c r="N249" i="13" s="1"/>
  <c r="N250" i="13" s="1"/>
  <c r="N251" i="13" s="1"/>
  <c r="N252" i="13" s="1"/>
  <c r="N253" i="13" s="1"/>
  <c r="N254" i="13" s="1"/>
  <c r="N255" i="13" s="1"/>
  <c r="N256" i="13" s="1"/>
  <c r="N257" i="13" s="1"/>
  <c r="N258" i="13" s="1"/>
  <c r="N259" i="13" s="1"/>
  <c r="N260" i="13" s="1"/>
  <c r="N261" i="13" s="1"/>
  <c r="N262" i="13" s="1"/>
  <c r="N263" i="13" s="1"/>
  <c r="N264" i="13" s="1"/>
  <c r="N265" i="13" s="1"/>
  <c r="N266" i="13" s="1"/>
  <c r="N267" i="13" s="1"/>
  <c r="N268" i="13" s="1"/>
  <c r="N269" i="13" s="1"/>
  <c r="N270" i="13" s="1"/>
  <c r="N271" i="13" s="1"/>
  <c r="N272" i="13" s="1"/>
  <c r="N273" i="13" s="1"/>
  <c r="N274" i="13" s="1"/>
  <c r="N275" i="13" s="1"/>
  <c r="N276" i="13" s="1"/>
  <c r="N277" i="13" s="1"/>
  <c r="N278" i="13" s="1"/>
  <c r="N279" i="13" s="1"/>
  <c r="N280" i="13" s="1"/>
  <c r="N281" i="13" s="1"/>
  <c r="N282" i="13" s="1"/>
  <c r="N283" i="13" s="1"/>
  <c r="N284" i="13" s="1"/>
  <c r="N285" i="13" s="1"/>
  <c r="N286" i="13" s="1"/>
  <c r="N287" i="13" s="1"/>
  <c r="N288" i="13" s="1"/>
  <c r="N289" i="13" s="1"/>
  <c r="N290" i="13" s="1"/>
  <c r="N291" i="13" s="1"/>
  <c r="N292" i="13" s="1"/>
  <c r="N293" i="13" s="1"/>
  <c r="N294" i="13" s="1"/>
  <c r="N295" i="13" s="1"/>
  <c r="N296" i="13" s="1"/>
  <c r="N297" i="13" s="1"/>
  <c r="N298" i="13" s="1"/>
  <c r="N299" i="13" s="1"/>
  <c r="N300" i="13" s="1"/>
  <c r="N301" i="13" s="1"/>
  <c r="N302" i="13" s="1"/>
  <c r="N303" i="13" s="1"/>
  <c r="N304" i="13" s="1"/>
  <c r="N305" i="13" s="1"/>
  <c r="N306" i="13" s="1"/>
  <c r="N307" i="13" s="1"/>
  <c r="N308" i="13" s="1"/>
  <c r="N309" i="13" s="1"/>
  <c r="N310" i="13" s="1"/>
  <c r="N311" i="13" s="1"/>
  <c r="N312" i="13" s="1"/>
  <c r="N313" i="13" s="1"/>
  <c r="N314" i="13" s="1"/>
  <c r="N315" i="13" s="1"/>
  <c r="N316" i="13" s="1"/>
  <c r="N317" i="13" s="1"/>
  <c r="N318" i="13" s="1"/>
  <c r="N319" i="13" s="1"/>
  <c r="N320" i="13" s="1"/>
  <c r="N321" i="13" s="1"/>
  <c r="N322" i="13" s="1"/>
  <c r="N323" i="13" s="1"/>
  <c r="N324" i="13" s="1"/>
  <c r="N325" i="13" s="1"/>
  <c r="N326" i="13" s="1"/>
  <c r="N327" i="13" s="1"/>
  <c r="N328" i="13" s="1"/>
  <c r="N329" i="13" s="1"/>
  <c r="N330" i="13" s="1"/>
  <c r="N331" i="13" s="1"/>
  <c r="N332" i="13" s="1"/>
  <c r="N333" i="13" s="1"/>
  <c r="N334" i="13" s="1"/>
  <c r="N335" i="13" s="1"/>
  <c r="N336" i="13" s="1"/>
  <c r="N337" i="13" s="1"/>
  <c r="N338" i="13" s="1"/>
  <c r="N339" i="13" s="1"/>
  <c r="N340" i="13" s="1"/>
  <c r="N341" i="13" s="1"/>
  <c r="N342" i="13" s="1"/>
  <c r="N343" i="13" s="1"/>
  <c r="D120" i="13"/>
  <c r="F120" i="13"/>
  <c r="F121" i="13" s="1"/>
  <c r="F122" i="13" s="1"/>
  <c r="F123" i="13" s="1"/>
  <c r="G120" i="13"/>
  <c r="G121" i="13" s="1"/>
  <c r="G122" i="13" s="1"/>
  <c r="G123" i="13" s="1"/>
  <c r="G124" i="13" s="1"/>
  <c r="G125" i="13" s="1"/>
  <c r="G126" i="13" s="1"/>
  <c r="G127" i="13" s="1"/>
  <c r="G128" i="13" s="1"/>
  <c r="G129" i="13" s="1"/>
  <c r="G130" i="13" s="1"/>
  <c r="G131" i="13" s="1"/>
  <c r="H120" i="13"/>
  <c r="K120" i="13"/>
  <c r="K121" i="13" s="1"/>
  <c r="K122" i="13" s="1"/>
  <c r="K123" i="13" s="1"/>
  <c r="K124" i="13" s="1"/>
  <c r="K125" i="13" s="1"/>
  <c r="K126" i="13" s="1"/>
  <c r="K127" i="13" s="1"/>
  <c r="K128" i="13" s="1"/>
  <c r="K129" i="13" s="1"/>
  <c r="K130" i="13" s="1"/>
  <c r="K131" i="13" s="1"/>
  <c r="K132" i="13" s="1"/>
  <c r="K133" i="13" s="1"/>
  <c r="K134" i="13" s="1"/>
  <c r="K135" i="13" s="1"/>
  <c r="K136" i="13" s="1"/>
  <c r="K137" i="13" s="1"/>
  <c r="K138" i="13" s="1"/>
  <c r="K139" i="13" s="1"/>
  <c r="K140" i="13" s="1"/>
  <c r="K141" i="13" s="1"/>
  <c r="K142" i="13" s="1"/>
  <c r="K143" i="13" s="1"/>
  <c r="K144" i="13" s="1"/>
  <c r="K145" i="13" s="1"/>
  <c r="K146" i="13" s="1"/>
  <c r="K147" i="13" s="1"/>
  <c r="K148" i="13" s="1"/>
  <c r="K149" i="13" s="1"/>
  <c r="K150" i="13" s="1"/>
  <c r="K151" i="13" s="1"/>
  <c r="K152" i="13" s="1"/>
  <c r="K153" i="13" s="1"/>
  <c r="K154" i="13" s="1"/>
  <c r="K155" i="13" s="1"/>
  <c r="K156" i="13" s="1"/>
  <c r="K157" i="13" s="1"/>
  <c r="K158" i="13" s="1"/>
  <c r="K159" i="13" s="1"/>
  <c r="K160" i="13" s="1"/>
  <c r="K161" i="13" s="1"/>
  <c r="K162" i="13" s="1"/>
  <c r="K163" i="13" s="1"/>
  <c r="K164" i="13" s="1"/>
  <c r="K165" i="13" s="1"/>
  <c r="K166" i="13" s="1"/>
  <c r="K167" i="13" s="1"/>
  <c r="K168" i="13" s="1"/>
  <c r="K169" i="13" s="1"/>
  <c r="K170" i="13" s="1"/>
  <c r="K171" i="13" s="1"/>
  <c r="K172" i="13" s="1"/>
  <c r="K173" i="13" s="1"/>
  <c r="K174" i="13" s="1"/>
  <c r="K175" i="13" s="1"/>
  <c r="K176" i="13" s="1"/>
  <c r="K177" i="13" s="1"/>
  <c r="K178" i="13" s="1"/>
  <c r="K179" i="13" s="1"/>
  <c r="K180" i="13" s="1"/>
  <c r="K181" i="13" s="1"/>
  <c r="K182" i="13" s="1"/>
  <c r="K183" i="13" s="1"/>
  <c r="K184" i="13" s="1"/>
  <c r="K185" i="13" s="1"/>
  <c r="K186" i="13" s="1"/>
  <c r="K187" i="13" s="1"/>
  <c r="K188" i="13" s="1"/>
  <c r="K189" i="13" s="1"/>
  <c r="K190" i="13" s="1"/>
  <c r="K191" i="13" s="1"/>
  <c r="K192" i="13" s="1"/>
  <c r="K193" i="13" s="1"/>
  <c r="K194" i="13" s="1"/>
  <c r="K195" i="13" s="1"/>
  <c r="K196" i="13" s="1"/>
  <c r="K197" i="13" s="1"/>
  <c r="K198" i="13" s="1"/>
  <c r="K199" i="13" s="1"/>
  <c r="K200" i="13" s="1"/>
  <c r="K201" i="13" s="1"/>
  <c r="K202" i="13" s="1"/>
  <c r="K203" i="13" s="1"/>
  <c r="K204" i="13" s="1"/>
  <c r="K205" i="13" s="1"/>
  <c r="K206" i="13" s="1"/>
  <c r="K207" i="13" s="1"/>
  <c r="K208" i="13" s="1"/>
  <c r="K209" i="13" s="1"/>
  <c r="K210" i="13" s="1"/>
  <c r="K211" i="13" s="1"/>
  <c r="K212" i="13" s="1"/>
  <c r="K213" i="13" s="1"/>
  <c r="K214" i="13" s="1"/>
  <c r="K215" i="13" s="1"/>
  <c r="K216" i="13" s="1"/>
  <c r="K217" i="13" s="1"/>
  <c r="K218" i="13" s="1"/>
  <c r="K219" i="13" s="1"/>
  <c r="K220" i="13" s="1"/>
  <c r="K221" i="13" s="1"/>
  <c r="K222" i="13" s="1"/>
  <c r="K223" i="13" s="1"/>
  <c r="K224" i="13" s="1"/>
  <c r="K225" i="13" s="1"/>
  <c r="K226" i="13" s="1"/>
  <c r="K227" i="13" s="1"/>
  <c r="K228" i="13" s="1"/>
  <c r="K229" i="13" s="1"/>
  <c r="K230" i="13" s="1"/>
  <c r="K231" i="13" s="1"/>
  <c r="K232" i="13" s="1"/>
  <c r="K233" i="13" s="1"/>
  <c r="K234" i="13" s="1"/>
  <c r="K235" i="13" s="1"/>
  <c r="K236" i="13" s="1"/>
  <c r="K237" i="13" s="1"/>
  <c r="K238" i="13" s="1"/>
  <c r="K239" i="13" s="1"/>
  <c r="K240" i="13" s="1"/>
  <c r="K241" i="13" s="1"/>
  <c r="K242" i="13" s="1"/>
  <c r="K243" i="13" s="1"/>
  <c r="K244" i="13" s="1"/>
  <c r="K245" i="13" s="1"/>
  <c r="K246" i="13" s="1"/>
  <c r="K247" i="13" s="1"/>
  <c r="K248" i="13" s="1"/>
  <c r="K249" i="13" s="1"/>
  <c r="K250" i="13" s="1"/>
  <c r="K251" i="13" s="1"/>
  <c r="K252" i="13" s="1"/>
  <c r="K253" i="13" s="1"/>
  <c r="K254" i="13" s="1"/>
  <c r="K255" i="13" s="1"/>
  <c r="K256" i="13" s="1"/>
  <c r="K257" i="13" s="1"/>
  <c r="K258" i="13" s="1"/>
  <c r="K259" i="13" s="1"/>
  <c r="K260" i="13" s="1"/>
  <c r="K261" i="13" s="1"/>
  <c r="K262" i="13" s="1"/>
  <c r="K263" i="13" s="1"/>
  <c r="K264" i="13" s="1"/>
  <c r="K265" i="13" s="1"/>
  <c r="K266" i="13" s="1"/>
  <c r="K267" i="13" s="1"/>
  <c r="K268" i="13" s="1"/>
  <c r="K269" i="13" s="1"/>
  <c r="K270" i="13" s="1"/>
  <c r="K271" i="13" s="1"/>
  <c r="K272" i="13" s="1"/>
  <c r="K273" i="13" s="1"/>
  <c r="K274" i="13" s="1"/>
  <c r="K275" i="13" s="1"/>
  <c r="K276" i="13" s="1"/>
  <c r="K277" i="13" s="1"/>
  <c r="K278" i="13" s="1"/>
  <c r="K279" i="13" s="1"/>
  <c r="K280" i="13" s="1"/>
  <c r="K281" i="13" s="1"/>
  <c r="K282" i="13" s="1"/>
  <c r="K283" i="13" s="1"/>
  <c r="K284" i="13" s="1"/>
  <c r="K285" i="13" s="1"/>
  <c r="K286" i="13" s="1"/>
  <c r="K287" i="13" s="1"/>
  <c r="K288" i="13" s="1"/>
  <c r="K289" i="13" s="1"/>
  <c r="K290" i="13" s="1"/>
  <c r="K291" i="13" s="1"/>
  <c r="K292" i="13" s="1"/>
  <c r="K293" i="13" s="1"/>
  <c r="K294" i="13" s="1"/>
  <c r="K295" i="13" s="1"/>
  <c r="K296" i="13" s="1"/>
  <c r="K297" i="13" s="1"/>
  <c r="K298" i="13" s="1"/>
  <c r="K299" i="13" s="1"/>
  <c r="K300" i="13" s="1"/>
  <c r="K301" i="13" s="1"/>
  <c r="K302" i="13" s="1"/>
  <c r="K303" i="13" s="1"/>
  <c r="K304" i="13" s="1"/>
  <c r="K305" i="13" s="1"/>
  <c r="K306" i="13" s="1"/>
  <c r="K307" i="13" s="1"/>
  <c r="K308" i="13" s="1"/>
  <c r="K309" i="13" s="1"/>
  <c r="K310" i="13" s="1"/>
  <c r="K311" i="13" s="1"/>
  <c r="K312" i="13" s="1"/>
  <c r="K313" i="13" s="1"/>
  <c r="K314" i="13" s="1"/>
  <c r="K315" i="13" s="1"/>
  <c r="K316" i="13" s="1"/>
  <c r="K317" i="13" s="1"/>
  <c r="K318" i="13" s="1"/>
  <c r="K319" i="13" s="1"/>
  <c r="K320" i="13" s="1"/>
  <c r="K321" i="13" s="1"/>
  <c r="K322" i="13" s="1"/>
  <c r="K323" i="13" s="1"/>
  <c r="K324" i="13" s="1"/>
  <c r="K325" i="13" s="1"/>
  <c r="K326" i="13" s="1"/>
  <c r="K327" i="13" s="1"/>
  <c r="K328" i="13" s="1"/>
  <c r="K329" i="13" s="1"/>
  <c r="K330" i="13" s="1"/>
  <c r="K331" i="13" s="1"/>
  <c r="K332" i="13" s="1"/>
  <c r="K333" i="13" s="1"/>
  <c r="K334" i="13" s="1"/>
  <c r="K335" i="13" s="1"/>
  <c r="K336" i="13" s="1"/>
  <c r="K337" i="13" s="1"/>
  <c r="K338" i="13" s="1"/>
  <c r="K339" i="13" s="1"/>
  <c r="K340" i="13" s="1"/>
  <c r="K341" i="13" s="1"/>
  <c r="K342" i="13" s="1"/>
  <c r="K343" i="13" s="1"/>
  <c r="D121" i="13"/>
  <c r="D122" i="13" s="1"/>
  <c r="D123" i="13" s="1"/>
  <c r="D124" i="13" s="1"/>
  <c r="D125" i="13" s="1"/>
  <c r="D126" i="13" s="1"/>
  <c r="D127" i="13" s="1"/>
  <c r="D128" i="13" s="1"/>
  <c r="D129" i="13" s="1"/>
  <c r="D130" i="13" s="1"/>
  <c r="D131" i="13" s="1"/>
  <c r="D132" i="13" s="1"/>
  <c r="D133" i="13" s="1"/>
  <c r="D134" i="13" s="1"/>
  <c r="D135" i="13" s="1"/>
  <c r="D136" i="13" s="1"/>
  <c r="H121" i="13"/>
  <c r="H122" i="13" s="1"/>
  <c r="H123" i="13" s="1"/>
  <c r="H124" i="13" s="1"/>
  <c r="H125" i="13" s="1"/>
  <c r="H126" i="13" s="1"/>
  <c r="H127" i="13" s="1"/>
  <c r="H128" i="13" s="1"/>
  <c r="H129" i="13" s="1"/>
  <c r="H130" i="13" s="1"/>
  <c r="H131" i="13" s="1"/>
  <c r="H132" i="13" s="1"/>
  <c r="H133" i="13" s="1"/>
  <c r="H134" i="13" s="1"/>
  <c r="H135" i="13" s="1"/>
  <c r="H136" i="13" s="1"/>
  <c r="H137" i="13" s="1"/>
  <c r="H138" i="13" s="1"/>
  <c r="H139" i="13" s="1"/>
  <c r="H140" i="13" s="1"/>
  <c r="A122" i="13"/>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I123" i="13"/>
  <c r="I124" i="13" s="1"/>
  <c r="I125" i="13" s="1"/>
  <c r="I126" i="13" s="1"/>
  <c r="I127" i="13" s="1"/>
  <c r="I128" i="13" s="1"/>
  <c r="I129" i="13" s="1"/>
  <c r="I130" i="13" s="1"/>
  <c r="I131" i="13" s="1"/>
  <c r="I132" i="13" s="1"/>
  <c r="I133" i="13" s="1"/>
  <c r="I134" i="13" s="1"/>
  <c r="I135" i="13" s="1"/>
  <c r="I136" i="13" s="1"/>
  <c r="I137" i="13" s="1"/>
  <c r="I138" i="13" s="1"/>
  <c r="I139" i="13" s="1"/>
  <c r="I140" i="13" s="1"/>
  <c r="I141" i="13" s="1"/>
  <c r="I142" i="13" s="1"/>
  <c r="I143" i="13" s="1"/>
  <c r="I144" i="13" s="1"/>
  <c r="I145" i="13" s="1"/>
  <c r="I146" i="13" s="1"/>
  <c r="I147" i="13" s="1"/>
  <c r="I148" i="13" s="1"/>
  <c r="I149" i="13" s="1"/>
  <c r="I150" i="13" s="1"/>
  <c r="I151" i="13" s="1"/>
  <c r="I152" i="13" s="1"/>
  <c r="I153" i="13" s="1"/>
  <c r="I154" i="13" s="1"/>
  <c r="I155" i="13" s="1"/>
  <c r="I156" i="13" s="1"/>
  <c r="I157" i="13" s="1"/>
  <c r="I158" i="13" s="1"/>
  <c r="I159" i="13" s="1"/>
  <c r="I160" i="13" s="1"/>
  <c r="I161" i="13" s="1"/>
  <c r="I162" i="13" s="1"/>
  <c r="I163" i="13" s="1"/>
  <c r="I164" i="13" s="1"/>
  <c r="I165" i="13" s="1"/>
  <c r="I166" i="13" s="1"/>
  <c r="I167" i="13" s="1"/>
  <c r="I168" i="13" s="1"/>
  <c r="I169" i="13" s="1"/>
  <c r="I170" i="13" s="1"/>
  <c r="I171" i="13" s="1"/>
  <c r="I172" i="13" s="1"/>
  <c r="I173" i="13" s="1"/>
  <c r="I174" i="13" s="1"/>
  <c r="I175" i="13" s="1"/>
  <c r="I176" i="13" s="1"/>
  <c r="I177" i="13" s="1"/>
  <c r="I178" i="13" s="1"/>
  <c r="I179" i="13" s="1"/>
  <c r="I180" i="13" s="1"/>
  <c r="I181" i="13" s="1"/>
  <c r="I182" i="13" s="1"/>
  <c r="I183" i="13" s="1"/>
  <c r="I184" i="13" s="1"/>
  <c r="I185" i="13" s="1"/>
  <c r="I186" i="13" s="1"/>
  <c r="I187" i="13" s="1"/>
  <c r="I188" i="13" s="1"/>
  <c r="I189" i="13" s="1"/>
  <c r="I190" i="13" s="1"/>
  <c r="I191" i="13" s="1"/>
  <c r="I192" i="13" s="1"/>
  <c r="I193" i="13" s="1"/>
  <c r="I194" i="13" s="1"/>
  <c r="I195" i="13" s="1"/>
  <c r="I196" i="13" s="1"/>
  <c r="I197" i="13" s="1"/>
  <c r="I198" i="13" s="1"/>
  <c r="I199" i="13" s="1"/>
  <c r="I200" i="13" s="1"/>
  <c r="I201" i="13" s="1"/>
  <c r="I202" i="13" s="1"/>
  <c r="I203" i="13" s="1"/>
  <c r="I204" i="13" s="1"/>
  <c r="I205" i="13" s="1"/>
  <c r="I206" i="13" s="1"/>
  <c r="I207" i="13" s="1"/>
  <c r="I208" i="13" s="1"/>
  <c r="I209" i="13" s="1"/>
  <c r="I210" i="13" s="1"/>
  <c r="I211" i="13" s="1"/>
  <c r="I212" i="13" s="1"/>
  <c r="I213" i="13" s="1"/>
  <c r="I214" i="13" s="1"/>
  <c r="I215" i="13" s="1"/>
  <c r="I216" i="13" s="1"/>
  <c r="I217" i="13" s="1"/>
  <c r="I218" i="13" s="1"/>
  <c r="I219" i="13" s="1"/>
  <c r="I220" i="13" s="1"/>
  <c r="I221" i="13" s="1"/>
  <c r="I222" i="13" s="1"/>
  <c r="I223" i="13" s="1"/>
  <c r="I224" i="13" s="1"/>
  <c r="I225" i="13" s="1"/>
  <c r="I226" i="13" s="1"/>
  <c r="I227" i="13" s="1"/>
  <c r="I228" i="13" s="1"/>
  <c r="I229" i="13" s="1"/>
  <c r="I230" i="13" s="1"/>
  <c r="I231" i="13" s="1"/>
  <c r="I232" i="13" s="1"/>
  <c r="I233" i="13" s="1"/>
  <c r="I234" i="13" s="1"/>
  <c r="I235" i="13" s="1"/>
  <c r="I236" i="13" s="1"/>
  <c r="I237" i="13" s="1"/>
  <c r="I238" i="13" s="1"/>
  <c r="I239" i="13" s="1"/>
  <c r="I240" i="13" s="1"/>
  <c r="I241" i="13" s="1"/>
  <c r="I242" i="13" s="1"/>
  <c r="I243" i="13" s="1"/>
  <c r="I244" i="13" s="1"/>
  <c r="I245" i="13" s="1"/>
  <c r="I246" i="13" s="1"/>
  <c r="I247" i="13" s="1"/>
  <c r="I248" i="13" s="1"/>
  <c r="I249" i="13" s="1"/>
  <c r="I250" i="13" s="1"/>
  <c r="I251" i="13" s="1"/>
  <c r="I252" i="13" s="1"/>
  <c r="I253" i="13" s="1"/>
  <c r="I254" i="13" s="1"/>
  <c r="I255" i="13" s="1"/>
  <c r="I256" i="13" s="1"/>
  <c r="I257" i="13" s="1"/>
  <c r="I258" i="13" s="1"/>
  <c r="I259" i="13" s="1"/>
  <c r="I260" i="13" s="1"/>
  <c r="I261" i="13" s="1"/>
  <c r="I262" i="13" s="1"/>
  <c r="I263" i="13" s="1"/>
  <c r="I264" i="13" s="1"/>
  <c r="I265" i="13" s="1"/>
  <c r="I266" i="13" s="1"/>
  <c r="I267" i="13" s="1"/>
  <c r="I268" i="13" s="1"/>
  <c r="I269" i="13" s="1"/>
  <c r="I270" i="13" s="1"/>
  <c r="I271" i="13" s="1"/>
  <c r="I272" i="13" s="1"/>
  <c r="I273" i="13" s="1"/>
  <c r="I274" i="13" s="1"/>
  <c r="I275" i="13" s="1"/>
  <c r="I276" i="13" s="1"/>
  <c r="I277" i="13" s="1"/>
  <c r="I278" i="13" s="1"/>
  <c r="I279" i="13" s="1"/>
  <c r="I280" i="13" s="1"/>
  <c r="I281" i="13" s="1"/>
  <c r="I282" i="13" s="1"/>
  <c r="I283" i="13" s="1"/>
  <c r="I284" i="13" s="1"/>
  <c r="I285" i="13" s="1"/>
  <c r="I286" i="13" s="1"/>
  <c r="I287" i="13" s="1"/>
  <c r="I288" i="13" s="1"/>
  <c r="I289" i="13" s="1"/>
  <c r="I290" i="13" s="1"/>
  <c r="I291" i="13" s="1"/>
  <c r="I292" i="13" s="1"/>
  <c r="I293" i="13" s="1"/>
  <c r="I294" i="13" s="1"/>
  <c r="I295" i="13" s="1"/>
  <c r="I296" i="13" s="1"/>
  <c r="I297" i="13" s="1"/>
  <c r="I298" i="13" s="1"/>
  <c r="I299" i="13" s="1"/>
  <c r="I300" i="13" s="1"/>
  <c r="I301" i="13" s="1"/>
  <c r="I302" i="13" s="1"/>
  <c r="I303" i="13" s="1"/>
  <c r="I304" i="13" s="1"/>
  <c r="I305" i="13" s="1"/>
  <c r="I306" i="13" s="1"/>
  <c r="I307" i="13" s="1"/>
  <c r="I308" i="13" s="1"/>
  <c r="I309" i="13" s="1"/>
  <c r="I310" i="13" s="1"/>
  <c r="I311" i="13" s="1"/>
  <c r="I312" i="13" s="1"/>
  <c r="I313" i="13" s="1"/>
  <c r="I314" i="13" s="1"/>
  <c r="I315" i="13" s="1"/>
  <c r="I316" i="13" s="1"/>
  <c r="I317" i="13" s="1"/>
  <c r="I318" i="13" s="1"/>
  <c r="I319" i="13" s="1"/>
  <c r="I320" i="13" s="1"/>
  <c r="I321" i="13" s="1"/>
  <c r="I322" i="13" s="1"/>
  <c r="I323" i="13" s="1"/>
  <c r="I324" i="13" s="1"/>
  <c r="I325" i="13" s="1"/>
  <c r="I326" i="13" s="1"/>
  <c r="I327" i="13" s="1"/>
  <c r="I328" i="13" s="1"/>
  <c r="I329" i="13" s="1"/>
  <c r="I330" i="13" s="1"/>
  <c r="I331" i="13" s="1"/>
  <c r="I332" i="13" s="1"/>
  <c r="I333" i="13" s="1"/>
  <c r="I334" i="13" s="1"/>
  <c r="I335" i="13" s="1"/>
  <c r="I336" i="13" s="1"/>
  <c r="I337" i="13" s="1"/>
  <c r="I338" i="13" s="1"/>
  <c r="I339" i="13" s="1"/>
  <c r="I340" i="13" s="1"/>
  <c r="I341" i="13" s="1"/>
  <c r="I342" i="13" s="1"/>
  <c r="I343" i="13" s="1"/>
  <c r="F124" i="13"/>
  <c r="F125" i="13" s="1"/>
  <c r="F126" i="13" s="1"/>
  <c r="F127" i="13" s="1"/>
  <c r="F128" i="13" s="1"/>
  <c r="F129" i="13" s="1"/>
  <c r="F130" i="13" s="1"/>
  <c r="F131" i="13" s="1"/>
  <c r="F132" i="13" s="1"/>
  <c r="F133" i="13" s="1"/>
  <c r="F134" i="13" s="1"/>
  <c r="F135" i="13" s="1"/>
  <c r="F136" i="13" s="1"/>
  <c r="F137" i="13" s="1"/>
  <c r="F138" i="13" s="1"/>
  <c r="F139" i="13" s="1"/>
  <c r="F140" i="13" s="1"/>
  <c r="F141" i="13" s="1"/>
  <c r="F142" i="13" s="1"/>
  <c r="F143" i="13" s="1"/>
  <c r="F144" i="13" s="1"/>
  <c r="F145" i="13" s="1"/>
  <c r="F146" i="13" s="1"/>
  <c r="F147" i="13" s="1"/>
  <c r="F148" i="13" s="1"/>
  <c r="F149" i="13" s="1"/>
  <c r="F150" i="13" s="1"/>
  <c r="F151" i="13" s="1"/>
  <c r="F152" i="13" s="1"/>
  <c r="F153" i="13" s="1"/>
  <c r="F154" i="13" s="1"/>
  <c r="F155" i="13" s="1"/>
  <c r="F156" i="13" s="1"/>
  <c r="F157" i="13" s="1"/>
  <c r="F158" i="13" s="1"/>
  <c r="F159" i="13" s="1"/>
  <c r="F160" i="13" s="1"/>
  <c r="F161" i="13" s="1"/>
  <c r="F162" i="13" s="1"/>
  <c r="F163" i="13" s="1"/>
  <c r="F164" i="13" s="1"/>
  <c r="F165" i="13" s="1"/>
  <c r="F166" i="13" s="1"/>
  <c r="F167" i="13" s="1"/>
  <c r="F168" i="13" s="1"/>
  <c r="F169" i="13" s="1"/>
  <c r="F170" i="13" s="1"/>
  <c r="F171" i="13" s="1"/>
  <c r="F172" i="13" s="1"/>
  <c r="F173" i="13" s="1"/>
  <c r="F174" i="13" s="1"/>
  <c r="F175" i="13" s="1"/>
  <c r="F176" i="13" s="1"/>
  <c r="F177" i="13" s="1"/>
  <c r="F178" i="13" s="1"/>
  <c r="F179" i="13" s="1"/>
  <c r="F180" i="13" s="1"/>
  <c r="F181" i="13" s="1"/>
  <c r="F182" i="13" s="1"/>
  <c r="F183" i="13" s="1"/>
  <c r="F184" i="13" s="1"/>
  <c r="F185" i="13" s="1"/>
  <c r="F186" i="13" s="1"/>
  <c r="F187" i="13" s="1"/>
  <c r="F188" i="13" s="1"/>
  <c r="F189" i="13" s="1"/>
  <c r="F190" i="13" s="1"/>
  <c r="F191" i="13" s="1"/>
  <c r="F192" i="13" s="1"/>
  <c r="F193" i="13" s="1"/>
  <c r="F194" i="13" s="1"/>
  <c r="F195" i="13" s="1"/>
  <c r="F196" i="13" s="1"/>
  <c r="F197" i="13" s="1"/>
  <c r="F198" i="13" s="1"/>
  <c r="C125" i="13"/>
  <c r="C126" i="13" s="1"/>
  <c r="C127" i="13" s="1"/>
  <c r="C128" i="13" s="1"/>
  <c r="C129" i="13" s="1"/>
  <c r="C130" i="13" s="1"/>
  <c r="C131" i="13" s="1"/>
  <c r="C132" i="13" s="1"/>
  <c r="C133" i="13" s="1"/>
  <c r="C134" i="13" s="1"/>
  <c r="C135" i="13" s="1"/>
  <c r="C136" i="13" s="1"/>
  <c r="C137" i="13" s="1"/>
  <c r="C138" i="13" s="1"/>
  <c r="C139" i="13" s="1"/>
  <c r="C140" i="13" s="1"/>
  <c r="C141" i="13" s="1"/>
  <c r="C142" i="13" s="1"/>
  <c r="C143" i="13" s="1"/>
  <c r="C144" i="13" s="1"/>
  <c r="C145" i="13" s="1"/>
  <c r="C146" i="13" s="1"/>
  <c r="C147" i="13" s="1"/>
  <c r="C148" i="13" s="1"/>
  <c r="C149" i="13" s="1"/>
  <c r="C150" i="13" s="1"/>
  <c r="C151" i="13" s="1"/>
  <c r="C152" i="13" s="1"/>
  <c r="C153" i="13" s="1"/>
  <c r="C154" i="13" s="1"/>
  <c r="C155" i="13" s="1"/>
  <c r="C156" i="13" s="1"/>
  <c r="C157" i="13" s="1"/>
  <c r="C158" i="13" s="1"/>
  <c r="C159" i="13" s="1"/>
  <c r="C160" i="13" s="1"/>
  <c r="C161" i="13" s="1"/>
  <c r="C162" i="13" s="1"/>
  <c r="C163" i="13" s="1"/>
  <c r="C164" i="13" s="1"/>
  <c r="C165" i="13" s="1"/>
  <c r="C166" i="13" s="1"/>
  <c r="C167" i="13" s="1"/>
  <c r="C168" i="13" s="1"/>
  <c r="C169" i="13" s="1"/>
  <c r="C170" i="13" s="1"/>
  <c r="C171" i="13" s="1"/>
  <c r="C172" i="13" s="1"/>
  <c r="C173" i="13" s="1"/>
  <c r="C174" i="13" s="1"/>
  <c r="C175" i="13" s="1"/>
  <c r="C176" i="13" s="1"/>
  <c r="C177" i="13" s="1"/>
  <c r="C178" i="13" s="1"/>
  <c r="C179" i="13" s="1"/>
  <c r="C180" i="13" s="1"/>
  <c r="C181" i="13" s="1"/>
  <c r="C182" i="13" s="1"/>
  <c r="C183" i="13" s="1"/>
  <c r="C184" i="13" s="1"/>
  <c r="C185" i="13" s="1"/>
  <c r="C186" i="13" s="1"/>
  <c r="C187" i="13" s="1"/>
  <c r="C188" i="13" s="1"/>
  <c r="C189" i="13" s="1"/>
  <c r="C190" i="13" s="1"/>
  <c r="C191" i="13" s="1"/>
  <c r="C192" i="13" s="1"/>
  <c r="C193" i="13" s="1"/>
  <c r="C194" i="13" s="1"/>
  <c r="C195" i="13" s="1"/>
  <c r="C196" i="13" s="1"/>
  <c r="C197" i="13" s="1"/>
  <c r="C198" i="13" s="1"/>
  <c r="C199" i="13" s="1"/>
  <c r="C200" i="13" s="1"/>
  <c r="C201" i="13" s="1"/>
  <c r="C202" i="13" s="1"/>
  <c r="C203" i="13" s="1"/>
  <c r="C204" i="13" s="1"/>
  <c r="C205" i="13" s="1"/>
  <c r="C206" i="13" s="1"/>
  <c r="C207" i="13" s="1"/>
  <c r="C208" i="13" s="1"/>
  <c r="C209" i="13" s="1"/>
  <c r="C210" i="13" s="1"/>
  <c r="C211" i="13" s="1"/>
  <c r="C212" i="13" s="1"/>
  <c r="C213" i="13" s="1"/>
  <c r="C214" i="13" s="1"/>
  <c r="C215" i="13" s="1"/>
  <c r="C216" i="13" s="1"/>
  <c r="C217" i="13" s="1"/>
  <c r="C218" i="13" s="1"/>
  <c r="C219" i="13" s="1"/>
  <c r="C220" i="13" s="1"/>
  <c r="C221" i="13" s="1"/>
  <c r="C222" i="13" s="1"/>
  <c r="C223" i="13" s="1"/>
  <c r="C224" i="13" s="1"/>
  <c r="C225" i="13" s="1"/>
  <c r="C226" i="13" s="1"/>
  <c r="C227" i="13" s="1"/>
  <c r="C228" i="13" s="1"/>
  <c r="C229" i="13" s="1"/>
  <c r="C230" i="13" s="1"/>
  <c r="C231" i="13" s="1"/>
  <c r="C232" i="13" s="1"/>
  <c r="C233" i="13" s="1"/>
  <c r="C234" i="13" s="1"/>
  <c r="C235" i="13" s="1"/>
  <c r="C236" i="13" s="1"/>
  <c r="C237" i="13" s="1"/>
  <c r="C238" i="13" s="1"/>
  <c r="C239" i="13" s="1"/>
  <c r="C240" i="13" s="1"/>
  <c r="C241" i="13" s="1"/>
  <c r="C242" i="13" s="1"/>
  <c r="C243" i="13" s="1"/>
  <c r="C244" i="13" s="1"/>
  <c r="C245" i="13" s="1"/>
  <c r="C246" i="13" s="1"/>
  <c r="C247" i="13" s="1"/>
  <c r="C248" i="13" s="1"/>
  <c r="C249" i="13" s="1"/>
  <c r="C250" i="13" s="1"/>
  <c r="C251" i="13" s="1"/>
  <c r="C252" i="13" s="1"/>
  <c r="C253" i="13" s="1"/>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C288" i="13" s="1"/>
  <c r="C289" i="13" s="1"/>
  <c r="C290" i="13" s="1"/>
  <c r="C291" i="13" s="1"/>
  <c r="C292" i="13" s="1"/>
  <c r="C293" i="13" s="1"/>
  <c r="C294" i="13" s="1"/>
  <c r="C295" i="13" s="1"/>
  <c r="C296" i="13" s="1"/>
  <c r="C297" i="13" s="1"/>
  <c r="C298" i="13" s="1"/>
  <c r="C299" i="13" s="1"/>
  <c r="C300" i="13" s="1"/>
  <c r="C301" i="13" s="1"/>
  <c r="C302" i="13" s="1"/>
  <c r="C303" i="13" s="1"/>
  <c r="C304" i="13" s="1"/>
  <c r="C305" i="13" s="1"/>
  <c r="C306" i="13" s="1"/>
  <c r="C307" i="13" s="1"/>
  <c r="C308" i="13" s="1"/>
  <c r="C309" i="13" s="1"/>
  <c r="C310" i="13" s="1"/>
  <c r="C311" i="13" s="1"/>
  <c r="C312" i="13" s="1"/>
  <c r="C313" i="13" s="1"/>
  <c r="C314" i="13" s="1"/>
  <c r="C315" i="13" s="1"/>
  <c r="C316" i="13" s="1"/>
  <c r="C317" i="13" s="1"/>
  <c r="C318" i="13" s="1"/>
  <c r="C319" i="13" s="1"/>
  <c r="C320" i="13" s="1"/>
  <c r="C321" i="13" s="1"/>
  <c r="C322" i="13" s="1"/>
  <c r="C323" i="13" s="1"/>
  <c r="C324" i="13" s="1"/>
  <c r="C325" i="13" s="1"/>
  <c r="C326" i="13" s="1"/>
  <c r="C327" i="13" s="1"/>
  <c r="C328" i="13" s="1"/>
  <c r="C329" i="13" s="1"/>
  <c r="C330" i="13" s="1"/>
  <c r="C331" i="13" s="1"/>
  <c r="C332" i="13" s="1"/>
  <c r="C333" i="13" s="1"/>
  <c r="C334" i="13" s="1"/>
  <c r="C335" i="13" s="1"/>
  <c r="C336" i="13" s="1"/>
  <c r="C337" i="13" s="1"/>
  <c r="C338" i="13" s="1"/>
  <c r="C339" i="13" s="1"/>
  <c r="C340" i="13" s="1"/>
  <c r="C341" i="13" s="1"/>
  <c r="C342" i="13" s="1"/>
  <c r="C343" i="13" s="1"/>
  <c r="G132" i="13"/>
  <c r="G133" i="13" s="1"/>
  <c r="G134" i="13" s="1"/>
  <c r="G135" i="13" s="1"/>
  <c r="G136" i="13" s="1"/>
  <c r="G137" i="13" s="1"/>
  <c r="G138" i="13" s="1"/>
  <c r="G139" i="13" s="1"/>
  <c r="G140" i="13" s="1"/>
  <c r="G141" i="13" s="1"/>
  <c r="G142" i="13" s="1"/>
  <c r="G143" i="13" s="1"/>
  <c r="G144" i="13" s="1"/>
  <c r="G145" i="13" s="1"/>
  <c r="G146" i="13" s="1"/>
  <c r="G147" i="13" s="1"/>
  <c r="G148" i="13" s="1"/>
  <c r="G149" i="13" s="1"/>
  <c r="G150" i="13" s="1"/>
  <c r="G151" i="13" s="1"/>
  <c r="G152" i="13" s="1"/>
  <c r="G153" i="13" s="1"/>
  <c r="G154" i="13" s="1"/>
  <c r="G155" i="13" s="1"/>
  <c r="G156" i="13" s="1"/>
  <c r="G157" i="13" s="1"/>
  <c r="G158" i="13" s="1"/>
  <c r="G159" i="13" s="1"/>
  <c r="G160" i="13" s="1"/>
  <c r="G161" i="13" s="1"/>
  <c r="G162" i="13" s="1"/>
  <c r="G163" i="13" s="1"/>
  <c r="G164" i="13" s="1"/>
  <c r="G165" i="13" s="1"/>
  <c r="G166" i="13" s="1"/>
  <c r="G167" i="13" s="1"/>
  <c r="G168" i="13" s="1"/>
  <c r="G169" i="13" s="1"/>
  <c r="G170" i="13" s="1"/>
  <c r="G171" i="13" s="1"/>
  <c r="G172" i="13" s="1"/>
  <c r="G173" i="13" s="1"/>
  <c r="G174" i="13" s="1"/>
  <c r="G175" i="13" s="1"/>
  <c r="G176" i="13" s="1"/>
  <c r="G177" i="13" s="1"/>
  <c r="G178" i="13" s="1"/>
  <c r="G179" i="13" s="1"/>
  <c r="G180" i="13" s="1"/>
  <c r="G181" i="13" s="1"/>
  <c r="G182" i="13" s="1"/>
  <c r="G183" i="13" s="1"/>
  <c r="G184" i="13" s="1"/>
  <c r="G185" i="13" s="1"/>
  <c r="G186" i="13" s="1"/>
  <c r="G187" i="13" s="1"/>
  <c r="G188" i="13" s="1"/>
  <c r="G189" i="13" s="1"/>
  <c r="G190" i="13" s="1"/>
  <c r="G191" i="13" s="1"/>
  <c r="G192" i="13" s="1"/>
  <c r="G193" i="13" s="1"/>
  <c r="G194" i="13" s="1"/>
  <c r="G195" i="13" s="1"/>
  <c r="G196" i="13" s="1"/>
  <c r="G197" i="13" s="1"/>
  <c r="G198" i="13" s="1"/>
  <c r="G199" i="13" s="1"/>
  <c r="G200" i="13" s="1"/>
  <c r="G201" i="13" s="1"/>
  <c r="G202" i="13" s="1"/>
  <c r="G203" i="13" s="1"/>
  <c r="G204" i="13" s="1"/>
  <c r="G205" i="13" s="1"/>
  <c r="G206" i="13" s="1"/>
  <c r="G207" i="13" s="1"/>
  <c r="G208" i="13" s="1"/>
  <c r="G209" i="13" s="1"/>
  <c r="G210" i="13" s="1"/>
  <c r="G211" i="13" s="1"/>
  <c r="G212" i="13" s="1"/>
  <c r="G213" i="13" s="1"/>
  <c r="G214" i="13" s="1"/>
  <c r="G215" i="13" s="1"/>
  <c r="G216" i="13" s="1"/>
  <c r="G217" i="13" s="1"/>
  <c r="G218" i="13" s="1"/>
  <c r="G219" i="13" s="1"/>
  <c r="G220" i="13" s="1"/>
  <c r="G221" i="13" s="1"/>
  <c r="G222" i="13" s="1"/>
  <c r="G223" i="13" s="1"/>
  <c r="G224" i="13" s="1"/>
  <c r="G225" i="13" s="1"/>
  <c r="G226" i="13" s="1"/>
  <c r="G227" i="13" s="1"/>
  <c r="G228" i="13" s="1"/>
  <c r="G229" i="13" s="1"/>
  <c r="G230" i="13" s="1"/>
  <c r="D137" i="13"/>
  <c r="D138" i="13" s="1"/>
  <c r="D139" i="13" s="1"/>
  <c r="D140" i="13" s="1"/>
  <c r="D141" i="13" s="1"/>
  <c r="D142" i="13" s="1"/>
  <c r="D143" i="13" s="1"/>
  <c r="D144" i="13" s="1"/>
  <c r="D145" i="13" s="1"/>
  <c r="D146" i="13" s="1"/>
  <c r="D147" i="13" s="1"/>
  <c r="D148" i="13" s="1"/>
  <c r="D149" i="13" s="1"/>
  <c r="D150" i="13" s="1"/>
  <c r="D151" i="13" s="1"/>
  <c r="D152" i="13" s="1"/>
  <c r="D153" i="13" s="1"/>
  <c r="D154" i="13" s="1"/>
  <c r="D155" i="13" s="1"/>
  <c r="D156" i="13" s="1"/>
  <c r="D157" i="13" s="1"/>
  <c r="D158" i="13" s="1"/>
  <c r="D159" i="13" s="1"/>
  <c r="D160" i="13" s="1"/>
  <c r="D161" i="13" s="1"/>
  <c r="D162" i="13" s="1"/>
  <c r="D163" i="13" s="1"/>
  <c r="D164" i="13" s="1"/>
  <c r="D165" i="13" s="1"/>
  <c r="D166" i="13" s="1"/>
  <c r="D167" i="13" s="1"/>
  <c r="D168" i="13" s="1"/>
  <c r="D169" i="13" s="1"/>
  <c r="D170" i="13" s="1"/>
  <c r="D171" i="13" s="1"/>
  <c r="D172" i="13" s="1"/>
  <c r="D173" i="13" s="1"/>
  <c r="D174" i="13" s="1"/>
  <c r="D175" i="13" s="1"/>
  <c r="D176" i="13" s="1"/>
  <c r="D177" i="13" s="1"/>
  <c r="D178" i="13" s="1"/>
  <c r="D179" i="13" s="1"/>
  <c r="D180" i="13" s="1"/>
  <c r="D181" i="13" s="1"/>
  <c r="D182" i="13" s="1"/>
  <c r="D183" i="13" s="1"/>
  <c r="D184" i="13" s="1"/>
  <c r="D185" i="13" s="1"/>
  <c r="D186" i="13" s="1"/>
  <c r="D187" i="13" s="1"/>
  <c r="D188" i="13" s="1"/>
  <c r="D189" i="13" s="1"/>
  <c r="D190" i="13" s="1"/>
  <c r="D191" i="13" s="1"/>
  <c r="D192" i="13" s="1"/>
  <c r="D193" i="13" s="1"/>
  <c r="D194" i="13" s="1"/>
  <c r="D195" i="13" s="1"/>
  <c r="D196" i="13" s="1"/>
  <c r="D197" i="13" s="1"/>
  <c r="D198" i="13" s="1"/>
  <c r="D199" i="13" s="1"/>
  <c r="D200" i="13" s="1"/>
  <c r="D201" i="13" s="1"/>
  <c r="D202" i="13" s="1"/>
  <c r="D203" i="13" s="1"/>
  <c r="D204" i="13" s="1"/>
  <c r="D205" i="13" s="1"/>
  <c r="D206" i="13" s="1"/>
  <c r="D207" i="13" s="1"/>
  <c r="D208" i="13" s="1"/>
  <c r="D209" i="13" s="1"/>
  <c r="D210" i="13" s="1"/>
  <c r="D211" i="13" s="1"/>
  <c r="D212" i="13" s="1"/>
  <c r="D213" i="13" s="1"/>
  <c r="D214" i="13" s="1"/>
  <c r="D215" i="13" s="1"/>
  <c r="D216" i="13" s="1"/>
  <c r="D217" i="13" s="1"/>
  <c r="D218" i="13" s="1"/>
  <c r="D219" i="13" s="1"/>
  <c r="D220" i="13" s="1"/>
  <c r="D221" i="13" s="1"/>
  <c r="D222" i="13" s="1"/>
  <c r="D223" i="13" s="1"/>
  <c r="D224" i="13" s="1"/>
  <c r="D225" i="13" s="1"/>
  <c r="D226" i="13" s="1"/>
  <c r="D227" i="13" s="1"/>
  <c r="D228" i="13" s="1"/>
  <c r="D229" i="13" s="1"/>
  <c r="D230" i="13" s="1"/>
  <c r="D231" i="13" s="1"/>
  <c r="D232" i="13" s="1"/>
  <c r="D233" i="13" s="1"/>
  <c r="D234" i="13" s="1"/>
  <c r="D235" i="13" s="1"/>
  <c r="D236" i="13" s="1"/>
  <c r="D237" i="13" s="1"/>
  <c r="D238" i="13" s="1"/>
  <c r="D239" i="13" s="1"/>
  <c r="D240" i="13" s="1"/>
  <c r="D241" i="13" s="1"/>
  <c r="D242" i="13" s="1"/>
  <c r="D243" i="13" s="1"/>
  <c r="D244" i="13" s="1"/>
  <c r="D245" i="13" s="1"/>
  <c r="D246" i="13" s="1"/>
  <c r="D247" i="13" s="1"/>
  <c r="D248" i="13" s="1"/>
  <c r="D249" i="13" s="1"/>
  <c r="D250" i="13" s="1"/>
  <c r="D251" i="13" s="1"/>
  <c r="D252" i="13" s="1"/>
  <c r="D253" i="13" s="1"/>
  <c r="D254" i="13" s="1"/>
  <c r="D255" i="13" s="1"/>
  <c r="D256" i="13" s="1"/>
  <c r="D257" i="13" s="1"/>
  <c r="D258" i="13" s="1"/>
  <c r="D259" i="13" s="1"/>
  <c r="D260" i="13" s="1"/>
  <c r="D261" i="13" s="1"/>
  <c r="D262" i="13" s="1"/>
  <c r="D263" i="13" s="1"/>
  <c r="D264" i="13" s="1"/>
  <c r="D265" i="13" s="1"/>
  <c r="D266" i="13" s="1"/>
  <c r="D267" i="13" s="1"/>
  <c r="D268" i="13" s="1"/>
  <c r="D269" i="13" s="1"/>
  <c r="D270" i="13" s="1"/>
  <c r="D271" i="13" s="1"/>
  <c r="D272" i="13" s="1"/>
  <c r="D273" i="13" s="1"/>
  <c r="D274" i="13" s="1"/>
  <c r="D275" i="13" s="1"/>
  <c r="D276" i="13" s="1"/>
  <c r="D277" i="13" s="1"/>
  <c r="D278" i="13" s="1"/>
  <c r="D279" i="13" s="1"/>
  <c r="D280" i="13" s="1"/>
  <c r="D281" i="13" s="1"/>
  <c r="D282" i="13" s="1"/>
  <c r="D283" i="13" s="1"/>
  <c r="D284" i="13" s="1"/>
  <c r="D285" i="13" s="1"/>
  <c r="D286" i="13" s="1"/>
  <c r="D287" i="13" s="1"/>
  <c r="D288" i="13" s="1"/>
  <c r="D289" i="13" s="1"/>
  <c r="D290" i="13" s="1"/>
  <c r="D291" i="13" s="1"/>
  <c r="D292" i="13" s="1"/>
  <c r="D293" i="13" s="1"/>
  <c r="D294" i="13" s="1"/>
  <c r="D295" i="13" s="1"/>
  <c r="D296" i="13" s="1"/>
  <c r="D297" i="13" s="1"/>
  <c r="D298" i="13" s="1"/>
  <c r="D299" i="13" s="1"/>
  <c r="D300" i="13" s="1"/>
  <c r="D301" i="13" s="1"/>
  <c r="D302" i="13" s="1"/>
  <c r="D303" i="13" s="1"/>
  <c r="D304" i="13" s="1"/>
  <c r="D305" i="13" s="1"/>
  <c r="D306" i="13" s="1"/>
  <c r="D307" i="13" s="1"/>
  <c r="D308" i="13" s="1"/>
  <c r="D309" i="13" s="1"/>
  <c r="D310" i="13" s="1"/>
  <c r="D311" i="13" s="1"/>
  <c r="D312" i="13" s="1"/>
  <c r="D313" i="13" s="1"/>
  <c r="D314" i="13" s="1"/>
  <c r="D315" i="13" s="1"/>
  <c r="D316" i="13" s="1"/>
  <c r="D317" i="13" s="1"/>
  <c r="D318" i="13" s="1"/>
  <c r="D319" i="13" s="1"/>
  <c r="D320" i="13" s="1"/>
  <c r="D321" i="13" s="1"/>
  <c r="D322" i="13" s="1"/>
  <c r="D323" i="13" s="1"/>
  <c r="D324" i="13" s="1"/>
  <c r="D325" i="13" s="1"/>
  <c r="D326" i="13" s="1"/>
  <c r="D327" i="13" s="1"/>
  <c r="D328" i="13" s="1"/>
  <c r="D329" i="13" s="1"/>
  <c r="D330" i="13" s="1"/>
  <c r="D331" i="13" s="1"/>
  <c r="D332" i="13" s="1"/>
  <c r="D333" i="13" s="1"/>
  <c r="D334" i="13" s="1"/>
  <c r="D335" i="13" s="1"/>
  <c r="D336" i="13" s="1"/>
  <c r="D337" i="13" s="1"/>
  <c r="D338" i="13" s="1"/>
  <c r="D339" i="13" s="1"/>
  <c r="D340" i="13" s="1"/>
  <c r="D341" i="13" s="1"/>
  <c r="D342" i="13" s="1"/>
  <c r="D343" i="13" s="1"/>
  <c r="H141" i="13"/>
  <c r="H142" i="13" s="1"/>
  <c r="H143" i="13" s="1"/>
  <c r="H144" i="13" s="1"/>
  <c r="H145" i="13" s="1"/>
  <c r="H146" i="13" s="1"/>
  <c r="H147" i="13" s="1"/>
  <c r="H148" i="13" s="1"/>
  <c r="H149" i="13" s="1"/>
  <c r="H150" i="13" s="1"/>
  <c r="H151" i="13" s="1"/>
  <c r="H152" i="13" s="1"/>
  <c r="A150" i="13"/>
  <c r="A151" i="13" s="1"/>
  <c r="A152" i="13" s="1"/>
  <c r="A153" i="13" s="1"/>
  <c r="A154" i="13" s="1"/>
  <c r="A155" i="13" s="1"/>
  <c r="A156" i="13" s="1"/>
  <c r="A157" i="13" s="1"/>
  <c r="A158" i="13" s="1"/>
  <c r="A159" i="13" s="1"/>
  <c r="A160" i="13" s="1"/>
  <c r="A161" i="13" s="1"/>
  <c r="A162" i="13" s="1"/>
  <c r="A163" i="13" s="1"/>
  <c r="A164" i="13" s="1"/>
  <c r="B151" i="13"/>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H153" i="13"/>
  <c r="H154" i="13" s="1"/>
  <c r="H155" i="13" s="1"/>
  <c r="H156" i="13" s="1"/>
  <c r="H157" i="13" s="1"/>
  <c r="H158" i="13" s="1"/>
  <c r="H159" i="13" s="1"/>
  <c r="H160" i="13" s="1"/>
  <c r="H161" i="13" s="1"/>
  <c r="H162" i="13" s="1"/>
  <c r="H163" i="13" s="1"/>
  <c r="H164" i="13" s="1"/>
  <c r="H165" i="13" s="1"/>
  <c r="H166" i="13" s="1"/>
  <c r="H167" i="13" s="1"/>
  <c r="H168" i="13" s="1"/>
  <c r="H169" i="13" s="1"/>
  <c r="H170" i="13" s="1"/>
  <c r="H171" i="13" s="1"/>
  <c r="H172" i="13" s="1"/>
  <c r="H173" i="13" s="1"/>
  <c r="H174" i="13" s="1"/>
  <c r="H175" i="13" s="1"/>
  <c r="H176" i="13" s="1"/>
  <c r="H177" i="13" s="1"/>
  <c r="H178" i="13" s="1"/>
  <c r="H179" i="13" s="1"/>
  <c r="H180" i="13" s="1"/>
  <c r="H181" i="13" s="1"/>
  <c r="H182" i="13" s="1"/>
  <c r="H183" i="13" s="1"/>
  <c r="H184" i="13" s="1"/>
  <c r="H185" i="13" s="1"/>
  <c r="H186" i="13" s="1"/>
  <c r="H187" i="13" s="1"/>
  <c r="H188" i="13" s="1"/>
  <c r="H189" i="13" s="1"/>
  <c r="H190" i="13" s="1"/>
  <c r="H191" i="13" s="1"/>
  <c r="H192" i="13" s="1"/>
  <c r="H193" i="13" s="1"/>
  <c r="H194" i="13" s="1"/>
  <c r="H195" i="13" s="1"/>
  <c r="H196" i="13" s="1"/>
  <c r="H197" i="13" s="1"/>
  <c r="H198" i="13" s="1"/>
  <c r="H199" i="13" s="1"/>
  <c r="H200" i="13" s="1"/>
  <c r="H201" i="13" s="1"/>
  <c r="H202" i="13" s="1"/>
  <c r="H203" i="13" s="1"/>
  <c r="H204" i="13" s="1"/>
  <c r="H205" i="13" s="1"/>
  <c r="H206" i="13" s="1"/>
  <c r="H207" i="13" s="1"/>
  <c r="H208" i="13" s="1"/>
  <c r="H209" i="13" s="1"/>
  <c r="H210" i="13" s="1"/>
  <c r="H211" i="13" s="1"/>
  <c r="H212" i="13" s="1"/>
  <c r="H213" i="13" s="1"/>
  <c r="H214" i="13" s="1"/>
  <c r="H215" i="13" s="1"/>
  <c r="H216" i="13" s="1"/>
  <c r="H217" i="13" s="1"/>
  <c r="H218" i="13" s="1"/>
  <c r="H219" i="13" s="1"/>
  <c r="H220" i="13" s="1"/>
  <c r="H221" i="13" s="1"/>
  <c r="H222" i="13" s="1"/>
  <c r="H223" i="13" s="1"/>
  <c r="H224" i="13" s="1"/>
  <c r="H225" i="13" s="1"/>
  <c r="H226" i="13" s="1"/>
  <c r="H227" i="13" s="1"/>
  <c r="H228" i="13" s="1"/>
  <c r="H229" i="13" s="1"/>
  <c r="H230" i="13" s="1"/>
  <c r="H231" i="13" s="1"/>
  <c r="H232" i="13" s="1"/>
  <c r="H233" i="13" s="1"/>
  <c r="H234" i="13" s="1"/>
  <c r="H235" i="13" s="1"/>
  <c r="H236" i="13" s="1"/>
  <c r="H237" i="13" s="1"/>
  <c r="H238" i="13" s="1"/>
  <c r="H239" i="13" s="1"/>
  <c r="H240" i="13" s="1"/>
  <c r="H241" i="13" s="1"/>
  <c r="H242" i="13" s="1"/>
  <c r="H243" i="13" s="1"/>
  <c r="H244" i="13" s="1"/>
  <c r="H245" i="13" s="1"/>
  <c r="H246" i="13" s="1"/>
  <c r="H247" i="13" s="1"/>
  <c r="H248" i="13" s="1"/>
  <c r="H249" i="13" s="1"/>
  <c r="H250" i="13" s="1"/>
  <c r="H251" i="13" s="1"/>
  <c r="H252" i="13" s="1"/>
  <c r="H253" i="13" s="1"/>
  <c r="H254" i="13" s="1"/>
  <c r="H255" i="13" s="1"/>
  <c r="H256" i="13" s="1"/>
  <c r="H257" i="13" s="1"/>
  <c r="H258" i="13" s="1"/>
  <c r="H259" i="13" s="1"/>
  <c r="H260" i="13" s="1"/>
  <c r="H261" i="13" s="1"/>
  <c r="H262" i="13" s="1"/>
  <c r="H263" i="13" s="1"/>
  <c r="H264" i="13" s="1"/>
  <c r="H265" i="13" s="1"/>
  <c r="A165" i="13"/>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F199" i="13"/>
  <c r="F200" i="13"/>
  <c r="F201" i="13" s="1"/>
  <c r="F202" i="13" s="1"/>
  <c r="F203" i="13" s="1"/>
  <c r="F204" i="13" s="1"/>
  <c r="F205" i="13" s="1"/>
  <c r="F206" i="13" s="1"/>
  <c r="F207" i="13" s="1"/>
  <c r="F208" i="13" s="1"/>
  <c r="F209" i="13" s="1"/>
  <c r="F210" i="13" s="1"/>
  <c r="F211" i="13" s="1"/>
  <c r="F212" i="13" s="1"/>
  <c r="F213" i="13" s="1"/>
  <c r="F214" i="13" s="1"/>
  <c r="F215" i="13" s="1"/>
  <c r="F216" i="13" s="1"/>
  <c r="F217" i="13" s="1"/>
  <c r="F218" i="13" s="1"/>
  <c r="F219" i="13" s="1"/>
  <c r="F220" i="13" s="1"/>
  <c r="F221" i="13" s="1"/>
  <c r="F222" i="13" s="1"/>
  <c r="F223" i="13" s="1"/>
  <c r="F224" i="13" s="1"/>
  <c r="F225" i="13" s="1"/>
  <c r="F226" i="13" s="1"/>
  <c r="F227" i="13" s="1"/>
  <c r="F228" i="13" s="1"/>
  <c r="F229" i="13" s="1"/>
  <c r="F230" i="13" s="1"/>
  <c r="F231" i="13" s="1"/>
  <c r="F232" i="13" s="1"/>
  <c r="F233" i="13" s="1"/>
  <c r="F234" i="13" s="1"/>
  <c r="F235" i="13" s="1"/>
  <c r="F236" i="13" s="1"/>
  <c r="F237" i="13" s="1"/>
  <c r="F238" i="13" s="1"/>
  <c r="F239" i="13" s="1"/>
  <c r="F240" i="13" s="1"/>
  <c r="F241" i="13" s="1"/>
  <c r="F242" i="13" s="1"/>
  <c r="F243" i="13" s="1"/>
  <c r="F244" i="13" s="1"/>
  <c r="F245" i="13" s="1"/>
  <c r="F246" i="13" s="1"/>
  <c r="F247" i="13" s="1"/>
  <c r="F248" i="13" s="1"/>
  <c r="F249" i="13" s="1"/>
  <c r="F250" i="13" s="1"/>
  <c r="F251" i="13" s="1"/>
  <c r="F252" i="13" s="1"/>
  <c r="F253" i="13" s="1"/>
  <c r="F254" i="13" s="1"/>
  <c r="F255" i="13" s="1"/>
  <c r="F256" i="13" s="1"/>
  <c r="F257" i="13" s="1"/>
  <c r="F258" i="13" s="1"/>
  <c r="F259" i="13" s="1"/>
  <c r="F260" i="13" s="1"/>
  <c r="F261" i="13" s="1"/>
  <c r="F262" i="13" s="1"/>
  <c r="F263" i="13" s="1"/>
  <c r="F264" i="13" s="1"/>
  <c r="F265" i="13" s="1"/>
  <c r="F266" i="13" s="1"/>
  <c r="F267" i="13" s="1"/>
  <c r="F268" i="13" s="1"/>
  <c r="F269" i="13" s="1"/>
  <c r="F270" i="13" s="1"/>
  <c r="F271" i="13" s="1"/>
  <c r="F272" i="13" s="1"/>
  <c r="F273" i="13" s="1"/>
  <c r="F274" i="13" s="1"/>
  <c r="F275" i="13" s="1"/>
  <c r="F276" i="13" s="1"/>
  <c r="F277" i="13" s="1"/>
  <c r="F278" i="13" s="1"/>
  <c r="F279" i="13" s="1"/>
  <c r="F280" i="13" s="1"/>
  <c r="F281" i="13" s="1"/>
  <c r="F282" i="13" s="1"/>
  <c r="F283" i="13" s="1"/>
  <c r="F284" i="13" s="1"/>
  <c r="F285" i="13" s="1"/>
  <c r="F286" i="13" s="1"/>
  <c r="F287" i="13" s="1"/>
  <c r="F288" i="13" s="1"/>
  <c r="F289" i="13" s="1"/>
  <c r="F290" i="13" s="1"/>
  <c r="F291" i="13" s="1"/>
  <c r="F292" i="13" s="1"/>
  <c r="F293" i="13" s="1"/>
  <c r="F294" i="13" s="1"/>
  <c r="F295" i="13" s="1"/>
  <c r="F296" i="13" s="1"/>
  <c r="F297" i="13" s="1"/>
  <c r="F298" i="13" s="1"/>
  <c r="F299" i="13" s="1"/>
  <c r="F300" i="13" s="1"/>
  <c r="F301" i="13" s="1"/>
  <c r="F302" i="13" s="1"/>
  <c r="F303" i="13" s="1"/>
  <c r="F304" i="13" s="1"/>
  <c r="F305" i="13" s="1"/>
  <c r="F306" i="13" s="1"/>
  <c r="F307" i="13" s="1"/>
  <c r="F308" i="13" s="1"/>
  <c r="F309" i="13" s="1"/>
  <c r="F310" i="13" s="1"/>
  <c r="F311" i="13" s="1"/>
  <c r="F312" i="13" s="1"/>
  <c r="F313" i="13" s="1"/>
  <c r="F314" i="13" s="1"/>
  <c r="F315" i="13" s="1"/>
  <c r="F316" i="13" s="1"/>
  <c r="F317" i="13" s="1"/>
  <c r="F318" i="13" s="1"/>
  <c r="F319" i="13" s="1"/>
  <c r="F320" i="13" s="1"/>
  <c r="F321" i="13" s="1"/>
  <c r="F322" i="13" s="1"/>
  <c r="F323" i="13" s="1"/>
  <c r="F324" i="13" s="1"/>
  <c r="F325" i="13" s="1"/>
  <c r="F326" i="13" s="1"/>
  <c r="F327" i="13" s="1"/>
  <c r="F328" i="13" s="1"/>
  <c r="F329" i="13" s="1"/>
  <c r="F330" i="13" s="1"/>
  <c r="F331" i="13" s="1"/>
  <c r="F332" i="13" s="1"/>
  <c r="F333" i="13" s="1"/>
  <c r="F334" i="13" s="1"/>
  <c r="F335" i="13" s="1"/>
  <c r="F336" i="13" s="1"/>
  <c r="F337" i="13" s="1"/>
  <c r="F338" i="13" s="1"/>
  <c r="F339" i="13" s="1"/>
  <c r="F340" i="13" s="1"/>
  <c r="F341" i="13" s="1"/>
  <c r="F342" i="13" s="1"/>
  <c r="F343" i="13" s="1"/>
  <c r="G231" i="13"/>
  <c r="G232" i="13" s="1"/>
  <c r="G233" i="13" s="1"/>
  <c r="G234" i="13" s="1"/>
  <c r="G235" i="13" s="1"/>
  <c r="G236" i="13" s="1"/>
  <c r="G237" i="13" s="1"/>
  <c r="G238" i="13" s="1"/>
  <c r="G239" i="13" s="1"/>
  <c r="G240" i="13" s="1"/>
  <c r="G241" i="13" s="1"/>
  <c r="G242" i="13" s="1"/>
  <c r="G243" i="13" s="1"/>
  <c r="G244" i="13" s="1"/>
  <c r="G245" i="13" s="1"/>
  <c r="G246" i="13" s="1"/>
  <c r="G247" i="13" s="1"/>
  <c r="G248" i="13" s="1"/>
  <c r="G249" i="13" s="1"/>
  <c r="G250" i="13" s="1"/>
  <c r="G251" i="13" s="1"/>
  <c r="G252" i="13" s="1"/>
  <c r="G253" i="13" s="1"/>
  <c r="G254" i="13" s="1"/>
  <c r="G255" i="13" s="1"/>
  <c r="G256" i="13" s="1"/>
  <c r="G257" i="13" s="1"/>
  <c r="A246" i="13"/>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G258" i="13"/>
  <c r="G259" i="13" s="1"/>
  <c r="G260" i="13" s="1"/>
  <c r="G261" i="13" s="1"/>
  <c r="G262" i="13"/>
  <c r="G263" i="13" s="1"/>
  <c r="G264" i="13" s="1"/>
  <c r="G265" i="13" s="1"/>
  <c r="G266" i="13" s="1"/>
  <c r="G267" i="13" s="1"/>
  <c r="G268" i="13" s="1"/>
  <c r="G269" i="13" s="1"/>
  <c r="G270" i="13" s="1"/>
  <c r="G271" i="13" s="1"/>
  <c r="G272" i="13" s="1"/>
  <c r="G273" i="13" s="1"/>
  <c r="G274" i="13" s="1"/>
  <c r="G275" i="13" s="1"/>
  <c r="G276" i="13" s="1"/>
  <c r="G277" i="13" s="1"/>
  <c r="G278" i="13" s="1"/>
  <c r="G279" i="13" s="1"/>
  <c r="G280" i="13" s="1"/>
  <c r="G281" i="13" s="1"/>
  <c r="G282" i="13" s="1"/>
  <c r="G283" i="13" s="1"/>
  <c r="G284" i="13" s="1"/>
  <c r="G285" i="13" s="1"/>
  <c r="G286" i="13" s="1"/>
  <c r="G287" i="13" s="1"/>
  <c r="G288" i="13" s="1"/>
  <c r="G289" i="13" s="1"/>
  <c r="G290" i="13" s="1"/>
  <c r="G291" i="13" s="1"/>
  <c r="G292" i="13" s="1"/>
  <c r="G293" i="13" s="1"/>
  <c r="G294" i="13" s="1"/>
  <c r="G295" i="13" s="1"/>
  <c r="G296" i="13" s="1"/>
  <c r="G297" i="13" s="1"/>
  <c r="G298" i="13" s="1"/>
  <c r="G299" i="13" s="1"/>
  <c r="G300" i="13" s="1"/>
  <c r="G301" i="13" s="1"/>
  <c r="G302" i="13" s="1"/>
  <c r="G303" i="13" s="1"/>
  <c r="G304" i="13" s="1"/>
  <c r="G305" i="13" s="1"/>
  <c r="G306" i="13" s="1"/>
  <c r="G307" i="13" s="1"/>
  <c r="G308" i="13" s="1"/>
  <c r="G309" i="13" s="1"/>
  <c r="G310" i="13" s="1"/>
  <c r="G311" i="13" s="1"/>
  <c r="G312" i="13" s="1"/>
  <c r="G313" i="13" s="1"/>
  <c r="G314" i="13" s="1"/>
  <c r="G315" i="13" s="1"/>
  <c r="G316" i="13" s="1"/>
  <c r="G317" i="13" s="1"/>
  <c r="G318" i="13" s="1"/>
  <c r="G319" i="13" s="1"/>
  <c r="G320" i="13" s="1"/>
  <c r="G321" i="13" s="1"/>
  <c r="G322" i="13" s="1"/>
  <c r="G323" i="13" s="1"/>
  <c r="G324" i="13" s="1"/>
  <c r="G325" i="13" s="1"/>
  <c r="G326" i="13" s="1"/>
  <c r="G327" i="13" s="1"/>
  <c r="G328" i="13" s="1"/>
  <c r="G329" i="13" s="1"/>
  <c r="G330" i="13" s="1"/>
  <c r="G331" i="13" s="1"/>
  <c r="G332" i="13" s="1"/>
  <c r="G333" i="13" s="1"/>
  <c r="G334" i="13" s="1"/>
  <c r="G335" i="13" s="1"/>
  <c r="G336" i="13" s="1"/>
  <c r="G337" i="13" s="1"/>
  <c r="G338" i="13" s="1"/>
  <c r="G339" i="13" s="1"/>
  <c r="G340" i="13" s="1"/>
  <c r="G341" i="13" s="1"/>
  <c r="G342" i="13" s="1"/>
  <c r="G343" i="13" s="1"/>
  <c r="H266" i="13"/>
  <c r="H267" i="13" s="1"/>
  <c r="H268" i="13" s="1"/>
  <c r="H269" i="13" s="1"/>
  <c r="H270" i="13" s="1"/>
  <c r="H271" i="13" s="1"/>
  <c r="H272" i="13" s="1"/>
  <c r="H273" i="13" s="1"/>
  <c r="H274" i="13" s="1"/>
  <c r="H275" i="13" s="1"/>
  <c r="H276" i="13" s="1"/>
  <c r="H277" i="13" s="1"/>
  <c r="H278" i="13"/>
  <c r="H279" i="13" s="1"/>
  <c r="H280" i="13" s="1"/>
  <c r="H281" i="13" s="1"/>
  <c r="H282" i="13" s="1"/>
  <c r="H283" i="13" s="1"/>
  <c r="H284" i="13" s="1"/>
  <c r="H285" i="13" s="1"/>
  <c r="H286" i="13" s="1"/>
  <c r="H287" i="13" s="1"/>
  <c r="H288" i="13" s="1"/>
  <c r="H289" i="13" s="1"/>
  <c r="H290" i="13" s="1"/>
  <c r="H291" i="13" s="1"/>
  <c r="H292" i="13" s="1"/>
  <c r="H293" i="13" s="1"/>
  <c r="H294" i="13" s="1"/>
  <c r="H295" i="13" s="1"/>
  <c r="H296" i="13" s="1"/>
  <c r="H297" i="13" s="1"/>
  <c r="H298" i="13" s="1"/>
  <c r="H299" i="13" s="1"/>
  <c r="H300" i="13" s="1"/>
  <c r="H301" i="13" s="1"/>
  <c r="H302" i="13" s="1"/>
  <c r="H303" i="13" s="1"/>
  <c r="H304" i="13" s="1"/>
  <c r="H305" i="13" s="1"/>
  <c r="H306" i="13" s="1"/>
  <c r="H307" i="13" s="1"/>
  <c r="H308" i="13" s="1"/>
  <c r="H309" i="13" s="1"/>
  <c r="H310" i="13" s="1"/>
  <c r="H311" i="13" s="1"/>
  <c r="H312" i="13" s="1"/>
  <c r="H313" i="13" s="1"/>
  <c r="H314" i="13" s="1"/>
  <c r="H315" i="13" s="1"/>
  <c r="H316" i="13" s="1"/>
  <c r="H317" i="13" s="1"/>
  <c r="H318" i="13" s="1"/>
  <c r="H319" i="13" s="1"/>
  <c r="H320" i="13" s="1"/>
  <c r="H321" i="13" s="1"/>
  <c r="H322" i="13" s="1"/>
  <c r="H323" i="13" s="1"/>
  <c r="H324" i="13" s="1"/>
  <c r="H325" i="13" s="1"/>
  <c r="H326" i="13" s="1"/>
  <c r="H327" i="13" s="1"/>
  <c r="H328" i="13" s="1"/>
  <c r="H329" i="13" s="1"/>
  <c r="H330" i="13" s="1"/>
  <c r="H331" i="13" s="1"/>
  <c r="H332" i="13" s="1"/>
  <c r="H333" i="13" s="1"/>
  <c r="H334" i="13" s="1"/>
  <c r="H335" i="13" s="1"/>
  <c r="H336" i="13" s="1"/>
  <c r="H337" i="13" s="1"/>
  <c r="H338" i="13" s="1"/>
  <c r="H339" i="13" s="1"/>
  <c r="H340" i="13" s="1"/>
  <c r="H341" i="13" s="1"/>
  <c r="H342" i="13" s="1"/>
  <c r="H343" i="13" s="1"/>
  <c r="V118" i="13"/>
  <c r="W118" i="13" s="1"/>
  <c r="X118" i="13"/>
  <c r="Y118" i="13"/>
  <c r="V119" i="13"/>
  <c r="W119" i="13"/>
  <c r="X119" i="13"/>
  <c r="Y119" i="13"/>
  <c r="Z119" i="13" s="1"/>
  <c r="AA119" i="13" s="1"/>
  <c r="V120" i="13"/>
  <c r="W120" i="13" s="1"/>
  <c r="X120" i="13"/>
  <c r="Y120" i="13"/>
  <c r="V121" i="13"/>
  <c r="W121" i="13"/>
  <c r="X121" i="13"/>
  <c r="Y121" i="13"/>
  <c r="Z121" i="13" s="1"/>
  <c r="AA121" i="13" s="1"/>
  <c r="V122" i="13"/>
  <c r="W122" i="13" s="1"/>
  <c r="X122" i="13"/>
  <c r="Y122" i="13"/>
  <c r="V123" i="13"/>
  <c r="W123" i="13"/>
  <c r="X123" i="13"/>
  <c r="Y123" i="13"/>
  <c r="Z123" i="13" s="1"/>
  <c r="AA123" i="13" s="1"/>
  <c r="V124" i="13"/>
  <c r="W124" i="13" s="1"/>
  <c r="X124" i="13"/>
  <c r="Y124" i="13"/>
  <c r="Z124" i="13"/>
  <c r="AA124" i="13" s="1"/>
  <c r="V125" i="13"/>
  <c r="W125" i="13" s="1"/>
  <c r="X125" i="13"/>
  <c r="Y125" i="13"/>
  <c r="Z125" i="13" s="1"/>
  <c r="AA125" i="13" s="1"/>
  <c r="V126" i="13"/>
  <c r="W126" i="13"/>
  <c r="X126" i="13"/>
  <c r="Y126" i="13"/>
  <c r="Z126" i="13"/>
  <c r="AA126" i="13" s="1"/>
  <c r="V127" i="13"/>
  <c r="W127" i="13"/>
  <c r="X127" i="13"/>
  <c r="Y127" i="13"/>
  <c r="Z127" i="13" s="1"/>
  <c r="AA127" i="13" s="1"/>
  <c r="V128" i="13"/>
  <c r="W128" i="13" s="1"/>
  <c r="X128" i="13"/>
  <c r="Y128" i="13"/>
  <c r="Z128" i="13" s="1"/>
  <c r="AA128" i="13" s="1"/>
  <c r="V129" i="13"/>
  <c r="W129" i="13"/>
  <c r="X129" i="13"/>
  <c r="Y129" i="13"/>
  <c r="Z129" i="13"/>
  <c r="AA129" i="13"/>
  <c r="V130" i="13"/>
  <c r="W130" i="13" s="1"/>
  <c r="X130" i="13"/>
  <c r="Y130" i="13"/>
  <c r="V131" i="13"/>
  <c r="W131" i="13"/>
  <c r="X131" i="13"/>
  <c r="Y131" i="13"/>
  <c r="Z131" i="13" s="1"/>
  <c r="AA131" i="13" s="1"/>
  <c r="V132" i="13"/>
  <c r="W132" i="13" s="1"/>
  <c r="X132" i="13"/>
  <c r="Y132" i="13"/>
  <c r="V133" i="13"/>
  <c r="W133" i="13"/>
  <c r="X133" i="13"/>
  <c r="Y133" i="13"/>
  <c r="Z133" i="13" s="1"/>
  <c r="AA133" i="13" s="1"/>
  <c r="V134" i="13"/>
  <c r="W134" i="13" s="1"/>
  <c r="X134" i="13"/>
  <c r="Y134" i="13"/>
  <c r="V135" i="13"/>
  <c r="W135" i="13"/>
  <c r="X135" i="13"/>
  <c r="Y135" i="13"/>
  <c r="Z135" i="13" s="1"/>
  <c r="AA135" i="13" s="1"/>
  <c r="V136" i="13"/>
  <c r="W136" i="13" s="1"/>
  <c r="X136" i="13"/>
  <c r="Y136" i="13"/>
  <c r="Z136" i="13"/>
  <c r="AA136" i="13" s="1"/>
  <c r="V137" i="13"/>
  <c r="W137" i="13" s="1"/>
  <c r="X137" i="13"/>
  <c r="Y137" i="13"/>
  <c r="Z137" i="13" s="1"/>
  <c r="AA137" i="13" s="1"/>
  <c r="V138" i="13"/>
  <c r="W138" i="13"/>
  <c r="X138" i="13"/>
  <c r="Y138" i="13"/>
  <c r="Z138" i="13"/>
  <c r="AA138" i="13" s="1"/>
  <c r="V139" i="13"/>
  <c r="W139" i="13"/>
  <c r="X139" i="13"/>
  <c r="Y139" i="13"/>
  <c r="Z139" i="13" s="1"/>
  <c r="AA139" i="13" s="1"/>
  <c r="V140" i="13"/>
  <c r="W140" i="13" s="1"/>
  <c r="X140" i="13"/>
  <c r="Y140" i="13"/>
  <c r="Z140" i="13" s="1"/>
  <c r="AA140" i="13" s="1"/>
  <c r="V141" i="13"/>
  <c r="W141" i="13"/>
  <c r="X141" i="13"/>
  <c r="Y141" i="13"/>
  <c r="Z141" i="13"/>
  <c r="AA141" i="13"/>
  <c r="V142" i="13"/>
  <c r="W142" i="13" s="1"/>
  <c r="X142" i="13"/>
  <c r="Y142" i="13"/>
  <c r="V143" i="13"/>
  <c r="W143" i="13"/>
  <c r="X143" i="13"/>
  <c r="Y143" i="13"/>
  <c r="Z143" i="13" s="1"/>
  <c r="AA143" i="13" s="1"/>
  <c r="V144" i="13"/>
  <c r="W144" i="13" s="1"/>
  <c r="X144" i="13"/>
  <c r="Y144" i="13"/>
  <c r="V145" i="13"/>
  <c r="W145" i="13"/>
  <c r="X145" i="13"/>
  <c r="Y145" i="13"/>
  <c r="Z145" i="13" s="1"/>
  <c r="AA145" i="13" s="1"/>
  <c r="V146" i="13"/>
  <c r="W146" i="13" s="1"/>
  <c r="X146" i="13"/>
  <c r="Y146" i="13"/>
  <c r="V147" i="13"/>
  <c r="W147" i="13"/>
  <c r="X147" i="13"/>
  <c r="Y147" i="13"/>
  <c r="Z147" i="13" s="1"/>
  <c r="AA147" i="13" s="1"/>
  <c r="V148" i="13"/>
  <c r="W148" i="13" s="1"/>
  <c r="X148" i="13"/>
  <c r="Y148" i="13"/>
  <c r="Z148" i="13"/>
  <c r="AA148" i="13" s="1"/>
  <c r="V149" i="13"/>
  <c r="W149" i="13" s="1"/>
  <c r="X149" i="13"/>
  <c r="Y149" i="13"/>
  <c r="Z149" i="13" s="1"/>
  <c r="AA149" i="13" s="1"/>
  <c r="V150" i="13"/>
  <c r="W150" i="13"/>
  <c r="X150" i="13"/>
  <c r="Y150" i="13"/>
  <c r="Z150" i="13"/>
  <c r="AA150" i="13" s="1"/>
  <c r="V151" i="13"/>
  <c r="W151" i="13"/>
  <c r="X151" i="13"/>
  <c r="Y151" i="13"/>
  <c r="Z151" i="13" s="1"/>
  <c r="AA151" i="13" s="1"/>
  <c r="V152" i="13"/>
  <c r="W152" i="13" s="1"/>
  <c r="X152" i="13"/>
  <c r="Y152" i="13"/>
  <c r="Z152" i="13" s="1"/>
  <c r="AA152" i="13" s="1"/>
  <c r="V153" i="13"/>
  <c r="W153" i="13"/>
  <c r="X153" i="13"/>
  <c r="Y153" i="13"/>
  <c r="Z153" i="13"/>
  <c r="AA153" i="13"/>
  <c r="V154" i="13"/>
  <c r="W154" i="13" s="1"/>
  <c r="X154" i="13"/>
  <c r="Y154" i="13"/>
  <c r="V155" i="13"/>
  <c r="W155" i="13"/>
  <c r="X155" i="13"/>
  <c r="Y155" i="13"/>
  <c r="Z155" i="13" s="1"/>
  <c r="AA155" i="13" s="1"/>
  <c r="V156" i="13"/>
  <c r="W156" i="13" s="1"/>
  <c r="X156" i="13"/>
  <c r="Y156" i="13"/>
  <c r="V157" i="13"/>
  <c r="W157" i="13"/>
  <c r="X157" i="13"/>
  <c r="Y157" i="13"/>
  <c r="Z157" i="13" s="1"/>
  <c r="AA157" i="13" s="1"/>
  <c r="V158" i="13"/>
  <c r="W158" i="13" s="1"/>
  <c r="X158" i="13"/>
  <c r="Y158" i="13"/>
  <c r="V159" i="13"/>
  <c r="W159" i="13"/>
  <c r="X159" i="13"/>
  <c r="Y159" i="13"/>
  <c r="Z159" i="13" s="1"/>
  <c r="AA159" i="13" s="1"/>
  <c r="V160" i="13"/>
  <c r="W160" i="13" s="1"/>
  <c r="X160" i="13"/>
  <c r="Y160" i="13"/>
  <c r="Z160" i="13"/>
  <c r="AA160" i="13" s="1"/>
  <c r="V161" i="13"/>
  <c r="W161" i="13" s="1"/>
  <c r="X161" i="13"/>
  <c r="Y161" i="13"/>
  <c r="Z161" i="13" s="1"/>
  <c r="AA161" i="13" s="1"/>
  <c r="V162" i="13"/>
  <c r="W162" i="13"/>
  <c r="X162" i="13"/>
  <c r="Y162" i="13"/>
  <c r="Z162" i="13"/>
  <c r="AA162" i="13" s="1"/>
  <c r="V163" i="13"/>
  <c r="W163" i="13"/>
  <c r="X163" i="13"/>
  <c r="Y163" i="13"/>
  <c r="Z163" i="13" s="1"/>
  <c r="AA163" i="13" s="1"/>
  <c r="V164" i="13"/>
  <c r="W164" i="13" s="1"/>
  <c r="X164" i="13"/>
  <c r="Y164" i="13"/>
  <c r="Z164" i="13" s="1"/>
  <c r="AA164" i="13" s="1"/>
  <c r="V165" i="13"/>
  <c r="W165" i="13"/>
  <c r="X165" i="13"/>
  <c r="Y165" i="13"/>
  <c r="Z165" i="13"/>
  <c r="AA165" i="13"/>
  <c r="V166" i="13"/>
  <c r="W166" i="13" s="1"/>
  <c r="X166" i="13"/>
  <c r="Y166" i="13"/>
  <c r="V167" i="13"/>
  <c r="W167" i="13"/>
  <c r="X167" i="13"/>
  <c r="Y167" i="13"/>
  <c r="Z167" i="13" s="1"/>
  <c r="AA167" i="13" s="1"/>
  <c r="V168" i="13"/>
  <c r="W168" i="13" s="1"/>
  <c r="X168" i="13"/>
  <c r="Y168" i="13"/>
  <c r="V169" i="13"/>
  <c r="W169" i="13"/>
  <c r="X169" i="13"/>
  <c r="Y169" i="13"/>
  <c r="Z169" i="13" s="1"/>
  <c r="AA169" i="13" s="1"/>
  <c r="V170" i="13"/>
  <c r="W170" i="13" s="1"/>
  <c r="X170" i="13"/>
  <c r="Y170" i="13"/>
  <c r="V171" i="13"/>
  <c r="W171" i="13"/>
  <c r="X171" i="13"/>
  <c r="Y171" i="13"/>
  <c r="Z171" i="13" s="1"/>
  <c r="AA171" i="13" s="1"/>
  <c r="V172" i="13"/>
  <c r="W172" i="13" s="1"/>
  <c r="X172" i="13"/>
  <c r="Y172" i="13"/>
  <c r="Z172" i="13"/>
  <c r="AA172" i="13" s="1"/>
  <c r="V173" i="13"/>
  <c r="W173" i="13" s="1"/>
  <c r="X173" i="13"/>
  <c r="Y173" i="13"/>
  <c r="Z173" i="13" s="1"/>
  <c r="AA173" i="13" s="1"/>
  <c r="V174" i="13"/>
  <c r="W174" i="13"/>
  <c r="X174" i="13"/>
  <c r="Y174" i="13"/>
  <c r="Z174" i="13"/>
  <c r="AA174" i="13" s="1"/>
  <c r="V175" i="13"/>
  <c r="W175" i="13"/>
  <c r="X175" i="13"/>
  <c r="Y175" i="13"/>
  <c r="Z175" i="13" s="1"/>
  <c r="AA175" i="13" s="1"/>
  <c r="V176" i="13"/>
  <c r="W176" i="13" s="1"/>
  <c r="X176" i="13"/>
  <c r="Y176" i="13"/>
  <c r="Z176" i="13" s="1"/>
  <c r="AA176" i="13" s="1"/>
  <c r="V177" i="13"/>
  <c r="W177" i="13"/>
  <c r="X177" i="13"/>
  <c r="Y177" i="13"/>
  <c r="Z177" i="13"/>
  <c r="AA177" i="13"/>
  <c r="V178" i="13"/>
  <c r="W178" i="13" s="1"/>
  <c r="X178" i="13"/>
  <c r="Y178" i="13"/>
  <c r="V179" i="13"/>
  <c r="W179" i="13"/>
  <c r="X179" i="13"/>
  <c r="Y179" i="13"/>
  <c r="Z179" i="13" s="1"/>
  <c r="AA179" i="13" s="1"/>
  <c r="V180" i="13"/>
  <c r="W180" i="13" s="1"/>
  <c r="X180" i="13"/>
  <c r="Y180" i="13"/>
  <c r="V181" i="13"/>
  <c r="W181" i="13"/>
  <c r="X181" i="13"/>
  <c r="Y181" i="13"/>
  <c r="Z181" i="13" s="1"/>
  <c r="AA181" i="13" s="1"/>
  <c r="V182" i="13"/>
  <c r="W182" i="13" s="1"/>
  <c r="X182" i="13"/>
  <c r="Y182" i="13"/>
  <c r="V183" i="13"/>
  <c r="W183" i="13"/>
  <c r="X183" i="13"/>
  <c r="Y183" i="13"/>
  <c r="Z183" i="13" s="1"/>
  <c r="AA183" i="13" s="1"/>
  <c r="V184" i="13"/>
  <c r="W184" i="13" s="1"/>
  <c r="X184" i="13"/>
  <c r="Y184" i="13"/>
  <c r="Z184" i="13"/>
  <c r="AA184" i="13" s="1"/>
  <c r="V185" i="13"/>
  <c r="W185" i="13" s="1"/>
  <c r="X185" i="13"/>
  <c r="Y185" i="13"/>
  <c r="Z185" i="13" s="1"/>
  <c r="AA185" i="13" s="1"/>
  <c r="V186" i="13"/>
  <c r="W186" i="13"/>
  <c r="X186" i="13"/>
  <c r="Y186" i="13"/>
  <c r="Z186" i="13"/>
  <c r="AA186" i="13" s="1"/>
  <c r="V187" i="13"/>
  <c r="W187" i="13"/>
  <c r="X187" i="13"/>
  <c r="Y187" i="13"/>
  <c r="Z187" i="13" s="1"/>
  <c r="AA187" i="13" s="1"/>
  <c r="V188" i="13"/>
  <c r="W188" i="13" s="1"/>
  <c r="X188" i="13"/>
  <c r="Y188" i="13"/>
  <c r="Z188" i="13" s="1"/>
  <c r="AA188" i="13" s="1"/>
  <c r="V189" i="13"/>
  <c r="W189" i="13"/>
  <c r="X189" i="13"/>
  <c r="Y189" i="13"/>
  <c r="Z189" i="13"/>
  <c r="AA189" i="13"/>
  <c r="V190" i="13"/>
  <c r="W190" i="13" s="1"/>
  <c r="X190" i="13"/>
  <c r="Y190" i="13"/>
  <c r="V191" i="13"/>
  <c r="W191" i="13"/>
  <c r="X191" i="13"/>
  <c r="Y191" i="13"/>
  <c r="Z191" i="13" s="1"/>
  <c r="AA191" i="13" s="1"/>
  <c r="V192" i="13"/>
  <c r="W192" i="13" s="1"/>
  <c r="X192" i="13"/>
  <c r="Y192" i="13"/>
  <c r="V193" i="13"/>
  <c r="W193" i="13"/>
  <c r="X193" i="13"/>
  <c r="Y193" i="13"/>
  <c r="Z193" i="13" s="1"/>
  <c r="AA193" i="13" s="1"/>
  <c r="V194" i="13"/>
  <c r="W194" i="13" s="1"/>
  <c r="X194" i="13"/>
  <c r="Y194" i="13"/>
  <c r="V195" i="13"/>
  <c r="W195" i="13"/>
  <c r="X195" i="13"/>
  <c r="Y195" i="13"/>
  <c r="Z195" i="13" s="1"/>
  <c r="AA195" i="13" s="1"/>
  <c r="V196" i="13"/>
  <c r="W196" i="13" s="1"/>
  <c r="X196" i="13"/>
  <c r="Y196" i="13"/>
  <c r="Z196" i="13"/>
  <c r="AA196" i="13" s="1"/>
  <c r="V197" i="13"/>
  <c r="W197" i="13" s="1"/>
  <c r="X197" i="13"/>
  <c r="Y197" i="13"/>
  <c r="Z197" i="13" s="1"/>
  <c r="AA197" i="13" s="1"/>
  <c r="V198" i="13"/>
  <c r="W198" i="13"/>
  <c r="X198" i="13"/>
  <c r="Y198" i="13"/>
  <c r="Z198" i="13"/>
  <c r="AA198" i="13" s="1"/>
  <c r="V199" i="13"/>
  <c r="W199" i="13"/>
  <c r="X199" i="13"/>
  <c r="Y199" i="13"/>
  <c r="Z199" i="13" s="1"/>
  <c r="AA199" i="13" s="1"/>
  <c r="V200" i="13"/>
  <c r="W200" i="13" s="1"/>
  <c r="X200" i="13"/>
  <c r="Y200" i="13"/>
  <c r="Z200" i="13" s="1"/>
  <c r="AA200" i="13" s="1"/>
  <c r="V201" i="13"/>
  <c r="W201" i="13"/>
  <c r="X201" i="13"/>
  <c r="Y201" i="13"/>
  <c r="Z201" i="13"/>
  <c r="AA201" i="13"/>
  <c r="V202" i="13"/>
  <c r="W202" i="13" s="1"/>
  <c r="X202" i="13"/>
  <c r="Y202" i="13"/>
  <c r="V203" i="13"/>
  <c r="W203" i="13"/>
  <c r="X203" i="13"/>
  <c r="Y203" i="13"/>
  <c r="Z203" i="13" s="1"/>
  <c r="AA203" i="13" s="1"/>
  <c r="V204" i="13"/>
  <c r="W204" i="13" s="1"/>
  <c r="X204" i="13"/>
  <c r="Y204" i="13"/>
  <c r="V205" i="13"/>
  <c r="W205" i="13"/>
  <c r="X205" i="13"/>
  <c r="Y205" i="13"/>
  <c r="Z205" i="13" s="1"/>
  <c r="AA205" i="13" s="1"/>
  <c r="V206" i="13"/>
  <c r="W206" i="13" s="1"/>
  <c r="X206" i="13"/>
  <c r="Y206" i="13"/>
  <c r="V207" i="13"/>
  <c r="W207" i="13"/>
  <c r="X207" i="13"/>
  <c r="Y207" i="13"/>
  <c r="Z207" i="13" s="1"/>
  <c r="AA207" i="13" s="1"/>
  <c r="V208" i="13"/>
  <c r="W208" i="13" s="1"/>
  <c r="X208" i="13"/>
  <c r="Y208" i="13"/>
  <c r="Z208" i="13"/>
  <c r="AA208" i="13" s="1"/>
  <c r="V209" i="13"/>
  <c r="W209" i="13" s="1"/>
  <c r="X209" i="13"/>
  <c r="Y209" i="13"/>
  <c r="Z209" i="13" s="1"/>
  <c r="AA209" i="13" s="1"/>
  <c r="V210" i="13"/>
  <c r="W210" i="13"/>
  <c r="X210" i="13"/>
  <c r="Y210" i="13"/>
  <c r="Z210" i="13"/>
  <c r="AA210" i="13" s="1"/>
  <c r="V211" i="13"/>
  <c r="W211" i="13"/>
  <c r="X211" i="13"/>
  <c r="Y211" i="13"/>
  <c r="Z211" i="13" s="1"/>
  <c r="AA211" i="13" s="1"/>
  <c r="V212" i="13"/>
  <c r="W212" i="13" s="1"/>
  <c r="X212" i="13"/>
  <c r="Y212" i="13"/>
  <c r="Z212" i="13" s="1"/>
  <c r="AA212" i="13" s="1"/>
  <c r="V213" i="13"/>
  <c r="W213" i="13" s="1"/>
  <c r="X213" i="13"/>
  <c r="Y213" i="13"/>
  <c r="Z213" i="13"/>
  <c r="AA213" i="13"/>
  <c r="V214" i="13"/>
  <c r="W214" i="13" s="1"/>
  <c r="X214" i="13"/>
  <c r="Y214" i="13"/>
  <c r="V215" i="13"/>
  <c r="W215" i="13"/>
  <c r="X215" i="13"/>
  <c r="Y215" i="13"/>
  <c r="Z215" i="13" s="1"/>
  <c r="AA215" i="13" s="1"/>
  <c r="V216" i="13"/>
  <c r="W216" i="13" s="1"/>
  <c r="X216" i="13"/>
  <c r="Y216" i="13"/>
  <c r="Z216" i="13" s="1"/>
  <c r="AA216" i="13" s="1"/>
  <c r="V217" i="13"/>
  <c r="W217" i="13"/>
  <c r="X217" i="13"/>
  <c r="Y217" i="13"/>
  <c r="Z217" i="13" s="1"/>
  <c r="AA217" i="13" s="1"/>
  <c r="V218" i="13"/>
  <c r="W218" i="13" s="1"/>
  <c r="X218" i="13"/>
  <c r="Y218" i="13"/>
  <c r="V219" i="13"/>
  <c r="W219" i="13"/>
  <c r="X219" i="13"/>
  <c r="Y219" i="13"/>
  <c r="Z219" i="13" s="1"/>
  <c r="AA219" i="13" s="1"/>
  <c r="V220" i="13"/>
  <c r="W220" i="13" s="1"/>
  <c r="X220" i="13"/>
  <c r="Y220" i="13"/>
  <c r="Z220" i="13"/>
  <c r="AA220" i="13" s="1"/>
  <c r="V221" i="13"/>
  <c r="W221" i="13" s="1"/>
  <c r="X221" i="13"/>
  <c r="Y221" i="13"/>
  <c r="Z221" i="13" s="1"/>
  <c r="AA221" i="13" s="1"/>
  <c r="V222" i="13"/>
  <c r="W222" i="13"/>
  <c r="X222" i="13"/>
  <c r="Y222" i="13"/>
  <c r="Z222" i="13"/>
  <c r="AA222" i="13" s="1"/>
  <c r="V223" i="13"/>
  <c r="W223" i="13"/>
  <c r="X223" i="13"/>
  <c r="Y223" i="13"/>
  <c r="Z223" i="13" s="1"/>
  <c r="AA223" i="13" s="1"/>
  <c r="V224" i="13"/>
  <c r="W224" i="13" s="1"/>
  <c r="X224" i="13"/>
  <c r="Y224" i="13"/>
  <c r="Z224" i="13" s="1"/>
  <c r="AA224" i="13" s="1"/>
  <c r="V225" i="13"/>
  <c r="W225" i="13" s="1"/>
  <c r="X225" i="13"/>
  <c r="Y225" i="13"/>
  <c r="Z225" i="13"/>
  <c r="AA225" i="13"/>
  <c r="V226" i="13"/>
  <c r="W226" i="13" s="1"/>
  <c r="X226" i="13"/>
  <c r="Y226" i="13"/>
  <c r="V227" i="13"/>
  <c r="W227" i="13"/>
  <c r="X227" i="13"/>
  <c r="Y227" i="13"/>
  <c r="Z227" i="13" s="1"/>
  <c r="AA227" i="13" s="1"/>
  <c r="V228" i="13"/>
  <c r="W228" i="13" s="1"/>
  <c r="X228" i="13"/>
  <c r="Y228" i="13"/>
  <c r="Z228" i="13" s="1"/>
  <c r="AA228" i="13" s="1"/>
  <c r="V229" i="13"/>
  <c r="W229" i="13"/>
  <c r="X229" i="13"/>
  <c r="Y229" i="13"/>
  <c r="Z229" i="13" s="1"/>
  <c r="AA229" i="13" s="1"/>
  <c r="V230" i="13"/>
  <c r="W230" i="13" s="1"/>
  <c r="X230" i="13"/>
  <c r="Y230" i="13"/>
  <c r="V231" i="13"/>
  <c r="W231" i="13"/>
  <c r="X231" i="13"/>
  <c r="Y231" i="13"/>
  <c r="Z231" i="13" s="1"/>
  <c r="AA231" i="13" s="1"/>
  <c r="V232" i="13"/>
  <c r="W232" i="13" s="1"/>
  <c r="X232" i="13"/>
  <c r="Y232" i="13"/>
  <c r="Z232" i="13"/>
  <c r="AA232" i="13" s="1"/>
  <c r="V233" i="13"/>
  <c r="W233" i="13" s="1"/>
  <c r="X233" i="13"/>
  <c r="Y233" i="13"/>
  <c r="Z233" i="13" s="1"/>
  <c r="AA233" i="13" s="1"/>
  <c r="V234" i="13"/>
  <c r="W234" i="13"/>
  <c r="X234" i="13"/>
  <c r="Y234" i="13"/>
  <c r="Z234" i="13"/>
  <c r="AA234" i="13" s="1"/>
  <c r="V235" i="13"/>
  <c r="W235" i="13"/>
  <c r="X235" i="13"/>
  <c r="Y235" i="13"/>
  <c r="Z235" i="13" s="1"/>
  <c r="AA235" i="13" s="1"/>
  <c r="V236" i="13"/>
  <c r="W236" i="13" s="1"/>
  <c r="X236" i="13"/>
  <c r="Y236" i="13"/>
  <c r="Z236" i="13" s="1"/>
  <c r="AA236" i="13" s="1"/>
  <c r="V237" i="13"/>
  <c r="W237" i="13" s="1"/>
  <c r="X237" i="13"/>
  <c r="Y237" i="13"/>
  <c r="Z237" i="13"/>
  <c r="AA237" i="13"/>
  <c r="V238" i="13"/>
  <c r="W238" i="13" s="1"/>
  <c r="X238" i="13"/>
  <c r="Y238" i="13"/>
  <c r="V239" i="13"/>
  <c r="W239" i="13"/>
  <c r="X239" i="13"/>
  <c r="Y239" i="13"/>
  <c r="Z239" i="13" s="1"/>
  <c r="AA239" i="13" s="1"/>
  <c r="V240" i="13"/>
  <c r="W240" i="13" s="1"/>
  <c r="X240" i="13"/>
  <c r="Y240" i="13"/>
  <c r="Z240" i="13" s="1"/>
  <c r="AA240" i="13" s="1"/>
  <c r="V241" i="13"/>
  <c r="W241" i="13"/>
  <c r="X241" i="13"/>
  <c r="Y241" i="13"/>
  <c r="Z241" i="13" s="1"/>
  <c r="AA241" i="13" s="1"/>
  <c r="V242" i="13"/>
  <c r="W242" i="13" s="1"/>
  <c r="X242" i="13"/>
  <c r="Y242" i="13"/>
  <c r="V243" i="13"/>
  <c r="W243" i="13"/>
  <c r="X243" i="13"/>
  <c r="Y243" i="13"/>
  <c r="Z243" i="13" s="1"/>
  <c r="AA243" i="13" s="1"/>
  <c r="V244" i="13"/>
  <c r="W244" i="13" s="1"/>
  <c r="X244" i="13"/>
  <c r="Y244" i="13"/>
  <c r="Z244" i="13"/>
  <c r="AA244" i="13" s="1"/>
  <c r="V245" i="13"/>
  <c r="W245" i="13" s="1"/>
  <c r="X245" i="13"/>
  <c r="Y245" i="13"/>
  <c r="Z245" i="13" s="1"/>
  <c r="AA245" i="13" s="1"/>
  <c r="V246" i="13"/>
  <c r="W246" i="13"/>
  <c r="X246" i="13"/>
  <c r="Y246" i="13"/>
  <c r="Z246" i="13"/>
  <c r="AA246" i="13" s="1"/>
  <c r="V247" i="13"/>
  <c r="W247" i="13"/>
  <c r="X247" i="13"/>
  <c r="Y247" i="13"/>
  <c r="Z247" i="13" s="1"/>
  <c r="AA247" i="13" s="1"/>
  <c r="V248" i="13"/>
  <c r="W248" i="13" s="1"/>
  <c r="X248" i="13"/>
  <c r="Y248" i="13"/>
  <c r="Z248" i="13" s="1"/>
  <c r="AA248" i="13" s="1"/>
  <c r="V249" i="13"/>
  <c r="W249" i="13" s="1"/>
  <c r="X249" i="13"/>
  <c r="Y249" i="13"/>
  <c r="Z249" i="13"/>
  <c r="AA249" i="13"/>
  <c r="V250" i="13"/>
  <c r="W250" i="13" s="1"/>
  <c r="X250" i="13"/>
  <c r="Y250" i="13"/>
  <c r="V251" i="13"/>
  <c r="W251" i="13"/>
  <c r="X251" i="13"/>
  <c r="Y251" i="13"/>
  <c r="Z251" i="13" s="1"/>
  <c r="AA251" i="13" s="1"/>
  <c r="V252" i="13"/>
  <c r="W252" i="13" s="1"/>
  <c r="X252" i="13"/>
  <c r="Y252" i="13"/>
  <c r="Z252" i="13" s="1"/>
  <c r="AA252" i="13" s="1"/>
  <c r="V253" i="13"/>
  <c r="W253" i="13"/>
  <c r="X253" i="13"/>
  <c r="Y253" i="13"/>
  <c r="Z253" i="13" s="1"/>
  <c r="AA253" i="13" s="1"/>
  <c r="V254" i="13"/>
  <c r="W254" i="13" s="1"/>
  <c r="X254" i="13"/>
  <c r="Y254" i="13"/>
  <c r="V255" i="13"/>
  <c r="W255" i="13"/>
  <c r="X255" i="13"/>
  <c r="Y255" i="13"/>
  <c r="Z255" i="13" s="1"/>
  <c r="AA255" i="13" s="1"/>
  <c r="V256" i="13"/>
  <c r="W256" i="13" s="1"/>
  <c r="X256" i="13"/>
  <c r="Y256" i="13"/>
  <c r="Z256" i="13"/>
  <c r="AA256" i="13" s="1"/>
  <c r="V257" i="13"/>
  <c r="W257" i="13" s="1"/>
  <c r="X257" i="13"/>
  <c r="Y257" i="13"/>
  <c r="Z257" i="13" s="1"/>
  <c r="AA257" i="13" s="1"/>
  <c r="V258" i="13"/>
  <c r="W258" i="13"/>
  <c r="X258" i="13"/>
  <c r="Y258" i="13"/>
  <c r="Z258" i="13"/>
  <c r="AA258" i="13" s="1"/>
  <c r="V259" i="13"/>
  <c r="W259" i="13"/>
  <c r="X259" i="13"/>
  <c r="Y259" i="13"/>
  <c r="Z259" i="13" s="1"/>
  <c r="AA259" i="13" s="1"/>
  <c r="V260" i="13"/>
  <c r="W260" i="13" s="1"/>
  <c r="X260" i="13"/>
  <c r="Y260" i="13"/>
  <c r="Z260" i="13" s="1"/>
  <c r="AA260" i="13" s="1"/>
  <c r="V261" i="13"/>
  <c r="W261" i="13" s="1"/>
  <c r="X261" i="13"/>
  <c r="Y261" i="13"/>
  <c r="Z261" i="13"/>
  <c r="AA261" i="13"/>
  <c r="V262" i="13"/>
  <c r="W262" i="13" s="1"/>
  <c r="X262" i="13"/>
  <c r="Y262" i="13"/>
  <c r="V263" i="13"/>
  <c r="W263" i="13"/>
  <c r="X263" i="13"/>
  <c r="Y263" i="13"/>
  <c r="Z263" i="13" s="1"/>
  <c r="AA263" i="13" s="1"/>
  <c r="V264" i="13"/>
  <c r="W264" i="13" s="1"/>
  <c r="X264" i="13"/>
  <c r="Y264" i="13"/>
  <c r="Z264" i="13" s="1"/>
  <c r="AA264" i="13" s="1"/>
  <c r="V265" i="13"/>
  <c r="W265" i="13"/>
  <c r="X265" i="13"/>
  <c r="Y265" i="13"/>
  <c r="Z265" i="13" s="1"/>
  <c r="AA265" i="13" s="1"/>
  <c r="V266" i="13"/>
  <c r="W266" i="13" s="1"/>
  <c r="X266" i="13"/>
  <c r="Y266" i="13"/>
  <c r="V267" i="13"/>
  <c r="W267" i="13"/>
  <c r="X267" i="13"/>
  <c r="Y267" i="13"/>
  <c r="Z267" i="13" s="1"/>
  <c r="AA267" i="13" s="1"/>
  <c r="V268" i="13"/>
  <c r="W268" i="13" s="1"/>
  <c r="X268" i="13"/>
  <c r="Y268" i="13"/>
  <c r="Z268" i="13"/>
  <c r="AA268" i="13" s="1"/>
  <c r="V269" i="13"/>
  <c r="W269" i="13" s="1"/>
  <c r="X269" i="13"/>
  <c r="Y269" i="13"/>
  <c r="Z269" i="13" s="1"/>
  <c r="AA269" i="13" s="1"/>
  <c r="V270" i="13"/>
  <c r="W270" i="13"/>
  <c r="X270" i="13"/>
  <c r="Y270" i="13"/>
  <c r="Z270" i="13"/>
  <c r="AA270" i="13" s="1"/>
  <c r="V271" i="13"/>
  <c r="W271" i="13"/>
  <c r="X271" i="13"/>
  <c r="Y271" i="13"/>
  <c r="Z271" i="13" s="1"/>
  <c r="AA271" i="13" s="1"/>
  <c r="V272" i="13"/>
  <c r="W272" i="13" s="1"/>
  <c r="X272" i="13"/>
  <c r="Y272" i="13"/>
  <c r="Z272" i="13" s="1"/>
  <c r="AA272" i="13" s="1"/>
  <c r="V273" i="13"/>
  <c r="W273" i="13" s="1"/>
  <c r="X273" i="13"/>
  <c r="Y273" i="13"/>
  <c r="Z273" i="13"/>
  <c r="AA273" i="13"/>
  <c r="V274" i="13"/>
  <c r="W274" i="13" s="1"/>
  <c r="X274" i="13"/>
  <c r="Y274" i="13"/>
  <c r="V275" i="13"/>
  <c r="W275" i="13"/>
  <c r="X275" i="13"/>
  <c r="Y275" i="13"/>
  <c r="Z275" i="13" s="1"/>
  <c r="AA275" i="13" s="1"/>
  <c r="V276" i="13"/>
  <c r="W276" i="13" s="1"/>
  <c r="X276" i="13"/>
  <c r="Y276" i="13"/>
  <c r="Z276" i="13" s="1"/>
  <c r="AA276" i="13" s="1"/>
  <c r="V277" i="13"/>
  <c r="W277" i="13"/>
  <c r="X277" i="13"/>
  <c r="Y277" i="13"/>
  <c r="Z277" i="13" s="1"/>
  <c r="AA277" i="13" s="1"/>
  <c r="V278" i="13"/>
  <c r="W278" i="13" s="1"/>
  <c r="X278" i="13"/>
  <c r="Y278" i="13"/>
  <c r="V279" i="13"/>
  <c r="W279" i="13"/>
  <c r="X279" i="13"/>
  <c r="Y279" i="13"/>
  <c r="Z279" i="13" s="1"/>
  <c r="AA279" i="13" s="1"/>
  <c r="V280" i="13"/>
  <c r="W280" i="13" s="1"/>
  <c r="X280" i="13"/>
  <c r="Y280" i="13"/>
  <c r="Z280" i="13"/>
  <c r="AA280" i="13" s="1"/>
  <c r="V281" i="13"/>
  <c r="W281" i="13" s="1"/>
  <c r="X281" i="13"/>
  <c r="Y281" i="13"/>
  <c r="Z281" i="13" s="1"/>
  <c r="AA281" i="13" s="1"/>
  <c r="V282" i="13"/>
  <c r="W282" i="13"/>
  <c r="X282" i="13"/>
  <c r="Y282" i="13"/>
  <c r="Z282" i="13"/>
  <c r="AA282" i="13" s="1"/>
  <c r="V283" i="13"/>
  <c r="W283" i="13"/>
  <c r="X283" i="13"/>
  <c r="Y283" i="13"/>
  <c r="Z283" i="13" s="1"/>
  <c r="AA283" i="13" s="1"/>
  <c r="V284" i="13"/>
  <c r="W284" i="13" s="1"/>
  <c r="X284" i="13"/>
  <c r="Y284" i="13"/>
  <c r="Z284" i="13" s="1"/>
  <c r="AA284" i="13" s="1"/>
  <c r="V285" i="13"/>
  <c r="W285" i="13" s="1"/>
  <c r="X285" i="13"/>
  <c r="Y285" i="13"/>
  <c r="Z285" i="13"/>
  <c r="AA285" i="13"/>
  <c r="V286" i="13"/>
  <c r="W286" i="13" s="1"/>
  <c r="X286" i="13"/>
  <c r="Y286" i="13"/>
  <c r="V287" i="13"/>
  <c r="W287" i="13"/>
  <c r="X287" i="13"/>
  <c r="Y287" i="13"/>
  <c r="Z287" i="13" s="1"/>
  <c r="AA287" i="13" s="1"/>
  <c r="V288" i="13"/>
  <c r="W288" i="13" s="1"/>
  <c r="X288" i="13"/>
  <c r="Y288" i="13"/>
  <c r="Z288" i="13" s="1"/>
  <c r="AA288" i="13" s="1"/>
  <c r="V289" i="13"/>
  <c r="W289" i="13"/>
  <c r="X289" i="13"/>
  <c r="Y289" i="13"/>
  <c r="Z289" i="13" s="1"/>
  <c r="AA289" i="13" s="1"/>
  <c r="V290" i="13"/>
  <c r="W290" i="13" s="1"/>
  <c r="X290" i="13"/>
  <c r="Y290" i="13"/>
  <c r="V291" i="13"/>
  <c r="W291" i="13"/>
  <c r="X291" i="13"/>
  <c r="Y291" i="13"/>
  <c r="Z291" i="13" s="1"/>
  <c r="AA291" i="13" s="1"/>
  <c r="V292" i="13"/>
  <c r="W292" i="13" s="1"/>
  <c r="X292" i="13"/>
  <c r="Y292" i="13"/>
  <c r="Z292" i="13"/>
  <c r="AA292" i="13" s="1"/>
  <c r="V293" i="13"/>
  <c r="W293" i="13" s="1"/>
  <c r="X293" i="13"/>
  <c r="Y293" i="13"/>
  <c r="Z293" i="13" s="1"/>
  <c r="AA293" i="13" s="1"/>
  <c r="V294" i="13"/>
  <c r="W294" i="13"/>
  <c r="X294" i="13"/>
  <c r="Y294" i="13"/>
  <c r="Z294" i="13"/>
  <c r="AA294" i="13" s="1"/>
  <c r="V295" i="13"/>
  <c r="W295" i="13"/>
  <c r="X295" i="13"/>
  <c r="Y295" i="13"/>
  <c r="Z295" i="13" s="1"/>
  <c r="AA295" i="13" s="1"/>
  <c r="V296" i="13"/>
  <c r="W296" i="13" s="1"/>
  <c r="X296" i="13"/>
  <c r="Y296" i="13"/>
  <c r="Z296" i="13" s="1"/>
  <c r="AA296" i="13" s="1"/>
  <c r="V297" i="13"/>
  <c r="W297" i="13" s="1"/>
  <c r="X297" i="13"/>
  <c r="Y297" i="13"/>
  <c r="Z297" i="13"/>
  <c r="AA297" i="13"/>
  <c r="V298" i="13"/>
  <c r="W298" i="13" s="1"/>
  <c r="X298" i="13"/>
  <c r="Y298" i="13"/>
  <c r="V299" i="13"/>
  <c r="W299" i="13"/>
  <c r="X299" i="13"/>
  <c r="Y299" i="13"/>
  <c r="Z299" i="13" s="1"/>
  <c r="AA299" i="13" s="1"/>
  <c r="V300" i="13"/>
  <c r="W300" i="13" s="1"/>
  <c r="X300" i="13"/>
  <c r="Y300" i="13"/>
  <c r="Z300" i="13" s="1"/>
  <c r="AA300" i="13" s="1"/>
  <c r="V301" i="13"/>
  <c r="W301" i="13"/>
  <c r="X301" i="13"/>
  <c r="Y301" i="13"/>
  <c r="Z301" i="13" s="1"/>
  <c r="AA301" i="13" s="1"/>
  <c r="V302" i="13"/>
  <c r="W302" i="13" s="1"/>
  <c r="X302" i="13"/>
  <c r="Y302" i="13"/>
  <c r="V303" i="13"/>
  <c r="W303" i="13"/>
  <c r="X303" i="13"/>
  <c r="Y303" i="13"/>
  <c r="Z303" i="13" s="1"/>
  <c r="AA303" i="13" s="1"/>
  <c r="V304" i="13"/>
  <c r="W304" i="13" s="1"/>
  <c r="X304" i="13"/>
  <c r="Y304" i="13"/>
  <c r="Z304" i="13"/>
  <c r="AA304" i="13" s="1"/>
  <c r="V305" i="13"/>
  <c r="W305" i="13" s="1"/>
  <c r="X305" i="13"/>
  <c r="Y305" i="13"/>
  <c r="Z305" i="13" s="1"/>
  <c r="AA305" i="13" s="1"/>
  <c r="V306" i="13"/>
  <c r="W306" i="13"/>
  <c r="X306" i="13"/>
  <c r="Y306" i="13"/>
  <c r="Z306" i="13"/>
  <c r="AA306" i="13" s="1"/>
  <c r="V307" i="13"/>
  <c r="W307" i="13"/>
  <c r="X307" i="13"/>
  <c r="Y307" i="13"/>
  <c r="Z307" i="13" s="1"/>
  <c r="AA307" i="13" s="1"/>
  <c r="V308" i="13"/>
  <c r="W308" i="13" s="1"/>
  <c r="X308" i="13"/>
  <c r="Y308" i="13"/>
  <c r="Z308" i="13" s="1"/>
  <c r="AA308" i="13" s="1"/>
  <c r="V309" i="13"/>
  <c r="W309" i="13" s="1"/>
  <c r="X309" i="13"/>
  <c r="Y309" i="13"/>
  <c r="Z309" i="13"/>
  <c r="AA309" i="13"/>
  <c r="V310" i="13"/>
  <c r="W310" i="13" s="1"/>
  <c r="X310" i="13"/>
  <c r="Y310" i="13"/>
  <c r="V311" i="13"/>
  <c r="W311" i="13"/>
  <c r="X311" i="13"/>
  <c r="Y311" i="13"/>
  <c r="Z311" i="13" s="1"/>
  <c r="AA311" i="13" s="1"/>
  <c r="V312" i="13"/>
  <c r="W312" i="13" s="1"/>
  <c r="X312" i="13"/>
  <c r="Y312" i="13"/>
  <c r="Z312" i="13" s="1"/>
  <c r="AA312" i="13" s="1"/>
  <c r="V313" i="13"/>
  <c r="W313" i="13"/>
  <c r="X313" i="13"/>
  <c r="Y313" i="13"/>
  <c r="Z313" i="13" s="1"/>
  <c r="AA313" i="13" s="1"/>
  <c r="V314" i="13"/>
  <c r="W314" i="13" s="1"/>
  <c r="X314" i="13"/>
  <c r="Y314" i="13"/>
  <c r="V315" i="13"/>
  <c r="W315" i="13"/>
  <c r="X315" i="13"/>
  <c r="Y315" i="13"/>
  <c r="Z315" i="13" s="1"/>
  <c r="AA315" i="13" s="1"/>
  <c r="V316" i="13"/>
  <c r="W316" i="13" s="1"/>
  <c r="X316" i="13"/>
  <c r="Y316" i="13"/>
  <c r="Z316" i="13"/>
  <c r="AA316" i="13" s="1"/>
  <c r="V317" i="13"/>
  <c r="W317" i="13" s="1"/>
  <c r="X317" i="13"/>
  <c r="Y317" i="13"/>
  <c r="Z317" i="13" s="1"/>
  <c r="AA317" i="13" s="1"/>
  <c r="V318" i="13"/>
  <c r="W318" i="13"/>
  <c r="X318" i="13"/>
  <c r="Y318" i="13"/>
  <c r="Z318" i="13"/>
  <c r="AA318" i="13" s="1"/>
  <c r="V319" i="13"/>
  <c r="W319" i="13"/>
  <c r="X319" i="13"/>
  <c r="Y319" i="13"/>
  <c r="Z319" i="13" s="1"/>
  <c r="AA319" i="13" s="1"/>
  <c r="V320" i="13"/>
  <c r="W320" i="13" s="1"/>
  <c r="X320" i="13"/>
  <c r="Y320" i="13"/>
  <c r="Z320" i="13" s="1"/>
  <c r="AA320" i="13" s="1"/>
  <c r="V321" i="13"/>
  <c r="W321" i="13" s="1"/>
  <c r="X321" i="13"/>
  <c r="Y321" i="13"/>
  <c r="Z321" i="13"/>
  <c r="AA321" i="13"/>
  <c r="V322" i="13"/>
  <c r="W322" i="13" s="1"/>
  <c r="X322" i="13"/>
  <c r="Y322" i="13"/>
  <c r="V323" i="13"/>
  <c r="W323" i="13"/>
  <c r="X323" i="13"/>
  <c r="Y323" i="13"/>
  <c r="Z323" i="13" s="1"/>
  <c r="AA323" i="13" s="1"/>
  <c r="V324" i="13"/>
  <c r="W324" i="13" s="1"/>
  <c r="X324" i="13"/>
  <c r="Y324" i="13"/>
  <c r="Z324" i="13" s="1"/>
  <c r="AA324" i="13" s="1"/>
  <c r="V325" i="13"/>
  <c r="W325" i="13"/>
  <c r="X325" i="13"/>
  <c r="Y325" i="13"/>
  <c r="Z325" i="13" s="1"/>
  <c r="AA325" i="13" s="1"/>
  <c r="V326" i="13"/>
  <c r="W326" i="13" s="1"/>
  <c r="X326" i="13"/>
  <c r="Y326" i="13"/>
  <c r="V327" i="13"/>
  <c r="W327" i="13"/>
  <c r="X327" i="13"/>
  <c r="Y327" i="13"/>
  <c r="Z327" i="13" s="1"/>
  <c r="AA327" i="13" s="1"/>
  <c r="V328" i="13"/>
  <c r="W328" i="13" s="1"/>
  <c r="X328" i="13"/>
  <c r="Y328" i="13"/>
  <c r="Z328" i="13"/>
  <c r="AA328" i="13" s="1"/>
  <c r="V329" i="13"/>
  <c r="W329" i="13" s="1"/>
  <c r="X329" i="13"/>
  <c r="Y329" i="13"/>
  <c r="Z329" i="13" s="1"/>
  <c r="AA329" i="13" s="1"/>
  <c r="V330" i="13"/>
  <c r="W330" i="13"/>
  <c r="X330" i="13"/>
  <c r="Y330" i="13"/>
  <c r="Z330" i="13"/>
  <c r="AA330" i="13" s="1"/>
  <c r="V331" i="13"/>
  <c r="W331" i="13"/>
  <c r="X331" i="13"/>
  <c r="Y331" i="13"/>
  <c r="Z331" i="13" s="1"/>
  <c r="AA331" i="13" s="1"/>
  <c r="V332" i="13"/>
  <c r="W332" i="13" s="1"/>
  <c r="X332" i="13"/>
  <c r="Y332" i="13"/>
  <c r="Z332" i="13" s="1"/>
  <c r="AA332" i="13" s="1"/>
  <c r="V333" i="13"/>
  <c r="W333" i="13" s="1"/>
  <c r="X333" i="13"/>
  <c r="Y333" i="13"/>
  <c r="Z333" i="13"/>
  <c r="AA333" i="13"/>
  <c r="V334" i="13"/>
  <c r="W334" i="13" s="1"/>
  <c r="X334" i="13"/>
  <c r="Y334" i="13"/>
  <c r="V335" i="13"/>
  <c r="W335" i="13"/>
  <c r="X335" i="13"/>
  <c r="Y335" i="13"/>
  <c r="Z335" i="13" s="1"/>
  <c r="AA335" i="13" s="1"/>
  <c r="V336" i="13"/>
  <c r="W336" i="13" s="1"/>
  <c r="X336" i="13"/>
  <c r="Y336" i="13"/>
  <c r="Z336" i="13" s="1"/>
  <c r="AA336" i="13" s="1"/>
  <c r="V337" i="13"/>
  <c r="W337" i="13"/>
  <c r="X337" i="13"/>
  <c r="Y337" i="13"/>
  <c r="Z337" i="13" s="1"/>
  <c r="AA337" i="13" s="1"/>
  <c r="V338" i="13"/>
  <c r="W338" i="13" s="1"/>
  <c r="X338" i="13"/>
  <c r="Y338" i="13"/>
  <c r="V339" i="13"/>
  <c r="W339" i="13"/>
  <c r="X339" i="13"/>
  <c r="Y339" i="13"/>
  <c r="Z339" i="13" s="1"/>
  <c r="AA339" i="13" s="1"/>
  <c r="V340" i="13"/>
  <c r="W340" i="13" s="1"/>
  <c r="X340" i="13"/>
  <c r="Y340" i="13"/>
  <c r="Z340" i="13"/>
  <c r="AA340" i="13" s="1"/>
  <c r="V341" i="13"/>
  <c r="W341" i="13" s="1"/>
  <c r="X341" i="13"/>
  <c r="Y341" i="13"/>
  <c r="Z341" i="13" s="1"/>
  <c r="AA341" i="13" s="1"/>
  <c r="V342" i="13"/>
  <c r="W342" i="13"/>
  <c r="X342" i="13"/>
  <c r="Y342" i="13"/>
  <c r="Z342" i="13"/>
  <c r="AA342" i="13" s="1"/>
  <c r="V343" i="13"/>
  <c r="W343" i="13"/>
  <c r="X343" i="13"/>
  <c r="Y343" i="13"/>
  <c r="Z343" i="13" s="1"/>
  <c r="AA343" i="13" s="1"/>
  <c r="U15" i="13"/>
  <c r="Y117" i="13"/>
  <c r="X117" i="13"/>
  <c r="V117" i="13"/>
  <c r="W117" i="13" s="1"/>
  <c r="Y116" i="13"/>
  <c r="Z116" i="13" s="1"/>
  <c r="AA116" i="13" s="1"/>
  <c r="X116" i="13"/>
  <c r="V116" i="13"/>
  <c r="W116" i="13" s="1"/>
  <c r="Z115" i="13"/>
  <c r="AA115" i="13" s="1"/>
  <c r="Y115" i="13"/>
  <c r="X115" i="13"/>
  <c r="V115" i="13"/>
  <c r="W115" i="13" s="1"/>
  <c r="Y114" i="13"/>
  <c r="X114" i="13"/>
  <c r="V114" i="13"/>
  <c r="W114" i="13" s="1"/>
  <c r="Y113" i="13"/>
  <c r="X113" i="13"/>
  <c r="V113" i="13"/>
  <c r="W113" i="13" s="1"/>
  <c r="Y112" i="13"/>
  <c r="Z112" i="13" s="1"/>
  <c r="AA112" i="13" s="1"/>
  <c r="X112" i="13"/>
  <c r="V112" i="13"/>
  <c r="W112" i="13" s="1"/>
  <c r="Y111" i="13"/>
  <c r="X111" i="13"/>
  <c r="V111" i="13"/>
  <c r="W111" i="13" s="1"/>
  <c r="Y110" i="13"/>
  <c r="X110" i="13"/>
  <c r="V110" i="13"/>
  <c r="Y109" i="13"/>
  <c r="X109" i="13"/>
  <c r="V109" i="13"/>
  <c r="Y108" i="13"/>
  <c r="X108" i="13"/>
  <c r="V108" i="13"/>
  <c r="W108" i="13" s="1"/>
  <c r="Y107" i="13"/>
  <c r="X107" i="13"/>
  <c r="V107" i="13"/>
  <c r="W107" i="13" s="1"/>
  <c r="Y106" i="13"/>
  <c r="Z106" i="13" s="1"/>
  <c r="AA106" i="13" s="1"/>
  <c r="X106" i="13"/>
  <c r="V106" i="13"/>
  <c r="W106" i="13" s="1"/>
  <c r="Y105" i="13"/>
  <c r="X105" i="13"/>
  <c r="V105" i="13"/>
  <c r="W105" i="13" s="1"/>
  <c r="Y104" i="13"/>
  <c r="Z104" i="13" s="1"/>
  <c r="AA104" i="13" s="1"/>
  <c r="X104" i="13"/>
  <c r="V104" i="13"/>
  <c r="W104" i="13" s="1"/>
  <c r="Y103" i="13"/>
  <c r="X103" i="13"/>
  <c r="V103" i="13"/>
  <c r="W103" i="13" s="1"/>
  <c r="Y102" i="13"/>
  <c r="X102" i="13"/>
  <c r="V102" i="13"/>
  <c r="W102" i="13" s="1"/>
  <c r="Y101" i="13"/>
  <c r="X101" i="13"/>
  <c r="V101" i="13"/>
  <c r="W101" i="13" s="1"/>
  <c r="Y100" i="13"/>
  <c r="X100" i="13"/>
  <c r="V100" i="13"/>
  <c r="W100" i="13" s="1"/>
  <c r="Y99" i="13"/>
  <c r="X99" i="13"/>
  <c r="W99" i="13"/>
  <c r="V99" i="13"/>
  <c r="Y98" i="13"/>
  <c r="Z98" i="13" s="1"/>
  <c r="AA98" i="13" s="1"/>
  <c r="X98" i="13"/>
  <c r="V98" i="13"/>
  <c r="W98" i="13" s="1"/>
  <c r="Y97" i="13"/>
  <c r="X97" i="13"/>
  <c r="V97" i="13"/>
  <c r="W97" i="13" s="1"/>
  <c r="Y96" i="13"/>
  <c r="Z96" i="13" s="1"/>
  <c r="AA96" i="13" s="1"/>
  <c r="X96" i="13"/>
  <c r="V96" i="13"/>
  <c r="W96" i="13" s="1"/>
  <c r="Y95" i="13"/>
  <c r="X95" i="13"/>
  <c r="V95" i="13"/>
  <c r="W95" i="13" s="1"/>
  <c r="Y94" i="13"/>
  <c r="Z94" i="13" s="1"/>
  <c r="AA94" i="13" s="1"/>
  <c r="X94" i="13"/>
  <c r="V94" i="13"/>
  <c r="W94" i="13" s="1"/>
  <c r="Y93" i="13"/>
  <c r="X93" i="13"/>
  <c r="V93" i="13"/>
  <c r="W93" i="13" s="1"/>
  <c r="Y92" i="13"/>
  <c r="X92" i="13"/>
  <c r="V92" i="13"/>
  <c r="Y91" i="13"/>
  <c r="X91" i="13"/>
  <c r="V91" i="13"/>
  <c r="Y90" i="13"/>
  <c r="X90" i="13"/>
  <c r="V90" i="13"/>
  <c r="W90" i="13" s="1"/>
  <c r="Y89" i="13"/>
  <c r="X89" i="13"/>
  <c r="V89" i="13"/>
  <c r="W89" i="13" s="1"/>
  <c r="Y88" i="13"/>
  <c r="X88" i="13"/>
  <c r="V88" i="13"/>
  <c r="W88" i="13" s="1"/>
  <c r="Y87" i="13"/>
  <c r="Z87" i="13" s="1"/>
  <c r="AA87" i="13" s="1"/>
  <c r="X87" i="13"/>
  <c r="V87" i="13"/>
  <c r="W87" i="13" s="1"/>
  <c r="Y86" i="13"/>
  <c r="X86" i="13"/>
  <c r="V86" i="13"/>
  <c r="W86" i="13" s="1"/>
  <c r="Y85" i="13"/>
  <c r="X85" i="13"/>
  <c r="V85" i="13"/>
  <c r="Y84" i="13"/>
  <c r="X84" i="13"/>
  <c r="V84" i="13"/>
  <c r="W84" i="13" s="1"/>
  <c r="Y83" i="13"/>
  <c r="X83" i="13"/>
  <c r="V83" i="13"/>
  <c r="W83" i="13" s="1"/>
  <c r="Y82" i="13"/>
  <c r="Z82" i="13" s="1"/>
  <c r="AA82" i="13" s="1"/>
  <c r="X82" i="13"/>
  <c r="W82" i="13"/>
  <c r="V82" i="13"/>
  <c r="Y81" i="13"/>
  <c r="Z81" i="13" s="1"/>
  <c r="AA81" i="13" s="1"/>
  <c r="X81" i="13"/>
  <c r="V81" i="13"/>
  <c r="W81" i="13" s="1"/>
  <c r="Y80" i="13"/>
  <c r="X80" i="13"/>
  <c r="V80" i="13"/>
  <c r="W80" i="13" s="1"/>
  <c r="Y79" i="13"/>
  <c r="X79" i="13"/>
  <c r="V79" i="13"/>
  <c r="W79" i="13" s="1"/>
  <c r="Y78" i="13"/>
  <c r="X78" i="13"/>
  <c r="V78" i="13"/>
  <c r="W78" i="13" s="1"/>
  <c r="Y77" i="13"/>
  <c r="X77" i="13"/>
  <c r="V77" i="13"/>
  <c r="W77" i="13" s="1"/>
  <c r="Y76" i="13"/>
  <c r="X76" i="13"/>
  <c r="V76" i="13"/>
  <c r="W76" i="13" s="1"/>
  <c r="Z75" i="13"/>
  <c r="AA75" i="13" s="1"/>
  <c r="Y75" i="13"/>
  <c r="X75" i="13"/>
  <c r="V75" i="13"/>
  <c r="W75" i="13" s="1"/>
  <c r="Y74" i="13"/>
  <c r="X74" i="13"/>
  <c r="V74" i="13"/>
  <c r="W74" i="13" s="1"/>
  <c r="Y73" i="13"/>
  <c r="Z73" i="13" s="1"/>
  <c r="AA73" i="13" s="1"/>
  <c r="X73" i="13"/>
  <c r="V73" i="13"/>
  <c r="W73" i="13" s="1"/>
  <c r="Y72" i="13"/>
  <c r="X72" i="13"/>
  <c r="V72" i="13"/>
  <c r="W72" i="13" s="1"/>
  <c r="Y71" i="13"/>
  <c r="X71" i="13"/>
  <c r="W71" i="13"/>
  <c r="V71" i="13"/>
  <c r="Y70" i="13"/>
  <c r="Z70" i="13" s="1"/>
  <c r="AA70" i="13" s="1"/>
  <c r="X70" i="13"/>
  <c r="V70" i="13"/>
  <c r="W70" i="13" s="1"/>
  <c r="Y69" i="13"/>
  <c r="X69" i="13"/>
  <c r="V69" i="13"/>
  <c r="W69" i="13" s="1"/>
  <c r="Y68" i="13"/>
  <c r="X68" i="13"/>
  <c r="V68" i="13"/>
  <c r="Z67" i="13"/>
  <c r="AA67" i="13" s="1"/>
  <c r="Y67" i="13"/>
  <c r="X67" i="13"/>
  <c r="V67" i="13"/>
  <c r="W67" i="13" s="1"/>
  <c r="Y66" i="13"/>
  <c r="X66" i="13"/>
  <c r="V66" i="13"/>
  <c r="W66" i="13" s="1"/>
  <c r="Y65" i="13"/>
  <c r="X65" i="13"/>
  <c r="V65" i="13"/>
  <c r="W65" i="13" s="1"/>
  <c r="Y64" i="13"/>
  <c r="X64" i="13"/>
  <c r="V64" i="13"/>
  <c r="W64" i="13" s="1"/>
  <c r="Y63" i="13"/>
  <c r="Z63" i="13" s="1"/>
  <c r="AA63" i="13" s="1"/>
  <c r="X63" i="13"/>
  <c r="V63" i="13"/>
  <c r="W63" i="13" s="1"/>
  <c r="Y62" i="13"/>
  <c r="X62" i="13"/>
  <c r="V62" i="13"/>
  <c r="W62" i="13" s="1"/>
  <c r="Y61" i="13"/>
  <c r="X61" i="13"/>
  <c r="V61" i="13"/>
  <c r="W61" i="13" s="1"/>
  <c r="Y60" i="13"/>
  <c r="Z60" i="13" s="1"/>
  <c r="AA60" i="13" s="1"/>
  <c r="X60" i="13"/>
  <c r="V60" i="13"/>
  <c r="W60" i="13" s="1"/>
  <c r="Y59" i="13"/>
  <c r="X59" i="13"/>
  <c r="V59" i="13"/>
  <c r="W59" i="13" s="1"/>
  <c r="Y58" i="13"/>
  <c r="X58" i="13"/>
  <c r="V58" i="13"/>
  <c r="W58" i="13" s="1"/>
  <c r="Y57" i="13"/>
  <c r="X57" i="13"/>
  <c r="V57" i="13"/>
  <c r="W57" i="13" s="1"/>
  <c r="Y56" i="13"/>
  <c r="X56" i="13"/>
  <c r="V56" i="13"/>
  <c r="W56" i="13" s="1"/>
  <c r="Y55" i="13"/>
  <c r="X55" i="13"/>
  <c r="V55" i="13"/>
  <c r="W55" i="13" s="1"/>
  <c r="Y54" i="13"/>
  <c r="X54" i="13"/>
  <c r="V54" i="13"/>
  <c r="W54" i="13" s="1"/>
  <c r="Z53" i="13"/>
  <c r="AA53" i="13" s="1"/>
  <c r="Y53" i="13"/>
  <c r="X53" i="13"/>
  <c r="V53" i="13"/>
  <c r="W53" i="13" s="1"/>
  <c r="Y52" i="13"/>
  <c r="Z52" i="13" s="1"/>
  <c r="AA52" i="13" s="1"/>
  <c r="X52" i="13"/>
  <c r="V52" i="13"/>
  <c r="W52" i="13" s="1"/>
  <c r="Y51" i="13"/>
  <c r="X51" i="13"/>
  <c r="V51" i="13"/>
  <c r="W51" i="13" s="1"/>
  <c r="Y50" i="13"/>
  <c r="Z50" i="13" s="1"/>
  <c r="AA50" i="13" s="1"/>
  <c r="X50" i="13"/>
  <c r="V50" i="13"/>
  <c r="W50" i="13" s="1"/>
  <c r="Y49" i="13"/>
  <c r="X49" i="13"/>
  <c r="V49" i="13"/>
  <c r="W49" i="13" s="1"/>
  <c r="Y48" i="13"/>
  <c r="Z48" i="13" s="1"/>
  <c r="AA48" i="13" s="1"/>
  <c r="X48" i="13"/>
  <c r="V48" i="13"/>
  <c r="W48" i="13" s="1"/>
  <c r="Z47" i="13"/>
  <c r="AA47" i="13" s="1"/>
  <c r="Y47" i="13"/>
  <c r="X47" i="13"/>
  <c r="V47" i="13"/>
  <c r="W47" i="13" s="1"/>
  <c r="Y46" i="13"/>
  <c r="X46" i="13"/>
  <c r="V46" i="13"/>
  <c r="W46" i="13" s="1"/>
  <c r="Y45" i="13"/>
  <c r="Z45" i="13" s="1"/>
  <c r="AA45" i="13" s="1"/>
  <c r="X45" i="13"/>
  <c r="V45" i="13"/>
  <c r="W45" i="13" s="1"/>
  <c r="Y44" i="13"/>
  <c r="X44" i="13"/>
  <c r="V44" i="13"/>
  <c r="W44" i="13" s="1"/>
  <c r="Y43" i="13"/>
  <c r="X43" i="13"/>
  <c r="V43" i="13"/>
  <c r="W43" i="13" s="1"/>
  <c r="Y42" i="13"/>
  <c r="X42" i="13"/>
  <c r="V42" i="13"/>
  <c r="W42" i="13" s="1"/>
  <c r="Y41" i="13"/>
  <c r="X41" i="13"/>
  <c r="V41" i="13"/>
  <c r="W41" i="13" s="1"/>
  <c r="Y40" i="13"/>
  <c r="Z40" i="13" s="1"/>
  <c r="AA40" i="13" s="1"/>
  <c r="X40" i="13"/>
  <c r="V40" i="13"/>
  <c r="W40" i="13" s="1"/>
  <c r="Y39" i="13"/>
  <c r="X39" i="13"/>
  <c r="V39" i="13"/>
  <c r="W39" i="13" s="1"/>
  <c r="Y38" i="13"/>
  <c r="X38" i="13"/>
  <c r="V38" i="13"/>
  <c r="W38" i="13" s="1"/>
  <c r="Z37" i="13"/>
  <c r="AA37" i="13" s="1"/>
  <c r="Y37" i="13"/>
  <c r="X37" i="13"/>
  <c r="V37" i="13"/>
  <c r="W37" i="13" s="1"/>
  <c r="Y36" i="13"/>
  <c r="X36" i="13"/>
  <c r="V36" i="13"/>
  <c r="W36" i="13" s="1"/>
  <c r="Y35" i="13"/>
  <c r="X35" i="13"/>
  <c r="V35" i="13"/>
  <c r="Y34" i="13"/>
  <c r="X34" i="13"/>
  <c r="V34" i="13"/>
  <c r="W34" i="13" s="1"/>
  <c r="Y33" i="13"/>
  <c r="X33" i="13"/>
  <c r="V33" i="13"/>
  <c r="W33" i="13" s="1"/>
  <c r="Y32" i="13"/>
  <c r="X32" i="13"/>
  <c r="V32" i="13"/>
  <c r="W32" i="13" s="1"/>
  <c r="Y31" i="13"/>
  <c r="X31" i="13"/>
  <c r="V31" i="13"/>
  <c r="W31" i="13" s="1"/>
  <c r="Y30" i="13"/>
  <c r="Z30" i="13" s="1"/>
  <c r="AA30" i="13" s="1"/>
  <c r="X30" i="13"/>
  <c r="V30" i="13"/>
  <c r="W30" i="13" s="1"/>
  <c r="Y29" i="13"/>
  <c r="X29" i="13"/>
  <c r="V29" i="13"/>
  <c r="Y28" i="13"/>
  <c r="X28" i="13"/>
  <c r="V28" i="13"/>
  <c r="W28" i="13" s="1"/>
  <c r="Y27" i="13"/>
  <c r="Z27" i="13" s="1"/>
  <c r="AA27" i="13" s="1"/>
  <c r="X27" i="13"/>
  <c r="V27" i="13"/>
  <c r="W27" i="13" s="1"/>
  <c r="Y26" i="13"/>
  <c r="Z26" i="13" s="1"/>
  <c r="AA26" i="13" s="1"/>
  <c r="X26" i="13"/>
  <c r="V26" i="13"/>
  <c r="W26" i="13" s="1"/>
  <c r="Y25" i="13"/>
  <c r="X25" i="13"/>
  <c r="V25" i="13"/>
  <c r="W25" i="13" s="1"/>
  <c r="Y24" i="13"/>
  <c r="Z24" i="13" s="1"/>
  <c r="AA24" i="13" s="1"/>
  <c r="X24" i="13"/>
  <c r="V24" i="13"/>
  <c r="W24" i="13" s="1"/>
  <c r="Y23" i="13"/>
  <c r="X23" i="13"/>
  <c r="V23" i="13"/>
  <c r="W23" i="13" s="1"/>
  <c r="Y22" i="13"/>
  <c r="X22" i="13"/>
  <c r="V22" i="13"/>
  <c r="W22" i="13" s="1"/>
  <c r="Y21" i="13"/>
  <c r="X21" i="13"/>
  <c r="V21" i="13"/>
  <c r="Y20" i="13"/>
  <c r="X20" i="13"/>
  <c r="V20" i="13"/>
  <c r="W20" i="13" s="1"/>
  <c r="Y19" i="13"/>
  <c r="X19" i="13"/>
  <c r="V19" i="13"/>
  <c r="W19" i="13" s="1"/>
  <c r="Y18" i="13"/>
  <c r="Z18" i="13" s="1"/>
  <c r="X18" i="13"/>
  <c r="V18" i="13"/>
  <c r="W18" i="13" s="1"/>
  <c r="N18" i="13"/>
  <c r="N19" i="13" s="1"/>
  <c r="N20" i="13" s="1"/>
  <c r="N21" i="13" s="1"/>
  <c r="N22" i="13" s="1"/>
  <c r="N23" i="13" s="1"/>
  <c r="N24" i="13" s="1"/>
  <c r="N25" i="13" s="1"/>
  <c r="N26" i="13" s="1"/>
  <c r="N27" i="13" s="1"/>
  <c r="N28" i="13" s="1"/>
  <c r="N29" i="13" s="1"/>
  <c r="N30" i="13" s="1"/>
  <c r="N31" i="13" s="1"/>
  <c r="N32" i="13" s="1"/>
  <c r="N33" i="13" s="1"/>
  <c r="N34" i="13" s="1"/>
  <c r="N35" i="13" s="1"/>
  <c r="N36" i="13" s="1"/>
  <c r="N37" i="13" s="1"/>
  <c r="N38" i="13" s="1"/>
  <c r="N39" i="13" s="1"/>
  <c r="N40" i="13" s="1"/>
  <c r="N41" i="13" s="1"/>
  <c r="N42" i="13" s="1"/>
  <c r="N43" i="13" s="1"/>
  <c r="N44" i="13" s="1"/>
  <c r="N45" i="13" s="1"/>
  <c r="N46" i="13" s="1"/>
  <c r="N47" i="13" s="1"/>
  <c r="N48" i="13" s="1"/>
  <c r="N49" i="13" s="1"/>
  <c r="N50" i="13" s="1"/>
  <c r="N51" i="13" s="1"/>
  <c r="N52" i="13" s="1"/>
  <c r="N53" i="13" s="1"/>
  <c r="N54" i="13" s="1"/>
  <c r="N55" i="13" s="1"/>
  <c r="N56" i="13" s="1"/>
  <c r="N57" i="13" s="1"/>
  <c r="N58" i="13" s="1"/>
  <c r="N59" i="13" s="1"/>
  <c r="N60" i="13" s="1"/>
  <c r="N61" i="13" s="1"/>
  <c r="N62" i="13" s="1"/>
  <c r="N63" i="13" s="1"/>
  <c r="N64" i="13" s="1"/>
  <c r="N65" i="13" s="1"/>
  <c r="N66" i="13" s="1"/>
  <c r="N67" i="13" s="1"/>
  <c r="N68" i="13" s="1"/>
  <c r="N69" i="13" s="1"/>
  <c r="N70" i="13" s="1"/>
  <c r="N71" i="13" s="1"/>
  <c r="N72" i="13" s="1"/>
  <c r="N73" i="13" s="1"/>
  <c r="N74" i="13" s="1"/>
  <c r="N75" i="13" s="1"/>
  <c r="N76" i="13" s="1"/>
  <c r="N77" i="13" s="1"/>
  <c r="N78" i="13" s="1"/>
  <c r="N79" i="13" s="1"/>
  <c r="N80" i="13" s="1"/>
  <c r="N81" i="13" s="1"/>
  <c r="N82" i="13" s="1"/>
  <c r="N83" i="13" s="1"/>
  <c r="N84" i="13" s="1"/>
  <c r="N85" i="13" s="1"/>
  <c r="N86" i="13" s="1"/>
  <c r="N87" i="13" s="1"/>
  <c r="N88" i="13" s="1"/>
  <c r="N89" i="13" s="1"/>
  <c r="N90" i="13" s="1"/>
  <c r="N91" i="13" s="1"/>
  <c r="N92" i="13" s="1"/>
  <c r="N93" i="13" s="1"/>
  <c r="N94" i="13" s="1"/>
  <c r="N95" i="13" s="1"/>
  <c r="N96" i="13" s="1"/>
  <c r="N97" i="13" s="1"/>
  <c r="N98" i="13" s="1"/>
  <c r="N99" i="13" s="1"/>
  <c r="N100" i="13" s="1"/>
  <c r="N101" i="13" s="1"/>
  <c r="N102" i="13" s="1"/>
  <c r="N103" i="13" s="1"/>
  <c r="N104" i="13" s="1"/>
  <c r="N105" i="13" s="1"/>
  <c r="N106" i="13" s="1"/>
  <c r="N107" i="13" s="1"/>
  <c r="N108" i="13" s="1"/>
  <c r="N109" i="13" s="1"/>
  <c r="N110" i="13" s="1"/>
  <c r="N111" i="13" s="1"/>
  <c r="N112" i="13" s="1"/>
  <c r="N113" i="13" s="1"/>
  <c r="N114" i="13" s="1"/>
  <c r="N115" i="13" s="1"/>
  <c r="N116" i="13" s="1"/>
  <c r="N117" i="13" s="1"/>
  <c r="D18" i="13"/>
  <c r="D19" i="13" s="1"/>
  <c r="D20" i="13" s="1"/>
  <c r="D21" i="13" s="1"/>
  <c r="D22" i="13" s="1"/>
  <c r="D23" i="13" s="1"/>
  <c r="D24" i="13" s="1"/>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D74" i="13" s="1"/>
  <c r="D75" i="13" s="1"/>
  <c r="D76" i="13" s="1"/>
  <c r="D77" i="13" s="1"/>
  <c r="D78" i="13" s="1"/>
  <c r="D79" i="13" s="1"/>
  <c r="D80" i="13" s="1"/>
  <c r="D81" i="13" s="1"/>
  <c r="D82" i="13" s="1"/>
  <c r="D83" i="13" s="1"/>
  <c r="D84" i="13" s="1"/>
  <c r="D85" i="13" s="1"/>
  <c r="D86" i="13" s="1"/>
  <c r="D87" i="13" s="1"/>
  <c r="D88" i="13" s="1"/>
  <c r="D89" i="13" s="1"/>
  <c r="D90" i="13" s="1"/>
  <c r="D91" i="13" s="1"/>
  <c r="D92" i="13" s="1"/>
  <c r="D93" i="13" s="1"/>
  <c r="D94" i="13" s="1"/>
  <c r="D95" i="13" s="1"/>
  <c r="D96" i="13" s="1"/>
  <c r="D97" i="13" s="1"/>
  <c r="D98" i="13" s="1"/>
  <c r="D99" i="13" s="1"/>
  <c r="D100" i="13" s="1"/>
  <c r="D101" i="13" s="1"/>
  <c r="D102" i="13" s="1"/>
  <c r="D103" i="13" s="1"/>
  <c r="D104" i="13" s="1"/>
  <c r="D105" i="13" s="1"/>
  <c r="D106" i="13" s="1"/>
  <c r="D107" i="13" s="1"/>
  <c r="D108" i="13" s="1"/>
  <c r="D109" i="13" s="1"/>
  <c r="D110" i="13" s="1"/>
  <c r="D111" i="13" s="1"/>
  <c r="D112" i="13" s="1"/>
  <c r="D113" i="13" s="1"/>
  <c r="D114" i="13" s="1"/>
  <c r="D115" i="13" s="1"/>
  <c r="D116" i="13" s="1"/>
  <c r="D117" i="13" s="1"/>
  <c r="A18" i="13"/>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T15" i="13"/>
  <c r="S15" i="13"/>
  <c r="R15" i="13"/>
  <c r="Q15" i="13"/>
  <c r="L15" i="13"/>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L39" i="13" s="1"/>
  <c r="L40" i="13" s="1"/>
  <c r="L41" i="13" s="1"/>
  <c r="L42" i="13" s="1"/>
  <c r="L43" i="13" s="1"/>
  <c r="L44" i="13" s="1"/>
  <c r="L45" i="13" s="1"/>
  <c r="L46" i="13" s="1"/>
  <c r="L47" i="13" s="1"/>
  <c r="L48" i="13" s="1"/>
  <c r="L49" i="13" s="1"/>
  <c r="L50" i="13" s="1"/>
  <c r="L51" i="13" s="1"/>
  <c r="L52" i="13" s="1"/>
  <c r="L53" i="13" s="1"/>
  <c r="L54" i="13" s="1"/>
  <c r="L55" i="13" s="1"/>
  <c r="L56" i="13" s="1"/>
  <c r="L57" i="13" s="1"/>
  <c r="L58" i="13" s="1"/>
  <c r="L59" i="13" s="1"/>
  <c r="L60" i="13" s="1"/>
  <c r="L61" i="13" s="1"/>
  <c r="L62" i="13" s="1"/>
  <c r="L63" i="13" s="1"/>
  <c r="L64" i="13" s="1"/>
  <c r="L65" i="13" s="1"/>
  <c r="L66" i="13" s="1"/>
  <c r="L67" i="13" s="1"/>
  <c r="L68" i="13" s="1"/>
  <c r="L69" i="13" s="1"/>
  <c r="L70" i="13" s="1"/>
  <c r="L71" i="13" s="1"/>
  <c r="L72" i="13" s="1"/>
  <c r="L73" i="13" s="1"/>
  <c r="L74" i="13" s="1"/>
  <c r="L75" i="13" s="1"/>
  <c r="L76" i="13" s="1"/>
  <c r="L77" i="13" s="1"/>
  <c r="L78" i="13" s="1"/>
  <c r="L79" i="13" s="1"/>
  <c r="L80" i="13" s="1"/>
  <c r="L81" i="13" s="1"/>
  <c r="L82" i="13" s="1"/>
  <c r="L83" i="13" s="1"/>
  <c r="L84" i="13" s="1"/>
  <c r="L85" i="13" s="1"/>
  <c r="L86" i="13" s="1"/>
  <c r="L87" i="13" s="1"/>
  <c r="L88" i="13" s="1"/>
  <c r="L89" i="13" s="1"/>
  <c r="L90" i="13" s="1"/>
  <c r="L91" i="13" s="1"/>
  <c r="L92" i="13" s="1"/>
  <c r="L93" i="13" s="1"/>
  <c r="L94" i="13" s="1"/>
  <c r="L95" i="13" s="1"/>
  <c r="L96" i="13" s="1"/>
  <c r="L97" i="13" s="1"/>
  <c r="L98" i="13" s="1"/>
  <c r="L99" i="13" s="1"/>
  <c r="L100" i="13" s="1"/>
  <c r="L101" i="13" s="1"/>
  <c r="L102" i="13" s="1"/>
  <c r="L103" i="13" s="1"/>
  <c r="L104" i="13" s="1"/>
  <c r="L105" i="13" s="1"/>
  <c r="L106" i="13" s="1"/>
  <c r="L107" i="13" s="1"/>
  <c r="L108" i="13" s="1"/>
  <c r="L109" i="13" s="1"/>
  <c r="L110" i="13" s="1"/>
  <c r="L111" i="13" s="1"/>
  <c r="L112" i="13" s="1"/>
  <c r="L113" i="13" s="1"/>
  <c r="L114" i="13" s="1"/>
  <c r="L115" i="13" s="1"/>
  <c r="L116" i="13" s="1"/>
  <c r="L117" i="13" s="1"/>
  <c r="L118" i="13" s="1"/>
  <c r="L119" i="13" s="1"/>
  <c r="L120" i="13" s="1"/>
  <c r="L121" i="13" s="1"/>
  <c r="L122" i="13" s="1"/>
  <c r="L123" i="13" s="1"/>
  <c r="L124" i="13" s="1"/>
  <c r="L125" i="13" s="1"/>
  <c r="L126" i="13" s="1"/>
  <c r="L127" i="13" s="1"/>
  <c r="L128" i="13" s="1"/>
  <c r="L129" i="13" s="1"/>
  <c r="L130" i="13" s="1"/>
  <c r="L131" i="13" s="1"/>
  <c r="L132" i="13" s="1"/>
  <c r="L133" i="13" s="1"/>
  <c r="L134" i="13" s="1"/>
  <c r="L135" i="13" s="1"/>
  <c r="L136" i="13" s="1"/>
  <c r="L137" i="13" s="1"/>
  <c r="L138" i="13" s="1"/>
  <c r="L139" i="13" s="1"/>
  <c r="L140" i="13" s="1"/>
  <c r="L141" i="13" s="1"/>
  <c r="L142" i="13" s="1"/>
  <c r="L143" i="13" s="1"/>
  <c r="L144" i="13" s="1"/>
  <c r="L145" i="13" s="1"/>
  <c r="L146" i="13" s="1"/>
  <c r="L147" i="13" s="1"/>
  <c r="L148" i="13" s="1"/>
  <c r="L149" i="13" s="1"/>
  <c r="L150" i="13" s="1"/>
  <c r="L151" i="13" s="1"/>
  <c r="L152" i="13" s="1"/>
  <c r="L153" i="13" s="1"/>
  <c r="L154" i="13" s="1"/>
  <c r="L155" i="13" s="1"/>
  <c r="L156" i="13" s="1"/>
  <c r="L157" i="13" s="1"/>
  <c r="L158" i="13" s="1"/>
  <c r="L159" i="13" s="1"/>
  <c r="L160" i="13" s="1"/>
  <c r="L161" i="13" s="1"/>
  <c r="L162" i="13" s="1"/>
  <c r="L163" i="13" s="1"/>
  <c r="L164" i="13" s="1"/>
  <c r="L165" i="13" s="1"/>
  <c r="L166" i="13" s="1"/>
  <c r="L167" i="13" s="1"/>
  <c r="L168" i="13" s="1"/>
  <c r="L169" i="13" s="1"/>
  <c r="L170" i="13" s="1"/>
  <c r="L171" i="13" s="1"/>
  <c r="L172" i="13" s="1"/>
  <c r="L173" i="13" s="1"/>
  <c r="L174" i="13" s="1"/>
  <c r="L175" i="13" s="1"/>
  <c r="L176" i="13" s="1"/>
  <c r="L177" i="13" s="1"/>
  <c r="L178" i="13" s="1"/>
  <c r="L179" i="13" s="1"/>
  <c r="L180" i="13" s="1"/>
  <c r="L181" i="13" s="1"/>
  <c r="L182" i="13" s="1"/>
  <c r="L183" i="13" s="1"/>
  <c r="L184" i="13" s="1"/>
  <c r="L185" i="13" s="1"/>
  <c r="L186" i="13" s="1"/>
  <c r="L187" i="13" s="1"/>
  <c r="L188" i="13" s="1"/>
  <c r="L189" i="13" s="1"/>
  <c r="L190" i="13" s="1"/>
  <c r="L191" i="13" s="1"/>
  <c r="L192" i="13" s="1"/>
  <c r="L193" i="13" s="1"/>
  <c r="L194" i="13" s="1"/>
  <c r="L195" i="13" s="1"/>
  <c r="L196" i="13" s="1"/>
  <c r="L197" i="13" s="1"/>
  <c r="L198" i="13" s="1"/>
  <c r="L199" i="13" s="1"/>
  <c r="L200" i="13" s="1"/>
  <c r="L201" i="13" s="1"/>
  <c r="L202" i="13" s="1"/>
  <c r="L203" i="13" s="1"/>
  <c r="L204" i="13" s="1"/>
  <c r="L205" i="13" s="1"/>
  <c r="L206" i="13" s="1"/>
  <c r="L207" i="13" s="1"/>
  <c r="L208" i="13" s="1"/>
  <c r="L209" i="13" s="1"/>
  <c r="L210" i="13" s="1"/>
  <c r="L211" i="13" s="1"/>
  <c r="L212" i="13" s="1"/>
  <c r="L213" i="13" s="1"/>
  <c r="L214" i="13" s="1"/>
  <c r="L215" i="13" s="1"/>
  <c r="L216" i="13" s="1"/>
  <c r="L217" i="13" s="1"/>
  <c r="L218" i="13" s="1"/>
  <c r="L219" i="13" s="1"/>
  <c r="L220" i="13" s="1"/>
  <c r="L221" i="13" s="1"/>
  <c r="L222" i="13" s="1"/>
  <c r="L223" i="13" s="1"/>
  <c r="L224" i="13" s="1"/>
  <c r="L225" i="13" s="1"/>
  <c r="L226" i="13" s="1"/>
  <c r="L227" i="13" s="1"/>
  <c r="L228" i="13" s="1"/>
  <c r="L229" i="13" s="1"/>
  <c r="L230" i="13" s="1"/>
  <c r="L231" i="13" s="1"/>
  <c r="L232" i="13" s="1"/>
  <c r="L233" i="13" s="1"/>
  <c r="L234" i="13" s="1"/>
  <c r="L235" i="13" s="1"/>
  <c r="L236" i="13" s="1"/>
  <c r="L237" i="13" s="1"/>
  <c r="L238" i="13" s="1"/>
  <c r="L239" i="13" s="1"/>
  <c r="L240" i="13" s="1"/>
  <c r="L241" i="13" s="1"/>
  <c r="L242" i="13" s="1"/>
  <c r="L243" i="13" s="1"/>
  <c r="L244" i="13" s="1"/>
  <c r="L245" i="13" s="1"/>
  <c r="L246" i="13" s="1"/>
  <c r="L247" i="13" s="1"/>
  <c r="L248" i="13" s="1"/>
  <c r="L249" i="13" s="1"/>
  <c r="L250" i="13" s="1"/>
  <c r="L251" i="13" s="1"/>
  <c r="L252" i="13" s="1"/>
  <c r="L253" i="13" s="1"/>
  <c r="L254" i="13" s="1"/>
  <c r="L255" i="13" s="1"/>
  <c r="L256" i="13" s="1"/>
  <c r="L257" i="13" s="1"/>
  <c r="L258" i="13" s="1"/>
  <c r="L259" i="13" s="1"/>
  <c r="L260" i="13" s="1"/>
  <c r="L261" i="13" s="1"/>
  <c r="L262" i="13" s="1"/>
  <c r="L263" i="13" s="1"/>
  <c r="L264" i="13" s="1"/>
  <c r="L265" i="13" s="1"/>
  <c r="L266" i="13" s="1"/>
  <c r="L267" i="13" s="1"/>
  <c r="L268" i="13" s="1"/>
  <c r="L269" i="13" s="1"/>
  <c r="L270" i="13" s="1"/>
  <c r="L271" i="13" s="1"/>
  <c r="L272" i="13" s="1"/>
  <c r="L273" i="13" s="1"/>
  <c r="L274" i="13" s="1"/>
  <c r="L275" i="13" s="1"/>
  <c r="L276" i="13" s="1"/>
  <c r="L277" i="13" s="1"/>
  <c r="L278" i="13" s="1"/>
  <c r="L279" i="13" s="1"/>
  <c r="L280" i="13" s="1"/>
  <c r="L281" i="13" s="1"/>
  <c r="L282" i="13" s="1"/>
  <c r="L283" i="13" s="1"/>
  <c r="L284" i="13" s="1"/>
  <c r="L285" i="13" s="1"/>
  <c r="L286" i="13" s="1"/>
  <c r="L287" i="13" s="1"/>
  <c r="L288" i="13" s="1"/>
  <c r="L289" i="13" s="1"/>
  <c r="L290" i="13" s="1"/>
  <c r="L291" i="13" s="1"/>
  <c r="L292" i="13" s="1"/>
  <c r="L293" i="13" s="1"/>
  <c r="L294" i="13" s="1"/>
  <c r="L295" i="13" s="1"/>
  <c r="L296" i="13" s="1"/>
  <c r="L297" i="13" s="1"/>
  <c r="L298" i="13" s="1"/>
  <c r="L299" i="13" s="1"/>
  <c r="L300" i="13" s="1"/>
  <c r="L301" i="13" s="1"/>
  <c r="L302" i="13" s="1"/>
  <c r="L303" i="13" s="1"/>
  <c r="L304" i="13" s="1"/>
  <c r="L305" i="13" s="1"/>
  <c r="L306" i="13" s="1"/>
  <c r="L307" i="13" s="1"/>
  <c r="L308" i="13" s="1"/>
  <c r="L309" i="13" s="1"/>
  <c r="L310" i="13" s="1"/>
  <c r="L311" i="13" s="1"/>
  <c r="L312" i="13" s="1"/>
  <c r="L313" i="13" s="1"/>
  <c r="L314" i="13" s="1"/>
  <c r="L315" i="13" s="1"/>
  <c r="L316" i="13" s="1"/>
  <c r="L317" i="13" s="1"/>
  <c r="L318" i="13" s="1"/>
  <c r="L319" i="13" s="1"/>
  <c r="L320" i="13" s="1"/>
  <c r="L321" i="13" s="1"/>
  <c r="L322" i="13" s="1"/>
  <c r="L323" i="13" s="1"/>
  <c r="L324" i="13" s="1"/>
  <c r="L325" i="13" s="1"/>
  <c r="L326" i="13" s="1"/>
  <c r="L327" i="13" s="1"/>
  <c r="L328" i="13" s="1"/>
  <c r="L329" i="13" s="1"/>
  <c r="L330" i="13" s="1"/>
  <c r="L331" i="13" s="1"/>
  <c r="L332" i="13" s="1"/>
  <c r="L333" i="13" s="1"/>
  <c r="L334" i="13" s="1"/>
  <c r="L335" i="13" s="1"/>
  <c r="L336" i="13" s="1"/>
  <c r="L337" i="13" s="1"/>
  <c r="L338" i="13" s="1"/>
  <c r="L339" i="13" s="1"/>
  <c r="L340" i="13" s="1"/>
  <c r="L341" i="13" s="1"/>
  <c r="L342" i="13" s="1"/>
  <c r="L343" i="13" s="1"/>
  <c r="K15" i="13"/>
  <c r="K18" i="13" s="1"/>
  <c r="K19" i="13" s="1"/>
  <c r="K20" i="13" s="1"/>
  <c r="K21" i="13" s="1"/>
  <c r="K22" i="13" s="1"/>
  <c r="K23" i="13" s="1"/>
  <c r="K24" i="13" s="1"/>
  <c r="K25" i="13" s="1"/>
  <c r="K26" i="13" s="1"/>
  <c r="K27" i="13" s="1"/>
  <c r="K28" i="13" s="1"/>
  <c r="K29" i="13" s="1"/>
  <c r="K30" i="13" s="1"/>
  <c r="K31" i="13" s="1"/>
  <c r="K32" i="13" s="1"/>
  <c r="K33" i="13" s="1"/>
  <c r="K34" i="13" s="1"/>
  <c r="K35" i="13" s="1"/>
  <c r="K36" i="13" s="1"/>
  <c r="K37" i="13" s="1"/>
  <c r="K38" i="13" s="1"/>
  <c r="K39" i="13" s="1"/>
  <c r="K40" i="13" s="1"/>
  <c r="K41" i="13" s="1"/>
  <c r="K42" i="13" s="1"/>
  <c r="K43" i="13" s="1"/>
  <c r="K44" i="13" s="1"/>
  <c r="K45" i="13" s="1"/>
  <c r="K46" i="13" s="1"/>
  <c r="K47" i="13" s="1"/>
  <c r="K48" i="13" s="1"/>
  <c r="K49" i="13" s="1"/>
  <c r="K50" i="13" s="1"/>
  <c r="K51" i="13" s="1"/>
  <c r="K52" i="13" s="1"/>
  <c r="K53" i="13" s="1"/>
  <c r="K54" i="13" s="1"/>
  <c r="K55" i="13" s="1"/>
  <c r="K56" i="13" s="1"/>
  <c r="K57" i="13" s="1"/>
  <c r="K58" i="13" s="1"/>
  <c r="K59" i="13" s="1"/>
  <c r="K60" i="13" s="1"/>
  <c r="K61" i="13" s="1"/>
  <c r="K62" i="13" s="1"/>
  <c r="K63" i="13" s="1"/>
  <c r="K64" i="13" s="1"/>
  <c r="K65" i="13" s="1"/>
  <c r="K66" i="13" s="1"/>
  <c r="K67" i="13" s="1"/>
  <c r="K68" i="13" s="1"/>
  <c r="K69" i="13" s="1"/>
  <c r="K70" i="13" s="1"/>
  <c r="K71" i="13" s="1"/>
  <c r="K72" i="13" s="1"/>
  <c r="K73" i="13" s="1"/>
  <c r="K74" i="13" s="1"/>
  <c r="K75" i="13" s="1"/>
  <c r="K76" i="13" s="1"/>
  <c r="K77" i="13" s="1"/>
  <c r="K78" i="13" s="1"/>
  <c r="K79" i="13" s="1"/>
  <c r="K80" i="13" s="1"/>
  <c r="K81" i="13" s="1"/>
  <c r="K82" i="13" s="1"/>
  <c r="K83" i="13" s="1"/>
  <c r="K84" i="13" s="1"/>
  <c r="K85" i="13" s="1"/>
  <c r="K86" i="13" s="1"/>
  <c r="K87" i="13" s="1"/>
  <c r="K88" i="13" s="1"/>
  <c r="K89" i="13" s="1"/>
  <c r="K90" i="13" s="1"/>
  <c r="K91" i="13" s="1"/>
  <c r="K92" i="13" s="1"/>
  <c r="K93" i="13" s="1"/>
  <c r="K94" i="13" s="1"/>
  <c r="K95" i="13" s="1"/>
  <c r="K96" i="13" s="1"/>
  <c r="K97" i="13" s="1"/>
  <c r="K98" i="13" s="1"/>
  <c r="K99" i="13" s="1"/>
  <c r="K100" i="13" s="1"/>
  <c r="K101" i="13" s="1"/>
  <c r="K102" i="13" s="1"/>
  <c r="K103" i="13" s="1"/>
  <c r="K104" i="13" s="1"/>
  <c r="K105" i="13" s="1"/>
  <c r="K106" i="13" s="1"/>
  <c r="K107" i="13" s="1"/>
  <c r="K108" i="13" s="1"/>
  <c r="K109" i="13" s="1"/>
  <c r="K110" i="13" s="1"/>
  <c r="K111" i="13" s="1"/>
  <c r="K112" i="13" s="1"/>
  <c r="K113" i="13" s="1"/>
  <c r="K114" i="13" s="1"/>
  <c r="K115" i="13" s="1"/>
  <c r="K116" i="13" s="1"/>
  <c r="K117" i="13" s="1"/>
  <c r="J15" i="13"/>
  <c r="J18" i="13" s="1"/>
  <c r="J19" i="13" s="1"/>
  <c r="J20" i="13" s="1"/>
  <c r="J21" i="13" s="1"/>
  <c r="J22" i="13" s="1"/>
  <c r="J23" i="13" s="1"/>
  <c r="J24" i="13" s="1"/>
  <c r="J25" i="13" s="1"/>
  <c r="J26" i="13" s="1"/>
  <c r="J27" i="13" s="1"/>
  <c r="J28" i="13" s="1"/>
  <c r="J29" i="13" s="1"/>
  <c r="J30" i="13" s="1"/>
  <c r="J31" i="13" s="1"/>
  <c r="J32" i="13" s="1"/>
  <c r="J33" i="13" s="1"/>
  <c r="J34" i="13" s="1"/>
  <c r="J35" i="13" s="1"/>
  <c r="J36" i="13" s="1"/>
  <c r="J37" i="13" s="1"/>
  <c r="J38" i="13" s="1"/>
  <c r="J39" i="13" s="1"/>
  <c r="J40" i="13" s="1"/>
  <c r="J41" i="13" s="1"/>
  <c r="J42" i="13" s="1"/>
  <c r="J43" i="13" s="1"/>
  <c r="J44" i="13" s="1"/>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J75" i="13" s="1"/>
  <c r="J76" i="13" s="1"/>
  <c r="J77" i="13" s="1"/>
  <c r="J78" i="13" s="1"/>
  <c r="J79" i="13" s="1"/>
  <c r="J80" i="13" s="1"/>
  <c r="J81" i="13" s="1"/>
  <c r="J82" i="13" s="1"/>
  <c r="J83" i="13" s="1"/>
  <c r="J84" i="13" s="1"/>
  <c r="J85" i="13" s="1"/>
  <c r="J86" i="13" s="1"/>
  <c r="J87" i="13" s="1"/>
  <c r="J88" i="13" s="1"/>
  <c r="J89" i="13" s="1"/>
  <c r="J90" i="13" s="1"/>
  <c r="J91" i="13" s="1"/>
  <c r="J92" i="13" s="1"/>
  <c r="J93" i="13" s="1"/>
  <c r="J94" i="13" s="1"/>
  <c r="J95" i="13" s="1"/>
  <c r="J96" i="13" s="1"/>
  <c r="J97" i="13" s="1"/>
  <c r="J98" i="13" s="1"/>
  <c r="J99" i="13" s="1"/>
  <c r="J100" i="13" s="1"/>
  <c r="J101" i="13" s="1"/>
  <c r="J102" i="13" s="1"/>
  <c r="J103" i="13" s="1"/>
  <c r="J104" i="13" s="1"/>
  <c r="J105" i="13" s="1"/>
  <c r="J106" i="13" s="1"/>
  <c r="J107" i="13" s="1"/>
  <c r="J108" i="13" s="1"/>
  <c r="J109" i="13" s="1"/>
  <c r="J110" i="13" s="1"/>
  <c r="J111" i="13" s="1"/>
  <c r="J112" i="13" s="1"/>
  <c r="J113" i="13" s="1"/>
  <c r="J114" i="13" s="1"/>
  <c r="J115" i="13" s="1"/>
  <c r="J116" i="13" s="1"/>
  <c r="J117" i="13" s="1"/>
  <c r="J118" i="13" s="1"/>
  <c r="J119" i="13" s="1"/>
  <c r="J120" i="13" s="1"/>
  <c r="J121" i="13" s="1"/>
  <c r="J122" i="13" s="1"/>
  <c r="J123" i="13" s="1"/>
  <c r="J124" i="13" s="1"/>
  <c r="J125" i="13" s="1"/>
  <c r="J126" i="13" s="1"/>
  <c r="J127" i="13" s="1"/>
  <c r="J128" i="13" s="1"/>
  <c r="J129" i="13" s="1"/>
  <c r="J130" i="13" s="1"/>
  <c r="J131" i="13" s="1"/>
  <c r="J132" i="13" s="1"/>
  <c r="J133" i="13" s="1"/>
  <c r="J134" i="13" s="1"/>
  <c r="J135" i="13" s="1"/>
  <c r="J136" i="13" s="1"/>
  <c r="J137" i="13" s="1"/>
  <c r="J138" i="13" s="1"/>
  <c r="J139" i="13" s="1"/>
  <c r="J140" i="13" s="1"/>
  <c r="J141" i="13" s="1"/>
  <c r="J142" i="13" s="1"/>
  <c r="J143" i="13" s="1"/>
  <c r="J144" i="13" s="1"/>
  <c r="J145" i="13" s="1"/>
  <c r="J146" i="13" s="1"/>
  <c r="J147" i="13" s="1"/>
  <c r="J148" i="13" s="1"/>
  <c r="J149" i="13" s="1"/>
  <c r="J150" i="13" s="1"/>
  <c r="J151" i="13" s="1"/>
  <c r="J152" i="13" s="1"/>
  <c r="J153" i="13" s="1"/>
  <c r="J154" i="13" s="1"/>
  <c r="J155" i="13" s="1"/>
  <c r="J156" i="13" s="1"/>
  <c r="J157" i="13" s="1"/>
  <c r="J158" i="13" s="1"/>
  <c r="J159" i="13" s="1"/>
  <c r="J160" i="13" s="1"/>
  <c r="J161" i="13" s="1"/>
  <c r="J162" i="13" s="1"/>
  <c r="J163" i="13" s="1"/>
  <c r="J164" i="13" s="1"/>
  <c r="J165" i="13" s="1"/>
  <c r="J166" i="13" s="1"/>
  <c r="J167" i="13" s="1"/>
  <c r="J168" i="13" s="1"/>
  <c r="J169" i="13" s="1"/>
  <c r="J170" i="13" s="1"/>
  <c r="J171" i="13" s="1"/>
  <c r="J172" i="13" s="1"/>
  <c r="J173" i="13" s="1"/>
  <c r="J174" i="13" s="1"/>
  <c r="J175" i="13" s="1"/>
  <c r="J176" i="13" s="1"/>
  <c r="J177" i="13" s="1"/>
  <c r="J178" i="13" s="1"/>
  <c r="J179" i="13" s="1"/>
  <c r="J180" i="13" s="1"/>
  <c r="J181" i="13" s="1"/>
  <c r="J182" i="13" s="1"/>
  <c r="J183" i="13" s="1"/>
  <c r="J184" i="13" s="1"/>
  <c r="J185" i="13" s="1"/>
  <c r="J186" i="13" s="1"/>
  <c r="J187" i="13" s="1"/>
  <c r="J188" i="13" s="1"/>
  <c r="J189" i="13" s="1"/>
  <c r="J190" i="13" s="1"/>
  <c r="J191" i="13" s="1"/>
  <c r="J192" i="13" s="1"/>
  <c r="J193" i="13" s="1"/>
  <c r="J194" i="13" s="1"/>
  <c r="J195" i="13" s="1"/>
  <c r="J196" i="13" s="1"/>
  <c r="J197" i="13" s="1"/>
  <c r="J198" i="13" s="1"/>
  <c r="J199" i="13" s="1"/>
  <c r="J200" i="13" s="1"/>
  <c r="J201" i="13" s="1"/>
  <c r="J202" i="13" s="1"/>
  <c r="J203" i="13" s="1"/>
  <c r="J204" i="13" s="1"/>
  <c r="J205" i="13" s="1"/>
  <c r="J206" i="13" s="1"/>
  <c r="J207" i="13" s="1"/>
  <c r="J208" i="13" s="1"/>
  <c r="J209" i="13" s="1"/>
  <c r="J210" i="13" s="1"/>
  <c r="J211" i="13" s="1"/>
  <c r="J212" i="13" s="1"/>
  <c r="J213" i="13" s="1"/>
  <c r="J214" i="13" s="1"/>
  <c r="J215" i="13" s="1"/>
  <c r="J216" i="13" s="1"/>
  <c r="J217" i="13" s="1"/>
  <c r="J218" i="13" s="1"/>
  <c r="J219" i="13" s="1"/>
  <c r="J220" i="13" s="1"/>
  <c r="J221" i="13" s="1"/>
  <c r="J222" i="13" s="1"/>
  <c r="J223" i="13" s="1"/>
  <c r="J224" i="13" s="1"/>
  <c r="J225" i="13" s="1"/>
  <c r="J226" i="13" s="1"/>
  <c r="J227" i="13" s="1"/>
  <c r="J228" i="13" s="1"/>
  <c r="J229" i="13" s="1"/>
  <c r="J230" i="13" s="1"/>
  <c r="J231" i="13" s="1"/>
  <c r="J232" i="13" s="1"/>
  <c r="J233" i="13" s="1"/>
  <c r="J234" i="13" s="1"/>
  <c r="J235" i="13" s="1"/>
  <c r="J236" i="13" s="1"/>
  <c r="J237" i="13" s="1"/>
  <c r="J238" i="13" s="1"/>
  <c r="J239" i="13" s="1"/>
  <c r="J240" i="13" s="1"/>
  <c r="J241" i="13" s="1"/>
  <c r="J242" i="13" s="1"/>
  <c r="J243" i="13" s="1"/>
  <c r="J244" i="13" s="1"/>
  <c r="J245" i="13" s="1"/>
  <c r="J246" i="13" s="1"/>
  <c r="J247" i="13" s="1"/>
  <c r="J248" i="13" s="1"/>
  <c r="J249" i="13" s="1"/>
  <c r="J250" i="13" s="1"/>
  <c r="J251" i="13" s="1"/>
  <c r="J252" i="13" s="1"/>
  <c r="J253" i="13" s="1"/>
  <c r="J254" i="13" s="1"/>
  <c r="J255" i="13" s="1"/>
  <c r="J256" i="13" s="1"/>
  <c r="J257" i="13" s="1"/>
  <c r="J258" i="13" s="1"/>
  <c r="J259" i="13" s="1"/>
  <c r="J260" i="13" s="1"/>
  <c r="J261" i="13" s="1"/>
  <c r="J262" i="13" s="1"/>
  <c r="J263" i="13" s="1"/>
  <c r="J264" i="13" s="1"/>
  <c r="J265" i="13" s="1"/>
  <c r="J266" i="13" s="1"/>
  <c r="J267" i="13" s="1"/>
  <c r="J268" i="13" s="1"/>
  <c r="J269" i="13" s="1"/>
  <c r="J270" i="13" s="1"/>
  <c r="J271" i="13" s="1"/>
  <c r="J272" i="13" s="1"/>
  <c r="J273" i="13" s="1"/>
  <c r="J274" i="13" s="1"/>
  <c r="J275" i="13" s="1"/>
  <c r="J276" i="13" s="1"/>
  <c r="J277" i="13" s="1"/>
  <c r="J278" i="13" s="1"/>
  <c r="J279" i="13" s="1"/>
  <c r="J280" i="13" s="1"/>
  <c r="J281" i="13" s="1"/>
  <c r="J282" i="13" s="1"/>
  <c r="J283" i="13" s="1"/>
  <c r="J284" i="13" s="1"/>
  <c r="J285" i="13" s="1"/>
  <c r="J286" i="13" s="1"/>
  <c r="J287" i="13" s="1"/>
  <c r="J288" i="13" s="1"/>
  <c r="J289" i="13" s="1"/>
  <c r="J290" i="13" s="1"/>
  <c r="J291" i="13" s="1"/>
  <c r="J292" i="13" s="1"/>
  <c r="J293" i="13" s="1"/>
  <c r="J294" i="13" s="1"/>
  <c r="J295" i="13" s="1"/>
  <c r="J296" i="13" s="1"/>
  <c r="J297" i="13" s="1"/>
  <c r="J298" i="13" s="1"/>
  <c r="J299" i="13" s="1"/>
  <c r="J300" i="13" s="1"/>
  <c r="J301" i="13" s="1"/>
  <c r="J302" i="13" s="1"/>
  <c r="J303" i="13" s="1"/>
  <c r="J304" i="13" s="1"/>
  <c r="J305" i="13" s="1"/>
  <c r="J306" i="13" s="1"/>
  <c r="J307" i="13" s="1"/>
  <c r="J308" i="13" s="1"/>
  <c r="J309" i="13" s="1"/>
  <c r="J310" i="13" s="1"/>
  <c r="J311" i="13" s="1"/>
  <c r="J312" i="13" s="1"/>
  <c r="J313" i="13" s="1"/>
  <c r="J314" i="13" s="1"/>
  <c r="J315" i="13" s="1"/>
  <c r="J316" i="13" s="1"/>
  <c r="J317" i="13" s="1"/>
  <c r="J318" i="13" s="1"/>
  <c r="J319" i="13" s="1"/>
  <c r="J320" i="13" s="1"/>
  <c r="J321" i="13" s="1"/>
  <c r="J322" i="13" s="1"/>
  <c r="J323" i="13" s="1"/>
  <c r="J324" i="13" s="1"/>
  <c r="J325" i="13" s="1"/>
  <c r="J326" i="13" s="1"/>
  <c r="J327" i="13" s="1"/>
  <c r="J328" i="13" s="1"/>
  <c r="J329" i="13" s="1"/>
  <c r="J330" i="13" s="1"/>
  <c r="J331" i="13" s="1"/>
  <c r="J332" i="13" s="1"/>
  <c r="J333" i="13" s="1"/>
  <c r="J334" i="13" s="1"/>
  <c r="J335" i="13" s="1"/>
  <c r="J336" i="13" s="1"/>
  <c r="J337" i="13" s="1"/>
  <c r="J338" i="13" s="1"/>
  <c r="J339" i="13" s="1"/>
  <c r="J340" i="13" s="1"/>
  <c r="J341" i="13" s="1"/>
  <c r="J342" i="13" s="1"/>
  <c r="J343" i="13" s="1"/>
  <c r="I15" i="13"/>
  <c r="I18" i="13" s="1"/>
  <c r="I19" i="13" s="1"/>
  <c r="I20" i="13" s="1"/>
  <c r="I21" i="13" s="1"/>
  <c r="I22" i="13" s="1"/>
  <c r="I23" i="13" s="1"/>
  <c r="I24" i="13" s="1"/>
  <c r="I25" i="13" s="1"/>
  <c r="I26" i="13" s="1"/>
  <c r="I27" i="13" s="1"/>
  <c r="I28" i="13" s="1"/>
  <c r="I29" i="13" s="1"/>
  <c r="I30" i="13" s="1"/>
  <c r="I31" i="13" s="1"/>
  <c r="I32" i="13" s="1"/>
  <c r="I33" i="13" s="1"/>
  <c r="I34" i="13" s="1"/>
  <c r="I35" i="13" s="1"/>
  <c r="I36" i="13" s="1"/>
  <c r="I37" i="13" s="1"/>
  <c r="I38" i="13" s="1"/>
  <c r="I39" i="13" s="1"/>
  <c r="I40" i="13" s="1"/>
  <c r="I41" i="13" s="1"/>
  <c r="I42" i="13" s="1"/>
  <c r="I43" i="13" s="1"/>
  <c r="I44" i="13" s="1"/>
  <c r="I45" i="13" s="1"/>
  <c r="I46" i="13" s="1"/>
  <c r="I47" i="13" s="1"/>
  <c r="I48" i="13" s="1"/>
  <c r="I49" i="13" s="1"/>
  <c r="I50" i="13" s="1"/>
  <c r="I51" i="13" s="1"/>
  <c r="I52" i="13" s="1"/>
  <c r="I53" i="13" s="1"/>
  <c r="I54" i="13" s="1"/>
  <c r="I55" i="13" s="1"/>
  <c r="I56" i="13" s="1"/>
  <c r="I57" i="13" s="1"/>
  <c r="I58" i="13" s="1"/>
  <c r="I59" i="13" s="1"/>
  <c r="I60" i="13" s="1"/>
  <c r="I61" i="13" s="1"/>
  <c r="I62" i="13" s="1"/>
  <c r="I63" i="13" s="1"/>
  <c r="I64" i="13" s="1"/>
  <c r="I65" i="13" s="1"/>
  <c r="I66" i="13" s="1"/>
  <c r="I67" i="13" s="1"/>
  <c r="I68" i="13" s="1"/>
  <c r="I69" i="13" s="1"/>
  <c r="I70" i="13" s="1"/>
  <c r="I71" i="13" s="1"/>
  <c r="I72" i="13" s="1"/>
  <c r="I73" i="13" s="1"/>
  <c r="I74" i="13" s="1"/>
  <c r="I75" i="13" s="1"/>
  <c r="I76" i="13" s="1"/>
  <c r="I77" i="13" s="1"/>
  <c r="I78" i="13" s="1"/>
  <c r="I79" i="13" s="1"/>
  <c r="I80" i="13" s="1"/>
  <c r="I81" i="13" s="1"/>
  <c r="I82" i="13" s="1"/>
  <c r="I83" i="13" s="1"/>
  <c r="I84" i="13" s="1"/>
  <c r="I85" i="13" s="1"/>
  <c r="I86" i="13" s="1"/>
  <c r="I87" i="13" s="1"/>
  <c r="I88" i="13" s="1"/>
  <c r="I89" i="13" s="1"/>
  <c r="I90" i="13" s="1"/>
  <c r="I91" i="13" s="1"/>
  <c r="I92" i="13" s="1"/>
  <c r="I93" i="13" s="1"/>
  <c r="I94" i="13" s="1"/>
  <c r="I95" i="13" s="1"/>
  <c r="I96" i="13" s="1"/>
  <c r="I97" i="13" s="1"/>
  <c r="I98" i="13" s="1"/>
  <c r="I99" i="13" s="1"/>
  <c r="I100" i="13" s="1"/>
  <c r="I101" i="13" s="1"/>
  <c r="I102" i="13" s="1"/>
  <c r="I103" i="13" s="1"/>
  <c r="I104" i="13" s="1"/>
  <c r="I105" i="13" s="1"/>
  <c r="I106" i="13" s="1"/>
  <c r="I107" i="13" s="1"/>
  <c r="I108" i="13" s="1"/>
  <c r="I109" i="13" s="1"/>
  <c r="I110" i="13" s="1"/>
  <c r="I111" i="13" s="1"/>
  <c r="I112" i="13" s="1"/>
  <c r="I113" i="13" s="1"/>
  <c r="I114" i="13" s="1"/>
  <c r="I115" i="13" s="1"/>
  <c r="I116" i="13" s="1"/>
  <c r="I117" i="13" s="1"/>
  <c r="H15" i="13"/>
  <c r="H18" i="13" s="1"/>
  <c r="H19" i="13" s="1"/>
  <c r="H20" i="13" s="1"/>
  <c r="H21" i="13" s="1"/>
  <c r="H22" i="13" s="1"/>
  <c r="H23" i="13" s="1"/>
  <c r="H24" i="13" s="1"/>
  <c r="H25" i="13" s="1"/>
  <c r="H26" i="13" s="1"/>
  <c r="H27" i="13" s="1"/>
  <c r="H28" i="13" s="1"/>
  <c r="H29" i="13" s="1"/>
  <c r="H30" i="13" s="1"/>
  <c r="H31" i="13" s="1"/>
  <c r="H32" i="13" s="1"/>
  <c r="H33" i="13" s="1"/>
  <c r="H34" i="13" s="1"/>
  <c r="H35" i="13" s="1"/>
  <c r="H36" i="13" s="1"/>
  <c r="H37" i="13" s="1"/>
  <c r="H38" i="13" s="1"/>
  <c r="H39" i="13" s="1"/>
  <c r="H40" i="13" s="1"/>
  <c r="H41" i="13" s="1"/>
  <c r="H42" i="13" s="1"/>
  <c r="H43" i="13" s="1"/>
  <c r="H44" i="13" s="1"/>
  <c r="H45" i="13" s="1"/>
  <c r="H46" i="13" s="1"/>
  <c r="H47" i="13" s="1"/>
  <c r="H48" i="13" s="1"/>
  <c r="H49" i="13" s="1"/>
  <c r="H50" i="13" s="1"/>
  <c r="H51" i="13" s="1"/>
  <c r="H52" i="13" s="1"/>
  <c r="H53" i="13" s="1"/>
  <c r="H54" i="13" s="1"/>
  <c r="H55" i="13" s="1"/>
  <c r="H56" i="13" s="1"/>
  <c r="H57" i="13" s="1"/>
  <c r="H58" i="13" s="1"/>
  <c r="H59" i="13" s="1"/>
  <c r="H60" i="13" s="1"/>
  <c r="H61" i="13" s="1"/>
  <c r="H62" i="13" s="1"/>
  <c r="H63" i="13" s="1"/>
  <c r="H64" i="13" s="1"/>
  <c r="H65" i="13" s="1"/>
  <c r="H66" i="13" s="1"/>
  <c r="H67" i="13" s="1"/>
  <c r="H68" i="13" s="1"/>
  <c r="H69" i="13" s="1"/>
  <c r="H70" i="13" s="1"/>
  <c r="H71" i="13" s="1"/>
  <c r="H72" i="13" s="1"/>
  <c r="H73" i="13" s="1"/>
  <c r="H74" i="13" s="1"/>
  <c r="H75" i="13" s="1"/>
  <c r="H76" i="13" s="1"/>
  <c r="H77" i="13" s="1"/>
  <c r="H78" i="13" s="1"/>
  <c r="H79" i="13" s="1"/>
  <c r="H80" i="13" s="1"/>
  <c r="H81" i="13" s="1"/>
  <c r="H82" i="13" s="1"/>
  <c r="H83" i="13" s="1"/>
  <c r="H84" i="13" s="1"/>
  <c r="H85" i="13" s="1"/>
  <c r="H86" i="13" s="1"/>
  <c r="H87" i="13" s="1"/>
  <c r="H88" i="13" s="1"/>
  <c r="H89" i="13" s="1"/>
  <c r="H90" i="13" s="1"/>
  <c r="H91" i="13" s="1"/>
  <c r="H92" i="13" s="1"/>
  <c r="H93" i="13" s="1"/>
  <c r="H94" i="13" s="1"/>
  <c r="H95" i="13" s="1"/>
  <c r="H96" i="13" s="1"/>
  <c r="H97" i="13" s="1"/>
  <c r="H98" i="13" s="1"/>
  <c r="H99" i="13" s="1"/>
  <c r="H100" i="13" s="1"/>
  <c r="H101" i="13" s="1"/>
  <c r="H102" i="13" s="1"/>
  <c r="H103" i="13" s="1"/>
  <c r="H104" i="13" s="1"/>
  <c r="H105" i="13" s="1"/>
  <c r="H106" i="13" s="1"/>
  <c r="H107" i="13" s="1"/>
  <c r="H108" i="13" s="1"/>
  <c r="H109" i="13" s="1"/>
  <c r="H110" i="13" s="1"/>
  <c r="H111" i="13" s="1"/>
  <c r="H112" i="13" s="1"/>
  <c r="H113" i="13" s="1"/>
  <c r="H114" i="13" s="1"/>
  <c r="H115" i="13" s="1"/>
  <c r="H116" i="13" s="1"/>
  <c r="H117" i="13" s="1"/>
  <c r="G15" i="13"/>
  <c r="G18" i="13" s="1"/>
  <c r="G19" i="13" s="1"/>
  <c r="G20" i="13" s="1"/>
  <c r="G21" i="13" s="1"/>
  <c r="G22" i="13" s="1"/>
  <c r="G23" i="13" s="1"/>
  <c r="G24" i="13" s="1"/>
  <c r="G25" i="13" s="1"/>
  <c r="G26" i="13" s="1"/>
  <c r="G27" i="13" s="1"/>
  <c r="G28" i="13" s="1"/>
  <c r="G29" i="13" s="1"/>
  <c r="G30" i="13" s="1"/>
  <c r="G31" i="13" s="1"/>
  <c r="G32" i="13" s="1"/>
  <c r="G33" i="13" s="1"/>
  <c r="G34" i="13" s="1"/>
  <c r="G35" i="13" s="1"/>
  <c r="G36" i="13" s="1"/>
  <c r="G37" i="13" s="1"/>
  <c r="G38" i="13" s="1"/>
  <c r="G39" i="13" s="1"/>
  <c r="G40" i="13" s="1"/>
  <c r="G41" i="13" s="1"/>
  <c r="G42" i="13" s="1"/>
  <c r="G43" i="13" s="1"/>
  <c r="G44" i="13" s="1"/>
  <c r="G45" i="13" s="1"/>
  <c r="G46" i="13" s="1"/>
  <c r="G47" i="13" s="1"/>
  <c r="G48" i="13" s="1"/>
  <c r="G49" i="13" s="1"/>
  <c r="G50" i="13" s="1"/>
  <c r="G51" i="13" s="1"/>
  <c r="G52" i="13" s="1"/>
  <c r="G53" i="13" s="1"/>
  <c r="G54" i="13" s="1"/>
  <c r="G55" i="13" s="1"/>
  <c r="G56" i="13" s="1"/>
  <c r="G57" i="13" s="1"/>
  <c r="G58" i="13" s="1"/>
  <c r="G59" i="13" s="1"/>
  <c r="G60" i="13" s="1"/>
  <c r="G61" i="13" s="1"/>
  <c r="G62" i="13" s="1"/>
  <c r="G63" i="13" s="1"/>
  <c r="G64" i="13" s="1"/>
  <c r="G65" i="13" s="1"/>
  <c r="G66" i="13" s="1"/>
  <c r="G67" i="13" s="1"/>
  <c r="G68" i="13" s="1"/>
  <c r="G69" i="13" s="1"/>
  <c r="G70" i="13" s="1"/>
  <c r="G71" i="13" s="1"/>
  <c r="G72" i="13" s="1"/>
  <c r="G73" i="13" s="1"/>
  <c r="G74" i="13" s="1"/>
  <c r="G75" i="13" s="1"/>
  <c r="G76" i="13" s="1"/>
  <c r="G77" i="13" s="1"/>
  <c r="G78" i="13" s="1"/>
  <c r="G79" i="13" s="1"/>
  <c r="G80" i="13" s="1"/>
  <c r="G81" i="13" s="1"/>
  <c r="G82" i="13" s="1"/>
  <c r="G83" i="13" s="1"/>
  <c r="G84" i="13" s="1"/>
  <c r="G85" i="13" s="1"/>
  <c r="G86" i="13" s="1"/>
  <c r="G87" i="13" s="1"/>
  <c r="G88" i="13" s="1"/>
  <c r="G89" i="13" s="1"/>
  <c r="G90" i="13" s="1"/>
  <c r="G91" i="13" s="1"/>
  <c r="G92" i="13" s="1"/>
  <c r="G93" i="13" s="1"/>
  <c r="G94" i="13" s="1"/>
  <c r="G95" i="13" s="1"/>
  <c r="G96" i="13" s="1"/>
  <c r="G97" i="13" s="1"/>
  <c r="G98" i="13" s="1"/>
  <c r="G99" i="13" s="1"/>
  <c r="G100" i="13" s="1"/>
  <c r="G101" i="13" s="1"/>
  <c r="G102" i="13" s="1"/>
  <c r="G103" i="13" s="1"/>
  <c r="G104" i="13" s="1"/>
  <c r="G105" i="13" s="1"/>
  <c r="G106" i="13" s="1"/>
  <c r="G107" i="13" s="1"/>
  <c r="G108" i="13" s="1"/>
  <c r="G109" i="13" s="1"/>
  <c r="G110" i="13" s="1"/>
  <c r="G111" i="13" s="1"/>
  <c r="G112" i="13" s="1"/>
  <c r="G113" i="13" s="1"/>
  <c r="G114" i="13" s="1"/>
  <c r="G115" i="13" s="1"/>
  <c r="G116" i="13" s="1"/>
  <c r="G117" i="13" s="1"/>
  <c r="F15" i="13"/>
  <c r="F18" i="13" s="1"/>
  <c r="F19" i="13" s="1"/>
  <c r="F20" i="13" s="1"/>
  <c r="F21" i="13" s="1"/>
  <c r="F22" i="13" s="1"/>
  <c r="F23" i="13" s="1"/>
  <c r="F24" i="13" s="1"/>
  <c r="F25" i="13" s="1"/>
  <c r="F26" i="13" s="1"/>
  <c r="F27" i="13" s="1"/>
  <c r="F28" i="13" s="1"/>
  <c r="F29" i="13" s="1"/>
  <c r="F30" i="13" s="1"/>
  <c r="F31" i="13" s="1"/>
  <c r="F32" i="13" s="1"/>
  <c r="F33" i="13" s="1"/>
  <c r="F34" i="13" s="1"/>
  <c r="F35" i="13" s="1"/>
  <c r="F36" i="13" s="1"/>
  <c r="F37" i="13" s="1"/>
  <c r="F38" i="13" s="1"/>
  <c r="F39" i="13" s="1"/>
  <c r="F40" i="13" s="1"/>
  <c r="F41" i="13" s="1"/>
  <c r="F42" i="13" s="1"/>
  <c r="F43" i="13" s="1"/>
  <c r="F44" i="13" s="1"/>
  <c r="F45" i="13" s="1"/>
  <c r="F46" i="13" s="1"/>
  <c r="F47" i="13" s="1"/>
  <c r="F48" i="13" s="1"/>
  <c r="F49" i="13" s="1"/>
  <c r="F50" i="13" s="1"/>
  <c r="F51" i="13" s="1"/>
  <c r="F52" i="13" s="1"/>
  <c r="F53" i="13" s="1"/>
  <c r="F54" i="13" s="1"/>
  <c r="F55" i="13" s="1"/>
  <c r="F56" i="13" s="1"/>
  <c r="F57" i="13" s="1"/>
  <c r="F58" i="13" s="1"/>
  <c r="F59" i="13" s="1"/>
  <c r="F60" i="13" s="1"/>
  <c r="F61" i="13" s="1"/>
  <c r="F62" i="13" s="1"/>
  <c r="F63" i="13" s="1"/>
  <c r="F64" i="13" s="1"/>
  <c r="F65" i="13" s="1"/>
  <c r="F66" i="13" s="1"/>
  <c r="F67" i="13" s="1"/>
  <c r="F68" i="13" s="1"/>
  <c r="F69" i="13" s="1"/>
  <c r="F70" i="13" s="1"/>
  <c r="F71" i="13" s="1"/>
  <c r="F72" i="13" s="1"/>
  <c r="F73" i="13" s="1"/>
  <c r="F74" i="13" s="1"/>
  <c r="F75" i="13" s="1"/>
  <c r="F76" i="13" s="1"/>
  <c r="F77" i="13" s="1"/>
  <c r="F78" i="13" s="1"/>
  <c r="F79" i="13" s="1"/>
  <c r="F80" i="13" s="1"/>
  <c r="F81" i="13" s="1"/>
  <c r="F82" i="13" s="1"/>
  <c r="F83" i="13" s="1"/>
  <c r="F84" i="13" s="1"/>
  <c r="F85" i="13" s="1"/>
  <c r="F86" i="13" s="1"/>
  <c r="F87" i="13" s="1"/>
  <c r="F88" i="13" s="1"/>
  <c r="F89" i="13" s="1"/>
  <c r="F90" i="13" s="1"/>
  <c r="F91" i="13" s="1"/>
  <c r="F92" i="13" s="1"/>
  <c r="F93" i="13" s="1"/>
  <c r="F94" i="13" s="1"/>
  <c r="F95" i="13" s="1"/>
  <c r="F96" i="13" s="1"/>
  <c r="F97" i="13" s="1"/>
  <c r="F98" i="13" s="1"/>
  <c r="F99" i="13" s="1"/>
  <c r="F100" i="13" s="1"/>
  <c r="F101" i="13" s="1"/>
  <c r="F102" i="13" s="1"/>
  <c r="F103" i="13" s="1"/>
  <c r="F104" i="13" s="1"/>
  <c r="F105" i="13" s="1"/>
  <c r="F106" i="13" s="1"/>
  <c r="F107" i="13" s="1"/>
  <c r="F108" i="13" s="1"/>
  <c r="F109" i="13" s="1"/>
  <c r="F110" i="13" s="1"/>
  <c r="F111" i="13" s="1"/>
  <c r="F112" i="13" s="1"/>
  <c r="F113" i="13" s="1"/>
  <c r="F114" i="13" s="1"/>
  <c r="F115" i="13" s="1"/>
  <c r="F116" i="13" s="1"/>
  <c r="F117" i="13" s="1"/>
  <c r="E15" i="13"/>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E77" i="13" s="1"/>
  <c r="E78" i="13" s="1"/>
  <c r="E79" i="13" s="1"/>
  <c r="E80" i="13" s="1"/>
  <c r="E81" i="13" s="1"/>
  <c r="E82" i="13" s="1"/>
  <c r="E83" i="13" s="1"/>
  <c r="E84" i="13" s="1"/>
  <c r="E85" i="13" s="1"/>
  <c r="E86" i="13" s="1"/>
  <c r="E87" i="13" s="1"/>
  <c r="E88" i="13" s="1"/>
  <c r="E89" i="13" s="1"/>
  <c r="E90" i="13" s="1"/>
  <c r="E91" i="13" s="1"/>
  <c r="E92" i="13" s="1"/>
  <c r="E93" i="13" s="1"/>
  <c r="E94" i="13" s="1"/>
  <c r="E95" i="13" s="1"/>
  <c r="E96" i="13" s="1"/>
  <c r="E97" i="13" s="1"/>
  <c r="E98" i="13" s="1"/>
  <c r="E99" i="13" s="1"/>
  <c r="E100" i="13" s="1"/>
  <c r="E101" i="13" s="1"/>
  <c r="E102" i="13" s="1"/>
  <c r="E103" i="13" s="1"/>
  <c r="E104" i="13" s="1"/>
  <c r="E105" i="13" s="1"/>
  <c r="E106" i="13" s="1"/>
  <c r="E107" i="13" s="1"/>
  <c r="E108" i="13" s="1"/>
  <c r="E109" i="13" s="1"/>
  <c r="E110" i="13" s="1"/>
  <c r="E111" i="13" s="1"/>
  <c r="E112" i="13" s="1"/>
  <c r="E113" i="13" s="1"/>
  <c r="E114" i="13" s="1"/>
  <c r="E115" i="13" s="1"/>
  <c r="E116" i="13" s="1"/>
  <c r="E117" i="13" s="1"/>
  <c r="D15" i="13"/>
  <c r="C15" i="13"/>
  <c r="C18" i="13" s="1"/>
  <c r="C19" i="13" s="1"/>
  <c r="C20" i="13" s="1"/>
  <c r="C21" i="13" s="1"/>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C44" i="13" s="1"/>
  <c r="C45" i="13" s="1"/>
  <c r="C46" i="13" s="1"/>
  <c r="C47" i="13" s="1"/>
  <c r="C48" i="13" s="1"/>
  <c r="C49" i="13" s="1"/>
  <c r="C50" i="13" s="1"/>
  <c r="C51" i="13" s="1"/>
  <c r="C52" i="13" s="1"/>
  <c r="C53" i="13" s="1"/>
  <c r="C54" i="13" s="1"/>
  <c r="C55" i="13" s="1"/>
  <c r="C56" i="13" s="1"/>
  <c r="C57" i="13" s="1"/>
  <c r="C58" i="13" s="1"/>
  <c r="C59" i="13" s="1"/>
  <c r="C60" i="13" s="1"/>
  <c r="C61" i="13" s="1"/>
  <c r="C62" i="13" s="1"/>
  <c r="C63" i="13" s="1"/>
  <c r="C64" i="13" s="1"/>
  <c r="C65" i="13" s="1"/>
  <c r="C66" i="13" s="1"/>
  <c r="C67" i="13" s="1"/>
  <c r="C68" i="13" s="1"/>
  <c r="C69" i="13" s="1"/>
  <c r="C70" i="13" s="1"/>
  <c r="C71" i="13" s="1"/>
  <c r="C72" i="13" s="1"/>
  <c r="C73" i="13" s="1"/>
  <c r="C74" i="13" s="1"/>
  <c r="C75" i="13" s="1"/>
  <c r="C76" i="13" s="1"/>
  <c r="C77" i="13" s="1"/>
  <c r="C78" i="13" s="1"/>
  <c r="C79" i="13" s="1"/>
  <c r="C80" i="13" s="1"/>
  <c r="C81" i="13" s="1"/>
  <c r="C82" i="13" s="1"/>
  <c r="C83" i="13" s="1"/>
  <c r="C84" i="13" s="1"/>
  <c r="C85" i="13" s="1"/>
  <c r="C86" i="13" s="1"/>
  <c r="C87" i="13" s="1"/>
  <c r="C88" i="13" s="1"/>
  <c r="C89" i="13" s="1"/>
  <c r="C90" i="13" s="1"/>
  <c r="C91" i="13" s="1"/>
  <c r="C92" i="13" s="1"/>
  <c r="C93" i="13" s="1"/>
  <c r="C94" i="13" s="1"/>
  <c r="C95" i="13" s="1"/>
  <c r="C96" i="13" s="1"/>
  <c r="C97" i="13" s="1"/>
  <c r="C98" i="13" s="1"/>
  <c r="C99" i="13" s="1"/>
  <c r="C100" i="13" s="1"/>
  <c r="C101" i="13" s="1"/>
  <c r="C102" i="13" s="1"/>
  <c r="C103" i="13" s="1"/>
  <c r="C104" i="13" s="1"/>
  <c r="C105" i="13" s="1"/>
  <c r="C106" i="13" s="1"/>
  <c r="C107" i="13" s="1"/>
  <c r="C108" i="13" s="1"/>
  <c r="C109" i="13" s="1"/>
  <c r="C110" i="13" s="1"/>
  <c r="C111" i="13" s="1"/>
  <c r="C112" i="13" s="1"/>
  <c r="C113" i="13" s="1"/>
  <c r="C114" i="13" s="1"/>
  <c r="C115" i="13" s="1"/>
  <c r="C116" i="13" s="1"/>
  <c r="C117" i="13" s="1"/>
  <c r="B15" i="13"/>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A15" i="13"/>
  <c r="U8" i="13"/>
  <c r="P15" i="13" l="1"/>
  <c r="Z338" i="13"/>
  <c r="AA338" i="13" s="1"/>
  <c r="Z326" i="13"/>
  <c r="AA326" i="13" s="1"/>
  <c r="Z314" i="13"/>
  <c r="AA314" i="13" s="1"/>
  <c r="Z302" i="13"/>
  <c r="AA302" i="13" s="1"/>
  <c r="Z290" i="13"/>
  <c r="AA290" i="13" s="1"/>
  <c r="Z278" i="13"/>
  <c r="AA278" i="13" s="1"/>
  <c r="Z266" i="13"/>
  <c r="AA266" i="13" s="1"/>
  <c r="Z254" i="13"/>
  <c r="AA254" i="13" s="1"/>
  <c r="Z242" i="13"/>
  <c r="AA242" i="13" s="1"/>
  <c r="Z230" i="13"/>
  <c r="AA230" i="13" s="1"/>
  <c r="Z218" i="13"/>
  <c r="AA218" i="13" s="1"/>
  <c r="Z206" i="13"/>
  <c r="AA206" i="13" s="1"/>
  <c r="Z194" i="13"/>
  <c r="AA194" i="13" s="1"/>
  <c r="Z182" i="13"/>
  <c r="AA182" i="13" s="1"/>
  <c r="Z170" i="13"/>
  <c r="AA170" i="13" s="1"/>
  <c r="Z158" i="13"/>
  <c r="AA158" i="13" s="1"/>
  <c r="Z146" i="13"/>
  <c r="AA146" i="13" s="1"/>
  <c r="Z134" i="13"/>
  <c r="AA134" i="13" s="1"/>
  <c r="Z122" i="13"/>
  <c r="AA122" i="13" s="1"/>
  <c r="Z204" i="13"/>
  <c r="AA204" i="13" s="1"/>
  <c r="Z192" i="13"/>
  <c r="AA192" i="13" s="1"/>
  <c r="Z180" i="13"/>
  <c r="AA180" i="13" s="1"/>
  <c r="Z168" i="13"/>
  <c r="AA168" i="13" s="1"/>
  <c r="Z156" i="13"/>
  <c r="AA156" i="13" s="1"/>
  <c r="Z144" i="13"/>
  <c r="AA144" i="13" s="1"/>
  <c r="Z132" i="13"/>
  <c r="AA132" i="13" s="1"/>
  <c r="Z120" i="13"/>
  <c r="AA120" i="13" s="1"/>
  <c r="Z334" i="13"/>
  <c r="AA334" i="13" s="1"/>
  <c r="Z322" i="13"/>
  <c r="AA322" i="13" s="1"/>
  <c r="Z298" i="13"/>
  <c r="AA298" i="13" s="1"/>
  <c r="Z286" i="13"/>
  <c r="AA286" i="13" s="1"/>
  <c r="Z274" i="13"/>
  <c r="AA274" i="13" s="1"/>
  <c r="Z262" i="13"/>
  <c r="AA262" i="13" s="1"/>
  <c r="Z250" i="13"/>
  <c r="AA250" i="13" s="1"/>
  <c r="Z238" i="13"/>
  <c r="AA238" i="13" s="1"/>
  <c r="Z226" i="13"/>
  <c r="AA226" i="13" s="1"/>
  <c r="Z214" i="13"/>
  <c r="AA214" i="13" s="1"/>
  <c r="Z202" i="13"/>
  <c r="AA202" i="13" s="1"/>
  <c r="Z190" i="13"/>
  <c r="AA190" i="13" s="1"/>
  <c r="Z178" i="13"/>
  <c r="AA178" i="13" s="1"/>
  <c r="Z166" i="13"/>
  <c r="AA166" i="13" s="1"/>
  <c r="Z154" i="13"/>
  <c r="AA154" i="13" s="1"/>
  <c r="Z142" i="13"/>
  <c r="AA142" i="13" s="1"/>
  <c r="Z130" i="13"/>
  <c r="AA130" i="13" s="1"/>
  <c r="Z118" i="13"/>
  <c r="AA118" i="13" s="1"/>
  <c r="Z310" i="13"/>
  <c r="AA310" i="13" s="1"/>
  <c r="Z46" i="13"/>
  <c r="AA46" i="13" s="1"/>
  <c r="Z66" i="13"/>
  <c r="AA66" i="13" s="1"/>
  <c r="Z74" i="13"/>
  <c r="AA74" i="13" s="1"/>
  <c r="Z99" i="13"/>
  <c r="AA99" i="13" s="1"/>
  <c r="Z105" i="13"/>
  <c r="AA105" i="13" s="1"/>
  <c r="Z88" i="13"/>
  <c r="AA88" i="13" s="1"/>
  <c r="Z111" i="13"/>
  <c r="AA111" i="13" s="1"/>
  <c r="Z69" i="13"/>
  <c r="AA69" i="13" s="1"/>
  <c r="Z41" i="13"/>
  <c r="AA41" i="13" s="1"/>
  <c r="Z44" i="13"/>
  <c r="AA44" i="13" s="1"/>
  <c r="Z58" i="13"/>
  <c r="AA58" i="13" s="1"/>
  <c r="Z61" i="13"/>
  <c r="AA61" i="13" s="1"/>
  <c r="Z72" i="13"/>
  <c r="AA72" i="13" s="1"/>
  <c r="Z86" i="13"/>
  <c r="AA86" i="13" s="1"/>
  <c r="Z97" i="13"/>
  <c r="AA97" i="13" s="1"/>
  <c r="Z64" i="13"/>
  <c r="AA64" i="13" s="1"/>
  <c r="Z103" i="13"/>
  <c r="AA103" i="13" s="1"/>
  <c r="Z117" i="13"/>
  <c r="AA117" i="13" s="1"/>
  <c r="Z59" i="13"/>
  <c r="AA59" i="13" s="1"/>
  <c r="Z84" i="13"/>
  <c r="AA84" i="13" s="1"/>
  <c r="Z22" i="13"/>
  <c r="AA22" i="13" s="1"/>
  <c r="Z25" i="13"/>
  <c r="AA25" i="13" s="1"/>
  <c r="Z76" i="13"/>
  <c r="AA76" i="13" s="1"/>
  <c r="Z79" i="13"/>
  <c r="AA79" i="13" s="1"/>
  <c r="Z85" i="13"/>
  <c r="AA85" i="13" s="1"/>
  <c r="Z93" i="13"/>
  <c r="AA93" i="13" s="1"/>
  <c r="Z33" i="13"/>
  <c r="AA33" i="13" s="1"/>
  <c r="Z56" i="13"/>
  <c r="AA56" i="13" s="1"/>
  <c r="Z39" i="13"/>
  <c r="AA39" i="13" s="1"/>
  <c r="Z80" i="13"/>
  <c r="AA80" i="13" s="1"/>
  <c r="Z114" i="13"/>
  <c r="AA114" i="13" s="1"/>
  <c r="Z36" i="13"/>
  <c r="AA36" i="13" s="1"/>
  <c r="Z23" i="13"/>
  <c r="AA23" i="13" s="1"/>
  <c r="Z51" i="13"/>
  <c r="AA51" i="13" s="1"/>
  <c r="Z20" i="13"/>
  <c r="AA20" i="13" s="1"/>
  <c r="N15" i="13"/>
  <c r="Z31" i="13"/>
  <c r="AA31" i="13" s="1"/>
  <c r="Z62" i="13"/>
  <c r="AA62" i="13" s="1"/>
  <c r="Z78" i="13"/>
  <c r="AA78" i="13" s="1"/>
  <c r="Z102" i="13"/>
  <c r="AA102" i="13" s="1"/>
  <c r="Z29" i="13"/>
  <c r="AA29" i="13" s="1"/>
  <c r="Z42" i="13"/>
  <c r="AA42" i="13" s="1"/>
  <c r="Z49" i="13"/>
  <c r="AA49" i="13" s="1"/>
  <c r="Z57" i="13"/>
  <c r="AA57" i="13" s="1"/>
  <c r="Z91" i="13"/>
  <c r="AA91" i="13" s="1"/>
  <c r="Z35" i="13"/>
  <c r="AA35" i="13" s="1"/>
  <c r="Z100" i="13"/>
  <c r="AA100" i="13" s="1"/>
  <c r="Z19" i="13"/>
  <c r="AA19" i="13" s="1"/>
  <c r="Z32" i="13"/>
  <c r="AA32" i="13" s="1"/>
  <c r="Z38" i="13"/>
  <c r="AA38" i="13" s="1"/>
  <c r="Z108" i="13"/>
  <c r="AA108" i="13" s="1"/>
  <c r="Z21" i="13"/>
  <c r="AA21" i="13" s="1"/>
  <c r="W21" i="13"/>
  <c r="W29" i="13"/>
  <c r="Z54" i="13"/>
  <c r="AA54" i="13" s="1"/>
  <c r="Z109" i="13"/>
  <c r="AA109" i="13" s="1"/>
  <c r="W109" i="13"/>
  <c r="O15" i="13"/>
  <c r="Z34" i="13"/>
  <c r="AA34" i="13" s="1"/>
  <c r="W92" i="13"/>
  <c r="Z92" i="13"/>
  <c r="AA92" i="13" s="1"/>
  <c r="Z107" i="13"/>
  <c r="AA107" i="13" s="1"/>
  <c r="Z43" i="13"/>
  <c r="AA43" i="13" s="1"/>
  <c r="W85" i="13"/>
  <c r="Z55" i="13"/>
  <c r="AA55" i="13" s="1"/>
  <c r="W68" i="13"/>
  <c r="Z68" i="13"/>
  <c r="AA68" i="13" s="1"/>
  <c r="X15" i="13"/>
  <c r="W35" i="13"/>
  <c r="W110" i="13"/>
  <c r="Z110" i="13"/>
  <c r="AA110" i="13" s="1"/>
  <c r="AB15" i="13"/>
  <c r="Z28" i="13"/>
  <c r="AA28" i="13" s="1"/>
  <c r="Z89" i="13"/>
  <c r="AA89" i="13" s="1"/>
  <c r="AA18" i="13"/>
  <c r="W15" i="13"/>
  <c r="W91" i="13"/>
  <c r="Z90" i="13"/>
  <c r="AA90" i="13" s="1"/>
  <c r="Z65" i="13"/>
  <c r="AA65" i="13" s="1"/>
  <c r="Z71" i="13"/>
  <c r="AA71" i="13" s="1"/>
  <c r="Z77" i="13"/>
  <c r="AA77" i="13" s="1"/>
  <c r="Z95" i="13"/>
  <c r="AA95" i="13" s="1"/>
  <c r="Z113" i="13"/>
  <c r="AA113" i="13" s="1"/>
  <c r="Z83" i="13"/>
  <c r="AA83" i="13" s="1"/>
  <c r="Z101" i="13"/>
  <c r="AA101" i="13" s="1"/>
  <c r="Y350" i="13" l="1"/>
  <c r="Z15" i="13"/>
  <c r="T121" i="11"/>
  <c r="V15" i="11" s="1"/>
  <c r="S121" i="11"/>
  <c r="T120" i="11"/>
  <c r="S120" i="11"/>
  <c r="T119" i="11"/>
  <c r="S119" i="11"/>
  <c r="Y117" i="11"/>
  <c r="X117" i="11"/>
  <c r="V117" i="11"/>
  <c r="Z117" i="11" s="1"/>
  <c r="AA117" i="11" s="1"/>
  <c r="Y116" i="11"/>
  <c r="Z116" i="11" s="1"/>
  <c r="AA116" i="11" s="1"/>
  <c r="X116" i="11"/>
  <c r="V116" i="11"/>
  <c r="W116" i="11" s="1"/>
  <c r="Y115" i="11"/>
  <c r="X115" i="11"/>
  <c r="V115" i="11"/>
  <c r="W115" i="11" s="1"/>
  <c r="Y114" i="11"/>
  <c r="X114" i="11"/>
  <c r="V114" i="11"/>
  <c r="W114" i="11" s="1"/>
  <c r="Y113" i="11"/>
  <c r="Z113" i="11" s="1"/>
  <c r="AA113" i="11" s="1"/>
  <c r="X113" i="11"/>
  <c r="V113" i="11"/>
  <c r="W113" i="11" s="1"/>
  <c r="Y112" i="11"/>
  <c r="X112" i="11"/>
  <c r="V112" i="11"/>
  <c r="W112" i="11" s="1"/>
  <c r="Y111" i="11"/>
  <c r="X111" i="11"/>
  <c r="V111" i="11"/>
  <c r="W111" i="11" s="1"/>
  <c r="Y110" i="11"/>
  <c r="X110" i="11"/>
  <c r="V110" i="11"/>
  <c r="W110" i="11" s="1"/>
  <c r="Y109" i="11"/>
  <c r="Z109" i="11" s="1"/>
  <c r="AA109" i="11" s="1"/>
  <c r="X109" i="11"/>
  <c r="V109" i="11"/>
  <c r="W109" i="11" s="1"/>
  <c r="Y108" i="11"/>
  <c r="X108" i="11"/>
  <c r="V108" i="11"/>
  <c r="W108" i="11" s="1"/>
  <c r="Y107" i="11"/>
  <c r="Z107" i="11" s="1"/>
  <c r="AA107" i="11" s="1"/>
  <c r="X107" i="11"/>
  <c r="V107" i="11"/>
  <c r="W107" i="11" s="1"/>
  <c r="Z106" i="11"/>
  <c r="AA106" i="11" s="1"/>
  <c r="Y106" i="11"/>
  <c r="X106" i="11"/>
  <c r="V106" i="11"/>
  <c r="W106" i="11" s="1"/>
  <c r="Y105" i="11"/>
  <c r="X105" i="11"/>
  <c r="V105" i="11"/>
  <c r="Y104" i="11"/>
  <c r="X104" i="11"/>
  <c r="V104" i="11"/>
  <c r="W104" i="11" s="1"/>
  <c r="Y103" i="11"/>
  <c r="X103" i="11"/>
  <c r="V103" i="11"/>
  <c r="Y102" i="11"/>
  <c r="X102" i="11"/>
  <c r="V102" i="11"/>
  <c r="W102" i="11" s="1"/>
  <c r="Y101" i="11"/>
  <c r="X101" i="11"/>
  <c r="V101" i="11"/>
  <c r="W101" i="11" s="1"/>
  <c r="Y100" i="11"/>
  <c r="X100" i="11"/>
  <c r="V100" i="11"/>
  <c r="W100" i="11" s="1"/>
  <c r="Y99" i="11"/>
  <c r="Z99" i="11" s="1"/>
  <c r="AA99" i="11" s="1"/>
  <c r="X99" i="11"/>
  <c r="V99" i="11"/>
  <c r="W99" i="11" s="1"/>
  <c r="Y98" i="11"/>
  <c r="X98" i="11"/>
  <c r="V98" i="11"/>
  <c r="W98" i="11" s="1"/>
  <c r="Y97" i="11"/>
  <c r="X97" i="11"/>
  <c r="V97" i="11"/>
  <c r="Y96" i="11"/>
  <c r="Z96" i="11" s="1"/>
  <c r="AA96" i="11" s="1"/>
  <c r="X96" i="11"/>
  <c r="V96" i="11"/>
  <c r="W96" i="11" s="1"/>
  <c r="Y95" i="11"/>
  <c r="X95" i="11"/>
  <c r="V95" i="11"/>
  <c r="W95" i="11" s="1"/>
  <c r="Y94" i="11"/>
  <c r="Z94" i="11" s="1"/>
  <c r="AA94" i="11" s="1"/>
  <c r="X94" i="11"/>
  <c r="V94" i="11"/>
  <c r="W94" i="11" s="1"/>
  <c r="Y93" i="11"/>
  <c r="X93" i="11"/>
  <c r="V93" i="11"/>
  <c r="W93" i="11" s="1"/>
  <c r="Y92" i="11"/>
  <c r="X92" i="11"/>
  <c r="V92" i="11"/>
  <c r="W92" i="11" s="1"/>
  <c r="Y91" i="11"/>
  <c r="Z91" i="11" s="1"/>
  <c r="AA91" i="11" s="1"/>
  <c r="X91" i="11"/>
  <c r="V91" i="11"/>
  <c r="W91" i="11" s="1"/>
  <c r="Y90" i="11"/>
  <c r="X90" i="11"/>
  <c r="V90" i="11"/>
  <c r="Z90" i="11" s="1"/>
  <c r="AA90" i="11" s="1"/>
  <c r="Y89" i="11"/>
  <c r="X89" i="11"/>
  <c r="V89" i="11"/>
  <c r="W89" i="11" s="1"/>
  <c r="Y88" i="11"/>
  <c r="Z88" i="11" s="1"/>
  <c r="AA88" i="11" s="1"/>
  <c r="X88" i="11"/>
  <c r="W88" i="11"/>
  <c r="V88" i="11"/>
  <c r="Y87" i="11"/>
  <c r="Z87" i="11" s="1"/>
  <c r="AA87" i="11" s="1"/>
  <c r="X87" i="11"/>
  <c r="V87" i="11"/>
  <c r="W87" i="11" s="1"/>
  <c r="Y86" i="11"/>
  <c r="X86" i="11"/>
  <c r="V86" i="11"/>
  <c r="W86" i="11" s="1"/>
  <c r="Y85" i="11"/>
  <c r="X85" i="11"/>
  <c r="V85" i="11"/>
  <c r="W85" i="11" s="1"/>
  <c r="Y84" i="11"/>
  <c r="Z84" i="11" s="1"/>
  <c r="AA84" i="11" s="1"/>
  <c r="X84" i="11"/>
  <c r="W84" i="11"/>
  <c r="V84" i="11"/>
  <c r="Y83" i="11"/>
  <c r="X83" i="11"/>
  <c r="V83" i="11"/>
  <c r="W83" i="11" s="1"/>
  <c r="Y82" i="11"/>
  <c r="X82" i="11"/>
  <c r="V82" i="11"/>
  <c r="W82" i="11" s="1"/>
  <c r="Y81" i="11"/>
  <c r="Z81" i="11" s="1"/>
  <c r="AA81" i="11" s="1"/>
  <c r="X81" i="11"/>
  <c r="V81" i="11"/>
  <c r="W81" i="11" s="1"/>
  <c r="Y80" i="11"/>
  <c r="X80" i="11"/>
  <c r="V80" i="11"/>
  <c r="W80" i="11" s="1"/>
  <c r="Y79" i="11"/>
  <c r="Z79" i="11" s="1"/>
  <c r="AA79" i="11" s="1"/>
  <c r="X79" i="11"/>
  <c r="V79" i="11"/>
  <c r="W79" i="11" s="1"/>
  <c r="Y78" i="11"/>
  <c r="X78" i="11"/>
  <c r="V78" i="11"/>
  <c r="W78" i="11" s="1"/>
  <c r="Y77" i="11"/>
  <c r="Z77" i="11" s="1"/>
  <c r="AA77" i="11" s="1"/>
  <c r="X77" i="11"/>
  <c r="V77" i="11"/>
  <c r="W77" i="11" s="1"/>
  <c r="Y76" i="11"/>
  <c r="Z76" i="11" s="1"/>
  <c r="AA76" i="11" s="1"/>
  <c r="X76" i="11"/>
  <c r="V76" i="11"/>
  <c r="W76" i="11" s="1"/>
  <c r="Y75" i="11"/>
  <c r="X75" i="11"/>
  <c r="V75" i="11"/>
  <c r="Z75" i="11" s="1"/>
  <c r="AA75" i="11" s="1"/>
  <c r="Y74" i="11"/>
  <c r="Z74" i="11" s="1"/>
  <c r="AA74" i="11" s="1"/>
  <c r="X74" i="11"/>
  <c r="V74" i="11"/>
  <c r="W74" i="11" s="1"/>
  <c r="Y73" i="11"/>
  <c r="Z73" i="11" s="1"/>
  <c r="AA73" i="11" s="1"/>
  <c r="X73" i="11"/>
  <c r="W73" i="11"/>
  <c r="V73" i="11"/>
  <c r="Y72" i="11"/>
  <c r="X72" i="11"/>
  <c r="W72" i="11"/>
  <c r="V72" i="11"/>
  <c r="Z72" i="11" s="1"/>
  <c r="AA72" i="11" s="1"/>
  <c r="Y71" i="11"/>
  <c r="X71" i="11"/>
  <c r="V71" i="11"/>
  <c r="Y70" i="11"/>
  <c r="X70" i="11"/>
  <c r="V70" i="11"/>
  <c r="W70" i="11" s="1"/>
  <c r="Y69" i="11"/>
  <c r="X69" i="11"/>
  <c r="V69" i="11"/>
  <c r="Y68" i="11"/>
  <c r="X68" i="11"/>
  <c r="V68" i="11"/>
  <c r="W68" i="11" s="1"/>
  <c r="Y67" i="11"/>
  <c r="X67" i="11"/>
  <c r="V67" i="11"/>
  <c r="W67" i="11" s="1"/>
  <c r="Y66" i="11"/>
  <c r="X66" i="11"/>
  <c r="V66" i="11"/>
  <c r="W66" i="11" s="1"/>
  <c r="Y65" i="11"/>
  <c r="X65" i="11"/>
  <c r="V65" i="11"/>
  <c r="W65" i="11" s="1"/>
  <c r="Y64" i="11"/>
  <c r="X64" i="11"/>
  <c r="V64" i="11"/>
  <c r="W64" i="11" s="1"/>
  <c r="Y63" i="11"/>
  <c r="X63" i="11"/>
  <c r="V63" i="11"/>
  <c r="W63" i="11" s="1"/>
  <c r="Y62" i="11"/>
  <c r="X62" i="11"/>
  <c r="V62" i="11"/>
  <c r="W62" i="11" s="1"/>
  <c r="Y61" i="11"/>
  <c r="X61" i="11"/>
  <c r="V61" i="11"/>
  <c r="W61" i="11" s="1"/>
  <c r="Y60" i="11"/>
  <c r="Z60" i="11" s="1"/>
  <c r="AA60" i="11" s="1"/>
  <c r="X60" i="11"/>
  <c r="V60" i="11"/>
  <c r="W60" i="11" s="1"/>
  <c r="Y59" i="11"/>
  <c r="X59" i="11"/>
  <c r="V59" i="11"/>
  <c r="Z59" i="11" s="1"/>
  <c r="AA59" i="11" s="1"/>
  <c r="Y58" i="11"/>
  <c r="X58" i="11"/>
  <c r="V58" i="11"/>
  <c r="W58" i="11" s="1"/>
  <c r="Y57" i="11"/>
  <c r="X57" i="11"/>
  <c r="W57" i="11"/>
  <c r="V57" i="11"/>
  <c r="Y56" i="11"/>
  <c r="Z56" i="11" s="1"/>
  <c r="AA56" i="11" s="1"/>
  <c r="X56" i="11"/>
  <c r="V56" i="11"/>
  <c r="W56" i="11" s="1"/>
  <c r="Y55" i="11"/>
  <c r="X55" i="11"/>
  <c r="V55" i="11"/>
  <c r="W55" i="11" s="1"/>
  <c r="Y54" i="11"/>
  <c r="X54" i="11"/>
  <c r="V54" i="11"/>
  <c r="W54" i="11" s="1"/>
  <c r="Y53" i="11"/>
  <c r="X53" i="11"/>
  <c r="V53" i="11"/>
  <c r="W53" i="11" s="1"/>
  <c r="Y52" i="11"/>
  <c r="Z52" i="11" s="1"/>
  <c r="AA52" i="11" s="1"/>
  <c r="X52" i="11"/>
  <c r="V52" i="11"/>
  <c r="W52" i="11" s="1"/>
  <c r="Y51" i="11"/>
  <c r="X51" i="11"/>
  <c r="V51" i="11"/>
  <c r="W51" i="11" s="1"/>
  <c r="Y50" i="11"/>
  <c r="X50" i="11"/>
  <c r="V50" i="11"/>
  <c r="W50" i="11" s="1"/>
  <c r="Y49" i="11"/>
  <c r="Z49" i="11" s="1"/>
  <c r="AA49" i="11" s="1"/>
  <c r="X49" i="11"/>
  <c r="V49" i="11"/>
  <c r="W49" i="11" s="1"/>
  <c r="Y48" i="11"/>
  <c r="X48" i="11"/>
  <c r="W48" i="11"/>
  <c r="V48" i="11"/>
  <c r="Y47" i="11"/>
  <c r="X47" i="11"/>
  <c r="V47" i="11"/>
  <c r="W47" i="11" s="1"/>
  <c r="Y46" i="11"/>
  <c r="X46" i="11"/>
  <c r="V46" i="11"/>
  <c r="W46" i="11" s="1"/>
  <c r="Y45" i="11"/>
  <c r="X45" i="11"/>
  <c r="V45" i="11"/>
  <c r="W45" i="11" s="1"/>
  <c r="Y44" i="11"/>
  <c r="X44" i="11"/>
  <c r="V44" i="11"/>
  <c r="W44" i="11" s="1"/>
  <c r="Y43" i="11"/>
  <c r="X43" i="11"/>
  <c r="V43" i="11"/>
  <c r="W43" i="11" s="1"/>
  <c r="Y42" i="11"/>
  <c r="X42" i="11"/>
  <c r="V42" i="11"/>
  <c r="W42" i="11" s="1"/>
  <c r="Y41" i="11"/>
  <c r="Z41" i="11" s="1"/>
  <c r="AA41" i="11" s="1"/>
  <c r="X41" i="11"/>
  <c r="V41" i="11"/>
  <c r="W41" i="11" s="1"/>
  <c r="Y40" i="11"/>
  <c r="Z40" i="11" s="1"/>
  <c r="AA40" i="11" s="1"/>
  <c r="X40" i="11"/>
  <c r="V40" i="11"/>
  <c r="W40" i="11" s="1"/>
  <c r="Y39" i="11"/>
  <c r="X39" i="11"/>
  <c r="V39" i="11"/>
  <c r="W39" i="11" s="1"/>
  <c r="Y38" i="11"/>
  <c r="X38" i="11"/>
  <c r="V38" i="11"/>
  <c r="W38" i="11" s="1"/>
  <c r="Y37" i="11"/>
  <c r="X37" i="11"/>
  <c r="V37" i="11"/>
  <c r="W37" i="11" s="1"/>
  <c r="Y36" i="11"/>
  <c r="Z36" i="11" s="1"/>
  <c r="AA36" i="11" s="1"/>
  <c r="X36" i="11"/>
  <c r="V36" i="11"/>
  <c r="W36" i="11" s="1"/>
  <c r="Y35" i="11"/>
  <c r="Z35" i="11" s="1"/>
  <c r="AA35" i="11" s="1"/>
  <c r="X35" i="11"/>
  <c r="V35" i="11"/>
  <c r="W35" i="11" s="1"/>
  <c r="Y34" i="11"/>
  <c r="X34" i="11"/>
  <c r="V34" i="11"/>
  <c r="W34" i="11" s="1"/>
  <c r="Y33" i="11"/>
  <c r="X33" i="11"/>
  <c r="V33" i="11"/>
  <c r="W33" i="11" s="1"/>
  <c r="Y32" i="11"/>
  <c r="Z32" i="11" s="1"/>
  <c r="AA32" i="11" s="1"/>
  <c r="X32" i="11"/>
  <c r="V32" i="11"/>
  <c r="W32" i="11" s="1"/>
  <c r="Y31" i="11"/>
  <c r="X31" i="11"/>
  <c r="V31" i="11"/>
  <c r="Z31" i="11" s="1"/>
  <c r="AA31" i="11" s="1"/>
  <c r="Y30" i="11"/>
  <c r="Z30" i="11" s="1"/>
  <c r="AA30" i="11" s="1"/>
  <c r="X30" i="11"/>
  <c r="V30" i="11"/>
  <c r="W30" i="11" s="1"/>
  <c r="Y29" i="11"/>
  <c r="X29" i="11"/>
  <c r="V29" i="11"/>
  <c r="W29" i="11" s="1"/>
  <c r="Y28" i="11"/>
  <c r="X28" i="11"/>
  <c r="V28" i="11"/>
  <c r="W28" i="11" s="1"/>
  <c r="Y27" i="11"/>
  <c r="X27" i="11"/>
  <c r="V27" i="11"/>
  <c r="W27" i="11" s="1"/>
  <c r="Y26" i="11"/>
  <c r="Z26" i="11" s="1"/>
  <c r="AA26" i="11" s="1"/>
  <c r="X26" i="11"/>
  <c r="W26" i="11"/>
  <c r="V26" i="11"/>
  <c r="Y25" i="11"/>
  <c r="X25" i="11"/>
  <c r="V25" i="11"/>
  <c r="W25" i="11" s="1"/>
  <c r="Y24" i="11"/>
  <c r="X24" i="11"/>
  <c r="V24" i="11"/>
  <c r="W24" i="11" s="1"/>
  <c r="Y23" i="11"/>
  <c r="X23" i="11"/>
  <c r="V23" i="11"/>
  <c r="W23" i="11" s="1"/>
  <c r="Y22" i="11"/>
  <c r="X22" i="11"/>
  <c r="W22" i="11"/>
  <c r="V22" i="11"/>
  <c r="Y21" i="11"/>
  <c r="X21" i="11"/>
  <c r="V21" i="11"/>
  <c r="W21" i="11" s="1"/>
  <c r="Y20" i="11"/>
  <c r="Z20" i="11" s="1"/>
  <c r="AA20" i="11" s="1"/>
  <c r="X20" i="11"/>
  <c r="V20" i="11"/>
  <c r="W20" i="11" s="1"/>
  <c r="Z19" i="11"/>
  <c r="AA19" i="11" s="1"/>
  <c r="Y19" i="11"/>
  <c r="X19" i="11"/>
  <c r="V19" i="11"/>
  <c r="W19" i="11" s="1"/>
  <c r="Y18" i="11"/>
  <c r="X18" i="11"/>
  <c r="V18" i="11"/>
  <c r="W18" i="11" s="1"/>
  <c r="O18" i="11"/>
  <c r="O19" i="11" s="1"/>
  <c r="O20" i="11" s="1"/>
  <c r="O21" i="11" s="1"/>
  <c r="O22" i="11" s="1"/>
  <c r="O23" i="11" s="1"/>
  <c r="O24" i="11" s="1"/>
  <c r="O25" i="11" s="1"/>
  <c r="O26" i="11" s="1"/>
  <c r="O27" i="11" s="1"/>
  <c r="O28" i="11" s="1"/>
  <c r="O29" i="11" s="1"/>
  <c r="O30" i="11" s="1"/>
  <c r="O31" i="11" s="1"/>
  <c r="O32" i="11" s="1"/>
  <c r="O33" i="11" s="1"/>
  <c r="O34" i="11" s="1"/>
  <c r="O35" i="11" s="1"/>
  <c r="O36" i="11" s="1"/>
  <c r="O37" i="11" s="1"/>
  <c r="O38" i="11" s="1"/>
  <c r="O39" i="11" s="1"/>
  <c r="O40" i="11" s="1"/>
  <c r="O41" i="11" s="1"/>
  <c r="O42" i="11" s="1"/>
  <c r="O43" i="11" s="1"/>
  <c r="O44" i="11" s="1"/>
  <c r="O45" i="11" s="1"/>
  <c r="O46" i="11" s="1"/>
  <c r="O47" i="11" s="1"/>
  <c r="O48" i="11" s="1"/>
  <c r="O49" i="11" s="1"/>
  <c r="O50" i="11" s="1"/>
  <c r="O51" i="11" s="1"/>
  <c r="O52" i="11" s="1"/>
  <c r="O53" i="11" s="1"/>
  <c r="O54" i="11" s="1"/>
  <c r="O55" i="11" s="1"/>
  <c r="O56" i="11" s="1"/>
  <c r="O57" i="11" s="1"/>
  <c r="O58" i="11" s="1"/>
  <c r="O59" i="11" s="1"/>
  <c r="O60" i="11" s="1"/>
  <c r="O61" i="11" s="1"/>
  <c r="O62" i="11" s="1"/>
  <c r="O63" i="11" s="1"/>
  <c r="O64" i="11" s="1"/>
  <c r="O65" i="11" s="1"/>
  <c r="O66" i="11" s="1"/>
  <c r="O67" i="11" s="1"/>
  <c r="O68" i="11" s="1"/>
  <c r="O69" i="11" s="1"/>
  <c r="O70" i="11" s="1"/>
  <c r="O71" i="11" s="1"/>
  <c r="O72" i="11" s="1"/>
  <c r="O73" i="11" s="1"/>
  <c r="O74" i="11" s="1"/>
  <c r="O75" i="11" s="1"/>
  <c r="O76" i="11" s="1"/>
  <c r="O77" i="11" s="1"/>
  <c r="O78" i="11" s="1"/>
  <c r="O79" i="11" s="1"/>
  <c r="O80" i="11" s="1"/>
  <c r="O81" i="11" s="1"/>
  <c r="O82" i="11" s="1"/>
  <c r="O83" i="11" s="1"/>
  <c r="O84" i="11" s="1"/>
  <c r="O85" i="11" s="1"/>
  <c r="O86" i="11" s="1"/>
  <c r="O87" i="11" s="1"/>
  <c r="O88" i="11" s="1"/>
  <c r="O89" i="11" s="1"/>
  <c r="O90" i="11" s="1"/>
  <c r="O91" i="11" s="1"/>
  <c r="O92" i="11" s="1"/>
  <c r="O93" i="11" s="1"/>
  <c r="O94" i="11" s="1"/>
  <c r="O95" i="11" s="1"/>
  <c r="O96" i="11" s="1"/>
  <c r="O97" i="11" s="1"/>
  <c r="O98" i="11" s="1"/>
  <c r="O99" i="11" s="1"/>
  <c r="O100" i="11" s="1"/>
  <c r="O101" i="11" s="1"/>
  <c r="O102" i="11" s="1"/>
  <c r="O103" i="11" s="1"/>
  <c r="O104" i="11" s="1"/>
  <c r="O105" i="11" s="1"/>
  <c r="O106" i="11" s="1"/>
  <c r="O107" i="11" s="1"/>
  <c r="O108" i="11" s="1"/>
  <c r="O109" i="11" s="1"/>
  <c r="O110" i="11" s="1"/>
  <c r="O111" i="11" s="1"/>
  <c r="O112" i="11" s="1"/>
  <c r="O113" i="11" s="1"/>
  <c r="O114" i="11" s="1"/>
  <c r="O115" i="11" s="1"/>
  <c r="O116" i="11" s="1"/>
  <c r="O117" i="11" s="1"/>
  <c r="N18" i="11"/>
  <c r="N19" i="11" s="1"/>
  <c r="N20" i="11" s="1"/>
  <c r="N21" i="11" s="1"/>
  <c r="N22" i="11" s="1"/>
  <c r="N23" i="11" s="1"/>
  <c r="N24" i="11" s="1"/>
  <c r="N25" i="11" s="1"/>
  <c r="N26" i="11" s="1"/>
  <c r="N27" i="11" s="1"/>
  <c r="N28" i="11" s="1"/>
  <c r="N29" i="11" s="1"/>
  <c r="N30" i="11" s="1"/>
  <c r="N31" i="11" s="1"/>
  <c r="N32" i="11" s="1"/>
  <c r="N33" i="11" s="1"/>
  <c r="N34" i="11" s="1"/>
  <c r="N35" i="11" s="1"/>
  <c r="N36" i="11" s="1"/>
  <c r="N37" i="11" s="1"/>
  <c r="N38" i="11" s="1"/>
  <c r="N39" i="11" s="1"/>
  <c r="N40" i="11" s="1"/>
  <c r="N41" i="11" s="1"/>
  <c r="N42" i="11" s="1"/>
  <c r="N43" i="11" s="1"/>
  <c r="N44" i="11" s="1"/>
  <c r="N45" i="11" s="1"/>
  <c r="N46" i="11" s="1"/>
  <c r="N47" i="11" s="1"/>
  <c r="N48" i="11" s="1"/>
  <c r="N49" i="11" s="1"/>
  <c r="N50" i="11" s="1"/>
  <c r="N51" i="11" s="1"/>
  <c r="N52" i="11" s="1"/>
  <c r="N53" i="11" s="1"/>
  <c r="N54" i="11" s="1"/>
  <c r="N55" i="11" s="1"/>
  <c r="N56" i="11" s="1"/>
  <c r="N57" i="11" s="1"/>
  <c r="N58" i="11" s="1"/>
  <c r="N59" i="11" s="1"/>
  <c r="N60" i="11" s="1"/>
  <c r="N61" i="11" s="1"/>
  <c r="N62" i="11" s="1"/>
  <c r="N63" i="11" s="1"/>
  <c r="N64" i="11" s="1"/>
  <c r="N65" i="11" s="1"/>
  <c r="N66" i="11" s="1"/>
  <c r="N67" i="11" s="1"/>
  <c r="N68" i="11" s="1"/>
  <c r="N69" i="11" s="1"/>
  <c r="N70" i="11" s="1"/>
  <c r="N71" i="11" s="1"/>
  <c r="N72" i="11" s="1"/>
  <c r="N73" i="11" s="1"/>
  <c r="N74" i="11" s="1"/>
  <c r="N75" i="11" s="1"/>
  <c r="N76" i="11" s="1"/>
  <c r="N77" i="11" s="1"/>
  <c r="N78" i="11" s="1"/>
  <c r="N79" i="11" s="1"/>
  <c r="N80" i="11" s="1"/>
  <c r="N81" i="11" s="1"/>
  <c r="N82" i="11" s="1"/>
  <c r="N83" i="11" s="1"/>
  <c r="N84" i="11" s="1"/>
  <c r="N85" i="11" s="1"/>
  <c r="N86" i="11" s="1"/>
  <c r="N87" i="11" s="1"/>
  <c r="N88" i="11" s="1"/>
  <c r="N89" i="11" s="1"/>
  <c r="N90" i="11" s="1"/>
  <c r="N91" i="11" s="1"/>
  <c r="N92" i="11" s="1"/>
  <c r="N93" i="11" s="1"/>
  <c r="N94" i="11" s="1"/>
  <c r="N95" i="11" s="1"/>
  <c r="N96" i="11" s="1"/>
  <c r="N97" i="11" s="1"/>
  <c r="N98" i="11" s="1"/>
  <c r="N99" i="11" s="1"/>
  <c r="N100" i="11" s="1"/>
  <c r="N101" i="11" s="1"/>
  <c r="N102" i="11" s="1"/>
  <c r="N103" i="11" s="1"/>
  <c r="N104" i="11" s="1"/>
  <c r="N105" i="11" s="1"/>
  <c r="N106" i="11" s="1"/>
  <c r="N107" i="11" s="1"/>
  <c r="N108" i="11" s="1"/>
  <c r="N109" i="11" s="1"/>
  <c r="N110" i="11" s="1"/>
  <c r="N111" i="11" s="1"/>
  <c r="N112" i="11" s="1"/>
  <c r="N113" i="11" s="1"/>
  <c r="N114" i="11" s="1"/>
  <c r="N115" i="11" s="1"/>
  <c r="N116" i="11" s="1"/>
  <c r="N117" i="11" s="1"/>
  <c r="U15" i="11"/>
  <c r="T15" i="11"/>
  <c r="S15" i="11"/>
  <c r="R15" i="11"/>
  <c r="Q15" i="11"/>
  <c r="L15" i="1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L40" i="11" s="1"/>
  <c r="L41" i="11" s="1"/>
  <c r="L42" i="11" s="1"/>
  <c r="L43" i="11" s="1"/>
  <c r="L44" i="11" s="1"/>
  <c r="L45" i="11" s="1"/>
  <c r="L46" i="11" s="1"/>
  <c r="L47" i="11" s="1"/>
  <c r="L48" i="11" s="1"/>
  <c r="L49" i="11" s="1"/>
  <c r="L50" i="11" s="1"/>
  <c r="L51" i="11" s="1"/>
  <c r="L52" i="11" s="1"/>
  <c r="L53" i="11" s="1"/>
  <c r="L54" i="11" s="1"/>
  <c r="L55" i="11" s="1"/>
  <c r="L56" i="11" s="1"/>
  <c r="L57" i="11" s="1"/>
  <c r="L58" i="11" s="1"/>
  <c r="L59" i="11" s="1"/>
  <c r="L60" i="11" s="1"/>
  <c r="L61" i="11" s="1"/>
  <c r="L62" i="11" s="1"/>
  <c r="L63" i="11" s="1"/>
  <c r="L64" i="11" s="1"/>
  <c r="L65" i="11" s="1"/>
  <c r="L66" i="11" s="1"/>
  <c r="L67" i="11" s="1"/>
  <c r="L68" i="11" s="1"/>
  <c r="L69" i="11" s="1"/>
  <c r="L70" i="11" s="1"/>
  <c r="L71" i="11" s="1"/>
  <c r="L72" i="11" s="1"/>
  <c r="L73" i="11" s="1"/>
  <c r="L74" i="11" s="1"/>
  <c r="L75" i="11" s="1"/>
  <c r="L76" i="11" s="1"/>
  <c r="L77" i="11" s="1"/>
  <c r="L78" i="11" s="1"/>
  <c r="L79" i="11" s="1"/>
  <c r="L80" i="11" s="1"/>
  <c r="L81" i="11" s="1"/>
  <c r="L82" i="11" s="1"/>
  <c r="L83" i="11" s="1"/>
  <c r="L84" i="11" s="1"/>
  <c r="L85" i="11" s="1"/>
  <c r="L86" i="11" s="1"/>
  <c r="L87" i="11" s="1"/>
  <c r="L88" i="11" s="1"/>
  <c r="L89" i="11" s="1"/>
  <c r="L90" i="11" s="1"/>
  <c r="L91" i="11" s="1"/>
  <c r="L92" i="11" s="1"/>
  <c r="L93" i="11" s="1"/>
  <c r="L94" i="11" s="1"/>
  <c r="L95" i="11" s="1"/>
  <c r="L96" i="11" s="1"/>
  <c r="L97" i="11" s="1"/>
  <c r="L98" i="11" s="1"/>
  <c r="L99" i="11" s="1"/>
  <c r="L100" i="11" s="1"/>
  <c r="L101" i="11" s="1"/>
  <c r="L102" i="11" s="1"/>
  <c r="L103" i="11" s="1"/>
  <c r="L104" i="11" s="1"/>
  <c r="L105" i="11" s="1"/>
  <c r="L106" i="11" s="1"/>
  <c r="L107" i="11" s="1"/>
  <c r="L108" i="11" s="1"/>
  <c r="L109" i="11" s="1"/>
  <c r="L110" i="11" s="1"/>
  <c r="L111" i="11" s="1"/>
  <c r="L112" i="11" s="1"/>
  <c r="L113" i="11" s="1"/>
  <c r="L114" i="11" s="1"/>
  <c r="L115" i="11" s="1"/>
  <c r="L116" i="11" s="1"/>
  <c r="L117" i="11" s="1"/>
  <c r="K15" i="11"/>
  <c r="K18" i="11" s="1"/>
  <c r="K19" i="11" s="1"/>
  <c r="K20" i="11" s="1"/>
  <c r="K21" i="11" s="1"/>
  <c r="K22" i="11" s="1"/>
  <c r="K23" i="11" s="1"/>
  <c r="K24" i="11" s="1"/>
  <c r="K25" i="11" s="1"/>
  <c r="K26" i="11" s="1"/>
  <c r="K27" i="11" s="1"/>
  <c r="K28" i="11" s="1"/>
  <c r="K29" i="11" s="1"/>
  <c r="K30" i="11" s="1"/>
  <c r="K31" i="11" s="1"/>
  <c r="K32" i="11" s="1"/>
  <c r="K33" i="11" s="1"/>
  <c r="K34" i="11" s="1"/>
  <c r="K35" i="11" s="1"/>
  <c r="K36" i="11" s="1"/>
  <c r="K37" i="11" s="1"/>
  <c r="K38" i="11" s="1"/>
  <c r="K39" i="11" s="1"/>
  <c r="K40" i="11" s="1"/>
  <c r="K41" i="11" s="1"/>
  <c r="K42" i="11" s="1"/>
  <c r="K43" i="11" s="1"/>
  <c r="K44" i="11" s="1"/>
  <c r="K45" i="11" s="1"/>
  <c r="K46" i="11" s="1"/>
  <c r="K47" i="11" s="1"/>
  <c r="K48" i="11" s="1"/>
  <c r="K49" i="11" s="1"/>
  <c r="K50" i="11" s="1"/>
  <c r="K51" i="11" s="1"/>
  <c r="K52" i="11" s="1"/>
  <c r="K53" i="11" s="1"/>
  <c r="K54" i="11" s="1"/>
  <c r="K55" i="11" s="1"/>
  <c r="K56" i="11" s="1"/>
  <c r="K57" i="11" s="1"/>
  <c r="K58" i="11" s="1"/>
  <c r="K59" i="11" s="1"/>
  <c r="K60" i="11" s="1"/>
  <c r="K61" i="11" s="1"/>
  <c r="K62" i="11" s="1"/>
  <c r="K63" i="11" s="1"/>
  <c r="K64" i="11" s="1"/>
  <c r="K65" i="11" s="1"/>
  <c r="K66" i="11" s="1"/>
  <c r="K67" i="11" s="1"/>
  <c r="K68" i="11" s="1"/>
  <c r="K69" i="11" s="1"/>
  <c r="K70" i="11" s="1"/>
  <c r="K71" i="11" s="1"/>
  <c r="K72" i="11" s="1"/>
  <c r="K73" i="11" s="1"/>
  <c r="K74" i="11" s="1"/>
  <c r="K75" i="11" s="1"/>
  <c r="K76" i="11" s="1"/>
  <c r="K77" i="11" s="1"/>
  <c r="K78" i="11" s="1"/>
  <c r="K79" i="11" s="1"/>
  <c r="K80" i="11" s="1"/>
  <c r="K81" i="11" s="1"/>
  <c r="K82" i="11" s="1"/>
  <c r="K83" i="11" s="1"/>
  <c r="K84" i="11" s="1"/>
  <c r="K85" i="11" s="1"/>
  <c r="K86" i="11" s="1"/>
  <c r="K87" i="11" s="1"/>
  <c r="K88" i="11" s="1"/>
  <c r="K89" i="11" s="1"/>
  <c r="K90" i="11" s="1"/>
  <c r="K91" i="11" s="1"/>
  <c r="K92" i="11" s="1"/>
  <c r="K93" i="11" s="1"/>
  <c r="K94" i="11" s="1"/>
  <c r="K95" i="11" s="1"/>
  <c r="K96" i="11" s="1"/>
  <c r="K97" i="11" s="1"/>
  <c r="K98" i="11" s="1"/>
  <c r="K99" i="11" s="1"/>
  <c r="K100" i="11" s="1"/>
  <c r="K101" i="11" s="1"/>
  <c r="K102" i="11" s="1"/>
  <c r="K103" i="11" s="1"/>
  <c r="K104" i="11" s="1"/>
  <c r="K105" i="11" s="1"/>
  <c r="K106" i="11" s="1"/>
  <c r="K107" i="11" s="1"/>
  <c r="K108" i="11" s="1"/>
  <c r="K109" i="11" s="1"/>
  <c r="K110" i="11" s="1"/>
  <c r="K111" i="11" s="1"/>
  <c r="K112" i="11" s="1"/>
  <c r="K113" i="11" s="1"/>
  <c r="K114" i="11" s="1"/>
  <c r="K115" i="11" s="1"/>
  <c r="K116" i="11" s="1"/>
  <c r="K117" i="11" s="1"/>
  <c r="J15" i="1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I15" i="11"/>
  <c r="I18" i="11" s="1"/>
  <c r="I19" i="11" s="1"/>
  <c r="I20" i="11" s="1"/>
  <c r="I21" i="11" s="1"/>
  <c r="I22" i="11" s="1"/>
  <c r="I23" i="11" s="1"/>
  <c r="I24" i="11" s="1"/>
  <c r="I25" i="11" s="1"/>
  <c r="I26" i="11" s="1"/>
  <c r="I27" i="11" s="1"/>
  <c r="I28" i="11" s="1"/>
  <c r="I29" i="11" s="1"/>
  <c r="I30" i="11" s="1"/>
  <c r="I31" i="11" s="1"/>
  <c r="I32" i="11" s="1"/>
  <c r="I33" i="11" s="1"/>
  <c r="I34" i="11" s="1"/>
  <c r="I35" i="11" s="1"/>
  <c r="I36" i="11" s="1"/>
  <c r="I37" i="11" s="1"/>
  <c r="I38" i="11" s="1"/>
  <c r="I39" i="11" s="1"/>
  <c r="I40" i="11" s="1"/>
  <c r="I41" i="11" s="1"/>
  <c r="I42" i="11" s="1"/>
  <c r="I43" i="11" s="1"/>
  <c r="I44" i="11" s="1"/>
  <c r="I45" i="11" s="1"/>
  <c r="I46" i="11" s="1"/>
  <c r="I47" i="11" s="1"/>
  <c r="I48" i="11" s="1"/>
  <c r="I49" i="11" s="1"/>
  <c r="I50" i="11" s="1"/>
  <c r="I51" i="11" s="1"/>
  <c r="I52" i="11" s="1"/>
  <c r="I53" i="11" s="1"/>
  <c r="I54" i="11" s="1"/>
  <c r="I55" i="11" s="1"/>
  <c r="I56" i="11" s="1"/>
  <c r="I57" i="11" s="1"/>
  <c r="I58" i="11" s="1"/>
  <c r="I59" i="11" s="1"/>
  <c r="I60" i="11" s="1"/>
  <c r="I61" i="11" s="1"/>
  <c r="I62" i="11" s="1"/>
  <c r="I63" i="11" s="1"/>
  <c r="I64" i="11" s="1"/>
  <c r="I65" i="11" s="1"/>
  <c r="I66" i="11" s="1"/>
  <c r="I67" i="11" s="1"/>
  <c r="I68" i="11" s="1"/>
  <c r="I69" i="11" s="1"/>
  <c r="I70" i="11" s="1"/>
  <c r="I71" i="11" s="1"/>
  <c r="I72" i="11" s="1"/>
  <c r="I73" i="11" s="1"/>
  <c r="I74" i="11" s="1"/>
  <c r="I75" i="11" s="1"/>
  <c r="I76" i="11" s="1"/>
  <c r="I77" i="11" s="1"/>
  <c r="I78" i="11" s="1"/>
  <c r="I79" i="11" s="1"/>
  <c r="I80" i="11" s="1"/>
  <c r="I81" i="11" s="1"/>
  <c r="I82" i="11" s="1"/>
  <c r="I83" i="11" s="1"/>
  <c r="I84" i="11" s="1"/>
  <c r="I85" i="11" s="1"/>
  <c r="I86" i="11" s="1"/>
  <c r="I87" i="11" s="1"/>
  <c r="I88" i="11" s="1"/>
  <c r="I89" i="11" s="1"/>
  <c r="I90" i="11" s="1"/>
  <c r="I91" i="11" s="1"/>
  <c r="I92" i="11" s="1"/>
  <c r="I93" i="11" s="1"/>
  <c r="I94" i="11" s="1"/>
  <c r="I95" i="11" s="1"/>
  <c r="I96" i="11" s="1"/>
  <c r="I97" i="11" s="1"/>
  <c r="I98" i="11" s="1"/>
  <c r="I99" i="11" s="1"/>
  <c r="I100" i="11" s="1"/>
  <c r="I101" i="11" s="1"/>
  <c r="I102" i="11" s="1"/>
  <c r="I103" i="11" s="1"/>
  <c r="I104" i="11" s="1"/>
  <c r="I105" i="11" s="1"/>
  <c r="I106" i="11" s="1"/>
  <c r="I107" i="11" s="1"/>
  <c r="I108" i="11" s="1"/>
  <c r="I109" i="11" s="1"/>
  <c r="I110" i="11" s="1"/>
  <c r="I111" i="11" s="1"/>
  <c r="I112" i="11" s="1"/>
  <c r="I113" i="11" s="1"/>
  <c r="I114" i="11" s="1"/>
  <c r="I115" i="11" s="1"/>
  <c r="I116" i="11" s="1"/>
  <c r="I117" i="11" s="1"/>
  <c r="H15" i="11"/>
  <c r="H18" i="11" s="1"/>
  <c r="H19" i="11" s="1"/>
  <c r="H20" i="11" s="1"/>
  <c r="H21" i="11" s="1"/>
  <c r="H22" i="11" s="1"/>
  <c r="H23" i="11" s="1"/>
  <c r="H24" i="11" s="1"/>
  <c r="H25" i="11" s="1"/>
  <c r="H26" i="11" s="1"/>
  <c r="H27" i="11" s="1"/>
  <c r="H28" i="11" s="1"/>
  <c r="H29" i="11" s="1"/>
  <c r="H30" i="11" s="1"/>
  <c r="H31" i="11" s="1"/>
  <c r="H32" i="11" s="1"/>
  <c r="H33" i="11" s="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0" i="11" s="1"/>
  <c r="H61" i="11" s="1"/>
  <c r="H62" i="11" s="1"/>
  <c r="H63" i="11" s="1"/>
  <c r="H64" i="11" s="1"/>
  <c r="H65" i="11" s="1"/>
  <c r="H66" i="11" s="1"/>
  <c r="H67" i="11" s="1"/>
  <c r="H68" i="11" s="1"/>
  <c r="H69" i="11" s="1"/>
  <c r="H70" i="11" s="1"/>
  <c r="H71" i="11" s="1"/>
  <c r="H72" i="11" s="1"/>
  <c r="H73" i="11" s="1"/>
  <c r="H74" i="11" s="1"/>
  <c r="H75" i="11" s="1"/>
  <c r="H76" i="11" s="1"/>
  <c r="H77" i="11" s="1"/>
  <c r="H78" i="11" s="1"/>
  <c r="H79" i="11" s="1"/>
  <c r="H80" i="11" s="1"/>
  <c r="H81" i="11" s="1"/>
  <c r="H82" i="11" s="1"/>
  <c r="H83" i="11" s="1"/>
  <c r="H84" i="11" s="1"/>
  <c r="H85" i="11" s="1"/>
  <c r="H86" i="11" s="1"/>
  <c r="H87" i="11" s="1"/>
  <c r="H88" i="11" s="1"/>
  <c r="H89" i="11" s="1"/>
  <c r="H90" i="11" s="1"/>
  <c r="H91" i="11" s="1"/>
  <c r="H92" i="11" s="1"/>
  <c r="H93" i="11" s="1"/>
  <c r="H94" i="11" s="1"/>
  <c r="H95" i="11" s="1"/>
  <c r="H96" i="11" s="1"/>
  <c r="H97" i="11" s="1"/>
  <c r="H98" i="11" s="1"/>
  <c r="H99" i="11" s="1"/>
  <c r="H100" i="11" s="1"/>
  <c r="H101" i="11" s="1"/>
  <c r="H102" i="11" s="1"/>
  <c r="H103" i="11" s="1"/>
  <c r="H104" i="11" s="1"/>
  <c r="H105" i="11" s="1"/>
  <c r="H106" i="11" s="1"/>
  <c r="H107" i="11" s="1"/>
  <c r="H108" i="11" s="1"/>
  <c r="H109" i="11" s="1"/>
  <c r="H110" i="11" s="1"/>
  <c r="H111" i="11" s="1"/>
  <c r="H112" i="11" s="1"/>
  <c r="H113" i="11" s="1"/>
  <c r="H114" i="11" s="1"/>
  <c r="H115" i="11" s="1"/>
  <c r="H116" i="11" s="1"/>
  <c r="H117" i="11" s="1"/>
  <c r="G15" i="1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G111" i="11" s="1"/>
  <c r="G112" i="11" s="1"/>
  <c r="G113" i="11" s="1"/>
  <c r="G114" i="11" s="1"/>
  <c r="G115" i="11" s="1"/>
  <c r="G116" i="11" s="1"/>
  <c r="G117" i="11" s="1"/>
  <c r="F15" i="11"/>
  <c r="F18" i="11" s="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F102" i="11" s="1"/>
  <c r="F103" i="11" s="1"/>
  <c r="F104" i="11" s="1"/>
  <c r="F105" i="11" s="1"/>
  <c r="F106" i="11" s="1"/>
  <c r="F107" i="11" s="1"/>
  <c r="F108" i="11" s="1"/>
  <c r="F109" i="11" s="1"/>
  <c r="F110" i="11" s="1"/>
  <c r="F111" i="11" s="1"/>
  <c r="F112" i="11" s="1"/>
  <c r="F113" i="11" s="1"/>
  <c r="F114" i="11" s="1"/>
  <c r="F115" i="11" s="1"/>
  <c r="F116" i="11" s="1"/>
  <c r="F117" i="11" s="1"/>
  <c r="E15" i="11"/>
  <c r="E18" i="11" s="1"/>
  <c r="E19" i="11" s="1"/>
  <c r="E20" i="11" s="1"/>
  <c r="E21" i="11" s="1"/>
  <c r="E22" i="11" s="1"/>
  <c r="E23" i="11" s="1"/>
  <c r="E24" i="11" s="1"/>
  <c r="E25" i="11" s="1"/>
  <c r="E26" i="11" s="1"/>
  <c r="E27" i="11" s="1"/>
  <c r="E28" i="11" s="1"/>
  <c r="E29" i="11" s="1"/>
  <c r="E30" i="11" s="1"/>
  <c r="E31" i="11" s="1"/>
  <c r="E32" i="11" s="1"/>
  <c r="E33" i="11" s="1"/>
  <c r="E34" i="11" s="1"/>
  <c r="E35" i="11" s="1"/>
  <c r="E36" i="11" s="1"/>
  <c r="E37" i="11" s="1"/>
  <c r="E38" i="11" s="1"/>
  <c r="E39" i="11" s="1"/>
  <c r="E40" i="11" s="1"/>
  <c r="E41" i="11" s="1"/>
  <c r="E42" i="11" s="1"/>
  <c r="E43" i="11" s="1"/>
  <c r="E44" i="11" s="1"/>
  <c r="E45" i="11" s="1"/>
  <c r="E46" i="11" s="1"/>
  <c r="E47" i="11" s="1"/>
  <c r="E48" i="11" s="1"/>
  <c r="E49" i="11" s="1"/>
  <c r="E50" i="11" s="1"/>
  <c r="E51" i="11" s="1"/>
  <c r="E52" i="11" s="1"/>
  <c r="E53" i="11" s="1"/>
  <c r="E54" i="11" s="1"/>
  <c r="E55" i="11" s="1"/>
  <c r="E56" i="11" s="1"/>
  <c r="E57" i="11" s="1"/>
  <c r="E58" i="11" s="1"/>
  <c r="E59" i="11" s="1"/>
  <c r="E60" i="11" s="1"/>
  <c r="E61" i="11" s="1"/>
  <c r="E62" i="11" s="1"/>
  <c r="E63" i="11" s="1"/>
  <c r="E64" i="11" s="1"/>
  <c r="E65" i="11" s="1"/>
  <c r="E66" i="11" s="1"/>
  <c r="E67" i="11" s="1"/>
  <c r="E68" i="11" s="1"/>
  <c r="E69" i="11" s="1"/>
  <c r="E70" i="11" s="1"/>
  <c r="E71" i="11" s="1"/>
  <c r="E72" i="11" s="1"/>
  <c r="E73" i="11" s="1"/>
  <c r="E74" i="11" s="1"/>
  <c r="E75" i="11" s="1"/>
  <c r="E76" i="11" s="1"/>
  <c r="E77" i="11" s="1"/>
  <c r="E78" i="11" s="1"/>
  <c r="E79" i="11" s="1"/>
  <c r="E80" i="11" s="1"/>
  <c r="E81" i="11" s="1"/>
  <c r="E82" i="11" s="1"/>
  <c r="E83" i="11" s="1"/>
  <c r="E84" i="11" s="1"/>
  <c r="E85" i="11" s="1"/>
  <c r="E86" i="11" s="1"/>
  <c r="E87" i="11" s="1"/>
  <c r="E88" i="11" s="1"/>
  <c r="E89" i="11" s="1"/>
  <c r="E90" i="11" s="1"/>
  <c r="E91" i="11" s="1"/>
  <c r="E92" i="11" s="1"/>
  <c r="E93" i="11" s="1"/>
  <c r="E94" i="11" s="1"/>
  <c r="E95" i="11" s="1"/>
  <c r="E96" i="11" s="1"/>
  <c r="E97" i="11" s="1"/>
  <c r="E98" i="11" s="1"/>
  <c r="E99" i="11" s="1"/>
  <c r="E100" i="11" s="1"/>
  <c r="E101" i="11" s="1"/>
  <c r="E102" i="11" s="1"/>
  <c r="E103" i="11" s="1"/>
  <c r="E104" i="11" s="1"/>
  <c r="E105" i="11" s="1"/>
  <c r="E106" i="11" s="1"/>
  <c r="E107" i="11" s="1"/>
  <c r="E108" i="11" s="1"/>
  <c r="E109" i="11" s="1"/>
  <c r="E110" i="11" s="1"/>
  <c r="E111" i="11" s="1"/>
  <c r="E112" i="11" s="1"/>
  <c r="E113" i="11" s="1"/>
  <c r="E114" i="11" s="1"/>
  <c r="E115" i="11" s="1"/>
  <c r="E116" i="11" s="1"/>
  <c r="E117" i="11" s="1"/>
  <c r="D15" i="11"/>
  <c r="D18" i="11" s="1"/>
  <c r="D19" i="11" s="1"/>
  <c r="D20" i="11" s="1"/>
  <c r="D21" i="11" s="1"/>
  <c r="D22" i="11" s="1"/>
  <c r="D23" i="11" s="1"/>
  <c r="D24" i="11" s="1"/>
  <c r="D25" i="11" s="1"/>
  <c r="D26" i="11" s="1"/>
  <c r="D27" i="11" s="1"/>
  <c r="D28" i="11" s="1"/>
  <c r="D29" i="11" s="1"/>
  <c r="D30" i="11" s="1"/>
  <c r="D31" i="11" s="1"/>
  <c r="D32" i="11" s="1"/>
  <c r="D33" i="11" s="1"/>
  <c r="D34" i="11" s="1"/>
  <c r="D35" i="11" s="1"/>
  <c r="D36" i="11" s="1"/>
  <c r="D37" i="11" s="1"/>
  <c r="D38" i="11" s="1"/>
  <c r="D39" i="11" s="1"/>
  <c r="D40" i="11" s="1"/>
  <c r="D41" i="11" s="1"/>
  <c r="D42" i="11" s="1"/>
  <c r="D43" i="11" s="1"/>
  <c r="D44" i="11" s="1"/>
  <c r="D45" i="11" s="1"/>
  <c r="D46" i="11" s="1"/>
  <c r="D47" i="11" s="1"/>
  <c r="D48" i="11" s="1"/>
  <c r="D49" i="11" s="1"/>
  <c r="D50" i="11" s="1"/>
  <c r="D51" i="11" s="1"/>
  <c r="D52" i="11" s="1"/>
  <c r="D53" i="11" s="1"/>
  <c r="D54" i="11" s="1"/>
  <c r="D55" i="11" s="1"/>
  <c r="D56" i="11" s="1"/>
  <c r="D57" i="11" s="1"/>
  <c r="D58" i="11" s="1"/>
  <c r="D59" i="11" s="1"/>
  <c r="D60" i="11" s="1"/>
  <c r="D61" i="11" s="1"/>
  <c r="D62" i="11" s="1"/>
  <c r="D63" i="11" s="1"/>
  <c r="D64" i="11" s="1"/>
  <c r="D65" i="11" s="1"/>
  <c r="D66" i="11" s="1"/>
  <c r="D67" i="11" s="1"/>
  <c r="D68" i="11" s="1"/>
  <c r="D69" i="11" s="1"/>
  <c r="D70" i="11" s="1"/>
  <c r="D71" i="11" s="1"/>
  <c r="D72" i="11" s="1"/>
  <c r="D73" i="11" s="1"/>
  <c r="D74" i="11" s="1"/>
  <c r="D75" i="11" s="1"/>
  <c r="D76" i="11" s="1"/>
  <c r="D77" i="11" s="1"/>
  <c r="D78" i="11" s="1"/>
  <c r="D79" i="11" s="1"/>
  <c r="D80" i="11" s="1"/>
  <c r="D81" i="11" s="1"/>
  <c r="D82" i="11" s="1"/>
  <c r="D83" i="11" s="1"/>
  <c r="D84" i="11" s="1"/>
  <c r="D85" i="11" s="1"/>
  <c r="D86" i="11" s="1"/>
  <c r="D87" i="11" s="1"/>
  <c r="D88" i="11" s="1"/>
  <c r="D89" i="11" s="1"/>
  <c r="D90" i="11" s="1"/>
  <c r="D91" i="11" s="1"/>
  <c r="D92" i="11" s="1"/>
  <c r="D93" i="11" s="1"/>
  <c r="D94" i="11" s="1"/>
  <c r="D95" i="11" s="1"/>
  <c r="D96" i="11" s="1"/>
  <c r="D97" i="11" s="1"/>
  <c r="D98" i="11" s="1"/>
  <c r="D99" i="11" s="1"/>
  <c r="D100" i="11" s="1"/>
  <c r="D101" i="11" s="1"/>
  <c r="D102" i="11" s="1"/>
  <c r="D103" i="11" s="1"/>
  <c r="D104" i="11" s="1"/>
  <c r="D105" i="11" s="1"/>
  <c r="D106" i="11" s="1"/>
  <c r="D107" i="11" s="1"/>
  <c r="D108" i="11" s="1"/>
  <c r="D109" i="11" s="1"/>
  <c r="D110" i="11" s="1"/>
  <c r="D111" i="11" s="1"/>
  <c r="D112" i="11" s="1"/>
  <c r="D113" i="11" s="1"/>
  <c r="D114" i="11" s="1"/>
  <c r="D115" i="11" s="1"/>
  <c r="D116" i="11" s="1"/>
  <c r="D117" i="11" s="1"/>
  <c r="C15" i="1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C47" i="11" s="1"/>
  <c r="C48" i="11" s="1"/>
  <c r="C49" i="11" s="1"/>
  <c r="C50" i="11" s="1"/>
  <c r="C51" i="11" s="1"/>
  <c r="C52" i="11" s="1"/>
  <c r="C53" i="11" s="1"/>
  <c r="C54" i="11" s="1"/>
  <c r="C55" i="11" s="1"/>
  <c r="C56" i="11" s="1"/>
  <c r="C57" i="11" s="1"/>
  <c r="C58" i="11" s="1"/>
  <c r="C59" i="11" s="1"/>
  <c r="C60" i="11" s="1"/>
  <c r="C61" i="11" s="1"/>
  <c r="C62" i="11" s="1"/>
  <c r="C63" i="11" s="1"/>
  <c r="C64" i="11" s="1"/>
  <c r="C65" i="11" s="1"/>
  <c r="C66" i="11" s="1"/>
  <c r="C67" i="11" s="1"/>
  <c r="C68" i="11" s="1"/>
  <c r="C69" i="11" s="1"/>
  <c r="C70" i="11" s="1"/>
  <c r="C71" i="11" s="1"/>
  <c r="C72" i="11" s="1"/>
  <c r="C73" i="11" s="1"/>
  <c r="C74" i="11" s="1"/>
  <c r="C75" i="11" s="1"/>
  <c r="C76" i="11" s="1"/>
  <c r="C77" i="11" s="1"/>
  <c r="C78" i="11" s="1"/>
  <c r="C79" i="11" s="1"/>
  <c r="C80" i="11" s="1"/>
  <c r="C81" i="11" s="1"/>
  <c r="C82" i="11" s="1"/>
  <c r="C83" i="11" s="1"/>
  <c r="C84" i="11" s="1"/>
  <c r="C85" i="11" s="1"/>
  <c r="C86" i="11" s="1"/>
  <c r="C87" i="11" s="1"/>
  <c r="C88" i="11" s="1"/>
  <c r="C89" i="11" s="1"/>
  <c r="C90" i="11" s="1"/>
  <c r="C91" i="11" s="1"/>
  <c r="C92" i="11" s="1"/>
  <c r="C93" i="11" s="1"/>
  <c r="C94" i="11" s="1"/>
  <c r="C95" i="11" s="1"/>
  <c r="C96" i="11" s="1"/>
  <c r="C97" i="11" s="1"/>
  <c r="C98" i="11" s="1"/>
  <c r="C99" i="11" s="1"/>
  <c r="C100" i="11" s="1"/>
  <c r="C101" i="11" s="1"/>
  <c r="C102" i="11" s="1"/>
  <c r="C103" i="11" s="1"/>
  <c r="C104" i="11" s="1"/>
  <c r="C105" i="11" s="1"/>
  <c r="C106" i="11" s="1"/>
  <c r="C107" i="11" s="1"/>
  <c r="C108" i="11" s="1"/>
  <c r="C109" i="11" s="1"/>
  <c r="C110" i="11" s="1"/>
  <c r="C111" i="11" s="1"/>
  <c r="C112" i="11" s="1"/>
  <c r="C113" i="11" s="1"/>
  <c r="C114" i="11" s="1"/>
  <c r="C115" i="11" s="1"/>
  <c r="C116" i="11" s="1"/>
  <c r="C117" i="11" s="1"/>
  <c r="B15" i="1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A15" i="1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U8" i="11"/>
  <c r="X6" i="11"/>
  <c r="T121" i="10"/>
  <c r="S121" i="10"/>
  <c r="T120" i="10"/>
  <c r="S120" i="10"/>
  <c r="T119" i="10"/>
  <c r="S119" i="10"/>
  <c r="Y117" i="10"/>
  <c r="Z117" i="10" s="1"/>
  <c r="AA117" i="10" s="1"/>
  <c r="X117" i="10"/>
  <c r="V117" i="10"/>
  <c r="W117" i="10" s="1"/>
  <c r="Y116" i="10"/>
  <c r="X116" i="10"/>
  <c r="V116" i="10"/>
  <c r="W116" i="10" s="1"/>
  <c r="Y115" i="10"/>
  <c r="X115" i="10"/>
  <c r="V115" i="10"/>
  <c r="W115" i="10" s="1"/>
  <c r="Y114" i="10"/>
  <c r="X114" i="10"/>
  <c r="W114" i="10"/>
  <c r="V114" i="10"/>
  <c r="Y113" i="10"/>
  <c r="X113" i="10"/>
  <c r="W113" i="10"/>
  <c r="V113" i="10"/>
  <c r="Y112" i="10"/>
  <c r="X112" i="10"/>
  <c r="V112" i="10"/>
  <c r="W112" i="10" s="1"/>
  <c r="Y111" i="10"/>
  <c r="X111" i="10"/>
  <c r="V111" i="10"/>
  <c r="Y110" i="10"/>
  <c r="X110" i="10"/>
  <c r="V110" i="10"/>
  <c r="W110" i="10" s="1"/>
  <c r="Y109" i="10"/>
  <c r="X109" i="10"/>
  <c r="V109" i="10"/>
  <c r="W109" i="10" s="1"/>
  <c r="Y108" i="10"/>
  <c r="X108" i="10"/>
  <c r="W108" i="10"/>
  <c r="V108" i="10"/>
  <c r="Y107" i="10"/>
  <c r="Z107" i="10" s="1"/>
  <c r="AA107" i="10" s="1"/>
  <c r="X107" i="10"/>
  <c r="V107" i="10"/>
  <c r="W107" i="10" s="1"/>
  <c r="Z106" i="10"/>
  <c r="AA106" i="10" s="1"/>
  <c r="Y106" i="10"/>
  <c r="X106" i="10"/>
  <c r="V106" i="10"/>
  <c r="W106" i="10" s="1"/>
  <c r="Y105" i="10"/>
  <c r="X105" i="10"/>
  <c r="V105" i="10"/>
  <c r="W105" i="10" s="1"/>
  <c r="Y104" i="10"/>
  <c r="X104" i="10"/>
  <c r="V104" i="10"/>
  <c r="W104" i="10" s="1"/>
  <c r="Y103" i="10"/>
  <c r="X103" i="10"/>
  <c r="V103" i="10"/>
  <c r="Z103" i="10" s="1"/>
  <c r="AA103" i="10" s="1"/>
  <c r="Y102" i="10"/>
  <c r="Z102" i="10" s="1"/>
  <c r="AA102" i="10" s="1"/>
  <c r="X102" i="10"/>
  <c r="V102" i="10"/>
  <c r="W102" i="10" s="1"/>
  <c r="Y101" i="10"/>
  <c r="X101" i="10"/>
  <c r="V101" i="10"/>
  <c r="Y100" i="10"/>
  <c r="Z100" i="10" s="1"/>
  <c r="AA100" i="10" s="1"/>
  <c r="X100" i="10"/>
  <c r="V100" i="10"/>
  <c r="W100" i="10" s="1"/>
  <c r="Y99" i="10"/>
  <c r="X99" i="10"/>
  <c r="V99" i="10"/>
  <c r="W99" i="10" s="1"/>
  <c r="Y98" i="10"/>
  <c r="X98" i="10"/>
  <c r="V98" i="10"/>
  <c r="W98" i="10" s="1"/>
  <c r="Y97" i="10"/>
  <c r="X97" i="10"/>
  <c r="V97" i="10"/>
  <c r="W97" i="10" s="1"/>
  <c r="Y96" i="10"/>
  <c r="X96" i="10"/>
  <c r="V96" i="10"/>
  <c r="Y95" i="10"/>
  <c r="Z95" i="10" s="1"/>
  <c r="AA95" i="10" s="1"/>
  <c r="X95" i="10"/>
  <c r="V95" i="10"/>
  <c r="W95" i="10" s="1"/>
  <c r="Y94" i="10"/>
  <c r="X94" i="10"/>
  <c r="V94" i="10"/>
  <c r="W94" i="10" s="1"/>
  <c r="Y93" i="10"/>
  <c r="Z93" i="10" s="1"/>
  <c r="AA93" i="10" s="1"/>
  <c r="X93" i="10"/>
  <c r="W93" i="10"/>
  <c r="V93" i="10"/>
  <c r="Y92" i="10"/>
  <c r="X92" i="10"/>
  <c r="V92" i="10"/>
  <c r="W92" i="10" s="1"/>
  <c r="Y91" i="10"/>
  <c r="X91" i="10"/>
  <c r="V91" i="10"/>
  <c r="W91" i="10" s="1"/>
  <c r="Z90" i="10"/>
  <c r="AA90" i="10" s="1"/>
  <c r="Y90" i="10"/>
  <c r="X90" i="10"/>
  <c r="V90" i="10"/>
  <c r="W90" i="10" s="1"/>
  <c r="Y89" i="10"/>
  <c r="X89" i="10"/>
  <c r="V89" i="10"/>
  <c r="W89" i="10" s="1"/>
  <c r="Y88" i="10"/>
  <c r="X88" i="10"/>
  <c r="V88" i="10"/>
  <c r="W88" i="10" s="1"/>
  <c r="Y87" i="10"/>
  <c r="Z87" i="10" s="1"/>
  <c r="AA87" i="10" s="1"/>
  <c r="X87" i="10"/>
  <c r="V87" i="10"/>
  <c r="W87" i="10" s="1"/>
  <c r="Y86" i="10"/>
  <c r="X86" i="10"/>
  <c r="V86" i="10"/>
  <c r="W86" i="10" s="1"/>
  <c r="Y85" i="10"/>
  <c r="X85" i="10"/>
  <c r="V85" i="10"/>
  <c r="W85" i="10" s="1"/>
  <c r="Y84" i="10"/>
  <c r="X84" i="10"/>
  <c r="V84" i="10"/>
  <c r="Y83" i="10"/>
  <c r="X83" i="10"/>
  <c r="V83" i="10"/>
  <c r="W83" i="10" s="1"/>
  <c r="Y82" i="10"/>
  <c r="X82" i="10"/>
  <c r="V82" i="10"/>
  <c r="W82" i="10" s="1"/>
  <c r="Y81" i="10"/>
  <c r="X81" i="10"/>
  <c r="V81" i="10"/>
  <c r="W81" i="10" s="1"/>
  <c r="Y80" i="10"/>
  <c r="X80" i="10"/>
  <c r="V80" i="10"/>
  <c r="W80" i="10" s="1"/>
  <c r="Y79" i="10"/>
  <c r="Z79" i="10" s="1"/>
  <c r="AA79" i="10" s="1"/>
  <c r="X79" i="10"/>
  <c r="W79" i="10"/>
  <c r="V79" i="10"/>
  <c r="Y78" i="10"/>
  <c r="X78" i="10"/>
  <c r="V78" i="10"/>
  <c r="Y77" i="10"/>
  <c r="Z77" i="10" s="1"/>
  <c r="AA77" i="10" s="1"/>
  <c r="X77" i="10"/>
  <c r="V77" i="10"/>
  <c r="W77" i="10" s="1"/>
  <c r="Z76" i="10"/>
  <c r="AA76" i="10" s="1"/>
  <c r="Y76" i="10"/>
  <c r="X76" i="10"/>
  <c r="V76" i="10"/>
  <c r="W76" i="10" s="1"/>
  <c r="Y75" i="10"/>
  <c r="Z75" i="10" s="1"/>
  <c r="AA75" i="10" s="1"/>
  <c r="X75" i="10"/>
  <c r="V75" i="10"/>
  <c r="W75" i="10" s="1"/>
  <c r="Y74" i="10"/>
  <c r="X74" i="10"/>
  <c r="V74" i="10"/>
  <c r="W74" i="10" s="1"/>
  <c r="Y73" i="10"/>
  <c r="Z73" i="10" s="1"/>
  <c r="AA73" i="10" s="1"/>
  <c r="X73" i="10"/>
  <c r="V73" i="10"/>
  <c r="W73" i="10" s="1"/>
  <c r="Y72" i="10"/>
  <c r="X72" i="10"/>
  <c r="V72" i="10"/>
  <c r="W72" i="10" s="1"/>
  <c r="Y71" i="10"/>
  <c r="X71" i="10"/>
  <c r="V71" i="10"/>
  <c r="W71" i="10" s="1"/>
  <c r="Y70" i="10"/>
  <c r="Z70" i="10" s="1"/>
  <c r="AA70" i="10" s="1"/>
  <c r="X70" i="10"/>
  <c r="V70" i="10"/>
  <c r="W70" i="10" s="1"/>
  <c r="Y69" i="10"/>
  <c r="X69" i="10"/>
  <c r="V69" i="10"/>
  <c r="Y68" i="10"/>
  <c r="X68" i="10"/>
  <c r="V68" i="10"/>
  <c r="W68" i="10" s="1"/>
  <c r="Y67" i="10"/>
  <c r="Z67" i="10" s="1"/>
  <c r="AA67" i="10" s="1"/>
  <c r="X67" i="10"/>
  <c r="V67" i="10"/>
  <c r="W67" i="10" s="1"/>
  <c r="Y66" i="10"/>
  <c r="Z66" i="10" s="1"/>
  <c r="AA66" i="10" s="1"/>
  <c r="X66" i="10"/>
  <c r="V66" i="10"/>
  <c r="W66" i="10" s="1"/>
  <c r="Y65" i="10"/>
  <c r="X65" i="10"/>
  <c r="V65" i="10"/>
  <c r="W65" i="10" s="1"/>
  <c r="Y64" i="10"/>
  <c r="X64" i="10"/>
  <c r="W64" i="10"/>
  <c r="V64" i="10"/>
  <c r="Y63" i="10"/>
  <c r="X63" i="10"/>
  <c r="V63" i="10"/>
  <c r="W63" i="10" s="1"/>
  <c r="Z62" i="10"/>
  <c r="AA62" i="10" s="1"/>
  <c r="Y62" i="10"/>
  <c r="X62" i="10"/>
  <c r="V62" i="10"/>
  <c r="W62" i="10" s="1"/>
  <c r="Y61" i="10"/>
  <c r="X61" i="10"/>
  <c r="V61" i="10"/>
  <c r="W61" i="10" s="1"/>
  <c r="Y60" i="10"/>
  <c r="X60" i="10"/>
  <c r="V60" i="10"/>
  <c r="W60" i="10" s="1"/>
  <c r="Y59" i="10"/>
  <c r="X59" i="10"/>
  <c r="V59" i="10"/>
  <c r="W59" i="10" s="1"/>
  <c r="Y58" i="10"/>
  <c r="Z58" i="10" s="1"/>
  <c r="AA58" i="10" s="1"/>
  <c r="X58" i="10"/>
  <c r="W58" i="10"/>
  <c r="V58" i="10"/>
  <c r="Y57" i="10"/>
  <c r="X57" i="10"/>
  <c r="V57" i="10"/>
  <c r="Y56" i="10"/>
  <c r="X56" i="10"/>
  <c r="V56" i="10"/>
  <c r="W56" i="10" s="1"/>
  <c r="Y55" i="10"/>
  <c r="X55" i="10"/>
  <c r="V55" i="10"/>
  <c r="W55" i="10" s="1"/>
  <c r="Y54" i="10"/>
  <c r="Z54" i="10" s="1"/>
  <c r="AA54" i="10" s="1"/>
  <c r="X54" i="10"/>
  <c r="V54" i="10"/>
  <c r="W54" i="10" s="1"/>
  <c r="Y53" i="10"/>
  <c r="X53" i="10"/>
  <c r="V53" i="10"/>
  <c r="W53" i="10" s="1"/>
  <c r="Y52" i="10"/>
  <c r="Z52" i="10" s="1"/>
  <c r="AA52" i="10" s="1"/>
  <c r="X52" i="10"/>
  <c r="V52" i="10"/>
  <c r="W52" i="10" s="1"/>
  <c r="Y51" i="10"/>
  <c r="X51" i="10"/>
  <c r="V51" i="10"/>
  <c r="W51" i="10" s="1"/>
  <c r="Y50" i="10"/>
  <c r="X50" i="10"/>
  <c r="V50" i="10"/>
  <c r="W50" i="10" s="1"/>
  <c r="Y49" i="10"/>
  <c r="X49" i="10"/>
  <c r="V49" i="10"/>
  <c r="W49" i="10" s="1"/>
  <c r="Y48" i="10"/>
  <c r="Z48" i="10" s="1"/>
  <c r="AA48" i="10" s="1"/>
  <c r="X48" i="10"/>
  <c r="V48" i="10"/>
  <c r="W48" i="10" s="1"/>
  <c r="Y47" i="10"/>
  <c r="X47" i="10"/>
  <c r="V47" i="10"/>
  <c r="W47" i="10" s="1"/>
  <c r="Y46" i="10"/>
  <c r="Z46" i="10" s="1"/>
  <c r="AA46" i="10" s="1"/>
  <c r="X46" i="10"/>
  <c r="V46" i="10"/>
  <c r="W46" i="10" s="1"/>
  <c r="Y45" i="10"/>
  <c r="Z45" i="10" s="1"/>
  <c r="AA45" i="10" s="1"/>
  <c r="X45" i="10"/>
  <c r="V45" i="10"/>
  <c r="W45" i="10" s="1"/>
  <c r="Y44" i="10"/>
  <c r="X44" i="10"/>
  <c r="V44" i="10"/>
  <c r="W44" i="10" s="1"/>
  <c r="Y43" i="10"/>
  <c r="X43" i="10"/>
  <c r="V43" i="10"/>
  <c r="W43" i="10" s="1"/>
  <c r="Y42" i="10"/>
  <c r="Z42" i="10" s="1"/>
  <c r="AA42" i="10" s="1"/>
  <c r="X42" i="10"/>
  <c r="W42" i="10"/>
  <c r="V42" i="10"/>
  <c r="Y41" i="10"/>
  <c r="X41" i="10"/>
  <c r="V41" i="10"/>
  <c r="W41" i="10" s="1"/>
  <c r="Y40" i="10"/>
  <c r="X40" i="10"/>
  <c r="V40" i="10"/>
  <c r="Y39" i="10"/>
  <c r="X39" i="10"/>
  <c r="V39" i="10"/>
  <c r="W39" i="10" s="1"/>
  <c r="Y38" i="10"/>
  <c r="X38" i="10"/>
  <c r="V38" i="10"/>
  <c r="W38" i="10" s="1"/>
  <c r="Y37" i="10"/>
  <c r="X37" i="10"/>
  <c r="V37" i="10"/>
  <c r="W37" i="10" s="1"/>
  <c r="Y36" i="10"/>
  <c r="X36" i="10"/>
  <c r="V36" i="10"/>
  <c r="W36" i="10" s="1"/>
  <c r="Y35" i="10"/>
  <c r="Z35" i="10" s="1"/>
  <c r="AA35" i="10" s="1"/>
  <c r="X35" i="10"/>
  <c r="V35" i="10"/>
  <c r="W35" i="10" s="1"/>
  <c r="Y34" i="10"/>
  <c r="X34" i="10"/>
  <c r="V34" i="10"/>
  <c r="W34" i="10" s="1"/>
  <c r="Z33" i="10"/>
  <c r="AA33" i="10" s="1"/>
  <c r="Y33" i="10"/>
  <c r="X33" i="10"/>
  <c r="V33" i="10"/>
  <c r="W33" i="10" s="1"/>
  <c r="Y32" i="10"/>
  <c r="Z32" i="10" s="1"/>
  <c r="AA32" i="10" s="1"/>
  <c r="X32" i="10"/>
  <c r="W32" i="10"/>
  <c r="V32" i="10"/>
  <c r="Y31" i="10"/>
  <c r="X31" i="10"/>
  <c r="V31" i="10"/>
  <c r="W31" i="10" s="1"/>
  <c r="Y30" i="10"/>
  <c r="X30" i="10"/>
  <c r="V30" i="10"/>
  <c r="W30" i="10" s="1"/>
  <c r="Y29" i="10"/>
  <c r="X29" i="10"/>
  <c r="W29" i="10"/>
  <c r="V29" i="10"/>
  <c r="Y28" i="10"/>
  <c r="Z28" i="10" s="1"/>
  <c r="AA28" i="10" s="1"/>
  <c r="X28" i="10"/>
  <c r="V28" i="10"/>
  <c r="W28" i="10" s="1"/>
  <c r="Y27" i="10"/>
  <c r="Z27" i="10" s="1"/>
  <c r="AA27" i="10" s="1"/>
  <c r="X27" i="10"/>
  <c r="W27" i="10"/>
  <c r="V27" i="10"/>
  <c r="Y26" i="10"/>
  <c r="X26" i="10"/>
  <c r="V26" i="10"/>
  <c r="W26" i="10" s="1"/>
  <c r="Y25" i="10"/>
  <c r="Z25" i="10" s="1"/>
  <c r="AA25" i="10" s="1"/>
  <c r="X25" i="10"/>
  <c r="V25" i="10"/>
  <c r="W25" i="10" s="1"/>
  <c r="Y24" i="10"/>
  <c r="Z24" i="10" s="1"/>
  <c r="AA24" i="10" s="1"/>
  <c r="X24" i="10"/>
  <c r="V24" i="10"/>
  <c r="W24" i="10" s="1"/>
  <c r="Y23" i="10"/>
  <c r="X23" i="10"/>
  <c r="V23" i="10"/>
  <c r="W23" i="10" s="1"/>
  <c r="Y22" i="10"/>
  <c r="X22" i="10"/>
  <c r="V22" i="10"/>
  <c r="W22" i="10" s="1"/>
  <c r="Y21" i="10"/>
  <c r="Z21" i="10" s="1"/>
  <c r="AA21" i="10" s="1"/>
  <c r="X21" i="10"/>
  <c r="V21" i="10"/>
  <c r="W21" i="10" s="1"/>
  <c r="Y20" i="10"/>
  <c r="X20" i="10"/>
  <c r="V20" i="10"/>
  <c r="W20" i="10" s="1"/>
  <c r="Y19" i="10"/>
  <c r="Z19" i="10" s="1"/>
  <c r="AA19" i="10" s="1"/>
  <c r="X19" i="10"/>
  <c r="V19" i="10"/>
  <c r="W19" i="10" s="1"/>
  <c r="Y18" i="10"/>
  <c r="X18" i="10"/>
  <c r="V18" i="10"/>
  <c r="W18" i="10" s="1"/>
  <c r="O18" i="10"/>
  <c r="O19" i="10" s="1"/>
  <c r="O20" i="10" s="1"/>
  <c r="O21" i="10" s="1"/>
  <c r="O22" i="10" s="1"/>
  <c r="O23" i="10" s="1"/>
  <c r="O24" i="10" s="1"/>
  <c r="O25" i="10" s="1"/>
  <c r="O26" i="10" s="1"/>
  <c r="O27" i="10" s="1"/>
  <c r="O28" i="10" s="1"/>
  <c r="O29" i="10" s="1"/>
  <c r="O30" i="10" s="1"/>
  <c r="O31" i="10" s="1"/>
  <c r="O32" i="10" s="1"/>
  <c r="O33" i="10" s="1"/>
  <c r="O34" i="10" s="1"/>
  <c r="O35" i="10" s="1"/>
  <c r="O36" i="10" s="1"/>
  <c r="O37" i="10" s="1"/>
  <c r="O38" i="10" s="1"/>
  <c r="O39" i="10" s="1"/>
  <c r="O40" i="10" s="1"/>
  <c r="O41" i="10" s="1"/>
  <c r="O42" i="10" s="1"/>
  <c r="O43" i="10" s="1"/>
  <c r="O44" i="10" s="1"/>
  <c r="O45" i="10" s="1"/>
  <c r="O46" i="10" s="1"/>
  <c r="O47" i="10" s="1"/>
  <c r="O48" i="10" s="1"/>
  <c r="O49" i="10" s="1"/>
  <c r="O50" i="10" s="1"/>
  <c r="O51" i="10" s="1"/>
  <c r="O52" i="10" s="1"/>
  <c r="O53" i="10" s="1"/>
  <c r="O54" i="10" s="1"/>
  <c r="O55" i="10" s="1"/>
  <c r="O56" i="10" s="1"/>
  <c r="O57" i="10" s="1"/>
  <c r="O58" i="10" s="1"/>
  <c r="O59" i="10" s="1"/>
  <c r="O60" i="10" s="1"/>
  <c r="O61" i="10" s="1"/>
  <c r="O62" i="10" s="1"/>
  <c r="O63" i="10" s="1"/>
  <c r="O64" i="10" s="1"/>
  <c r="O65" i="10" s="1"/>
  <c r="O66" i="10" s="1"/>
  <c r="O67" i="10" s="1"/>
  <c r="O68" i="10" s="1"/>
  <c r="O69" i="10" s="1"/>
  <c r="O70" i="10" s="1"/>
  <c r="O71" i="10" s="1"/>
  <c r="O72" i="10" s="1"/>
  <c r="O73" i="10" s="1"/>
  <c r="O74" i="10" s="1"/>
  <c r="O75" i="10" s="1"/>
  <c r="O76" i="10" s="1"/>
  <c r="O77" i="10" s="1"/>
  <c r="O78" i="10" s="1"/>
  <c r="O79" i="10" s="1"/>
  <c r="O80" i="10" s="1"/>
  <c r="O81" i="10" s="1"/>
  <c r="O82" i="10" s="1"/>
  <c r="O83" i="10" s="1"/>
  <c r="O84" i="10" s="1"/>
  <c r="O85" i="10" s="1"/>
  <c r="O86" i="10" s="1"/>
  <c r="O87" i="10" s="1"/>
  <c r="O88" i="10" s="1"/>
  <c r="O89" i="10" s="1"/>
  <c r="O90" i="10" s="1"/>
  <c r="O91" i="10" s="1"/>
  <c r="O92" i="10" s="1"/>
  <c r="O93" i="10" s="1"/>
  <c r="O94" i="10" s="1"/>
  <c r="O95" i="10" s="1"/>
  <c r="O96" i="10" s="1"/>
  <c r="O97" i="10" s="1"/>
  <c r="O98" i="10" s="1"/>
  <c r="O99" i="10" s="1"/>
  <c r="O100" i="10" s="1"/>
  <c r="O101" i="10" s="1"/>
  <c r="O102" i="10" s="1"/>
  <c r="O103" i="10" s="1"/>
  <c r="O104" i="10" s="1"/>
  <c r="O105" i="10" s="1"/>
  <c r="O106" i="10" s="1"/>
  <c r="O107" i="10" s="1"/>
  <c r="O108" i="10" s="1"/>
  <c r="O109" i="10" s="1"/>
  <c r="O110" i="10" s="1"/>
  <c r="O111" i="10" s="1"/>
  <c r="O112" i="10" s="1"/>
  <c r="O113" i="10" s="1"/>
  <c r="O114" i="10" s="1"/>
  <c r="O115" i="10" s="1"/>
  <c r="O116" i="10" s="1"/>
  <c r="O117" i="10" s="1"/>
  <c r="N18" i="10"/>
  <c r="N19" i="10" s="1"/>
  <c r="N20" i="10" s="1"/>
  <c r="N21" i="10" s="1"/>
  <c r="N22" i="10" s="1"/>
  <c r="N23" i="10" s="1"/>
  <c r="N24" i="10" s="1"/>
  <c r="N25" i="10" s="1"/>
  <c r="N26" i="10" s="1"/>
  <c r="N27" i="10" s="1"/>
  <c r="N28" i="10" s="1"/>
  <c r="N29" i="10" s="1"/>
  <c r="N30" i="10" s="1"/>
  <c r="N31" i="10" s="1"/>
  <c r="N32" i="10" s="1"/>
  <c r="N33" i="10" s="1"/>
  <c r="N34" i="10" s="1"/>
  <c r="N35" i="10" s="1"/>
  <c r="N36" i="10" s="1"/>
  <c r="N37" i="10" s="1"/>
  <c r="N38" i="10" s="1"/>
  <c r="N39" i="10" s="1"/>
  <c r="N40" i="10" s="1"/>
  <c r="N41" i="10" s="1"/>
  <c r="N42" i="10" s="1"/>
  <c r="N43" i="10" s="1"/>
  <c r="N44" i="10" s="1"/>
  <c r="N45" i="10" s="1"/>
  <c r="N46" i="10" s="1"/>
  <c r="N47" i="10" s="1"/>
  <c r="N48" i="10" s="1"/>
  <c r="N49" i="10" s="1"/>
  <c r="N50" i="10" s="1"/>
  <c r="N51" i="10" s="1"/>
  <c r="N52" i="10" s="1"/>
  <c r="N53" i="10" s="1"/>
  <c r="N54" i="10" s="1"/>
  <c r="N55" i="10" s="1"/>
  <c r="N56" i="10" s="1"/>
  <c r="N57" i="10" s="1"/>
  <c r="N58" i="10" s="1"/>
  <c r="N59" i="10" s="1"/>
  <c r="N60" i="10" s="1"/>
  <c r="N61" i="10" s="1"/>
  <c r="N62" i="10" s="1"/>
  <c r="N63" i="10" s="1"/>
  <c r="N64" i="10" s="1"/>
  <c r="N65" i="10" s="1"/>
  <c r="N66" i="10" s="1"/>
  <c r="N67" i="10" s="1"/>
  <c r="N68" i="10" s="1"/>
  <c r="N69" i="10" s="1"/>
  <c r="N70" i="10" s="1"/>
  <c r="N71" i="10" s="1"/>
  <c r="N72" i="10" s="1"/>
  <c r="N73" i="10" s="1"/>
  <c r="N74" i="10" s="1"/>
  <c r="N75" i="10" s="1"/>
  <c r="N76" i="10" s="1"/>
  <c r="N77" i="10" s="1"/>
  <c r="N78" i="10" s="1"/>
  <c r="N79" i="10" s="1"/>
  <c r="N80" i="10" s="1"/>
  <c r="N81" i="10" s="1"/>
  <c r="N82" i="10" s="1"/>
  <c r="N83" i="10" s="1"/>
  <c r="N84" i="10" s="1"/>
  <c r="N85" i="10" s="1"/>
  <c r="N86" i="10" s="1"/>
  <c r="N87" i="10" s="1"/>
  <c r="N88" i="10" s="1"/>
  <c r="N89" i="10" s="1"/>
  <c r="N90" i="10" s="1"/>
  <c r="N91" i="10" s="1"/>
  <c r="N92" i="10" s="1"/>
  <c r="N93" i="10" s="1"/>
  <c r="N94" i="10" s="1"/>
  <c r="N95" i="10" s="1"/>
  <c r="N96" i="10" s="1"/>
  <c r="N97" i="10" s="1"/>
  <c r="N98" i="10" s="1"/>
  <c r="N99" i="10" s="1"/>
  <c r="N100" i="10" s="1"/>
  <c r="N101" i="10" s="1"/>
  <c r="N102" i="10" s="1"/>
  <c r="N103" i="10" s="1"/>
  <c r="N104" i="10" s="1"/>
  <c r="N105" i="10" s="1"/>
  <c r="N106" i="10" s="1"/>
  <c r="N107" i="10" s="1"/>
  <c r="N108" i="10" s="1"/>
  <c r="N109" i="10" s="1"/>
  <c r="N110" i="10" s="1"/>
  <c r="N111" i="10" s="1"/>
  <c r="N112" i="10" s="1"/>
  <c r="N113" i="10" s="1"/>
  <c r="N114" i="10" s="1"/>
  <c r="N115" i="10" s="1"/>
  <c r="N116" i="10" s="1"/>
  <c r="N117" i="10" s="1"/>
  <c r="F18" i="10"/>
  <c r="F19" i="10" s="1"/>
  <c r="F20" i="10" s="1"/>
  <c r="F21" i="10" s="1"/>
  <c r="F22" i="10" s="1"/>
  <c r="F23" i="10" s="1"/>
  <c r="F24" i="10" s="1"/>
  <c r="F25" i="10" s="1"/>
  <c r="F26" i="10" s="1"/>
  <c r="F27" i="10" s="1"/>
  <c r="F28" i="10" s="1"/>
  <c r="F29" i="10" s="1"/>
  <c r="F30" i="10" s="1"/>
  <c r="F31" i="10" s="1"/>
  <c r="F32" i="10" s="1"/>
  <c r="F33" i="10" s="1"/>
  <c r="F34" i="10" s="1"/>
  <c r="F35" i="10" s="1"/>
  <c r="F36" i="10" s="1"/>
  <c r="F37" i="10" s="1"/>
  <c r="F38" i="10" s="1"/>
  <c r="F39" i="10" s="1"/>
  <c r="F40" i="10" s="1"/>
  <c r="F41" i="10" s="1"/>
  <c r="F42" i="10" s="1"/>
  <c r="F43" i="10" s="1"/>
  <c r="F44" i="10" s="1"/>
  <c r="F45" i="10" s="1"/>
  <c r="F46" i="10" s="1"/>
  <c r="F47" i="10" s="1"/>
  <c r="F48" i="10" s="1"/>
  <c r="F49" i="10" s="1"/>
  <c r="F50" i="10" s="1"/>
  <c r="F51" i="10" s="1"/>
  <c r="F52" i="10" s="1"/>
  <c r="F53" i="10" s="1"/>
  <c r="F54" i="10" s="1"/>
  <c r="F55" i="10" s="1"/>
  <c r="F56" i="10" s="1"/>
  <c r="F57" i="10" s="1"/>
  <c r="F58" i="10" s="1"/>
  <c r="F59" i="10" s="1"/>
  <c r="F60" i="10" s="1"/>
  <c r="F61" i="10" s="1"/>
  <c r="F62" i="10" s="1"/>
  <c r="F63" i="10" s="1"/>
  <c r="F64" i="10" s="1"/>
  <c r="F65" i="10" s="1"/>
  <c r="F66" i="10" s="1"/>
  <c r="F67" i="10" s="1"/>
  <c r="F68" i="10" s="1"/>
  <c r="F69" i="10" s="1"/>
  <c r="F70" i="10" s="1"/>
  <c r="F71" i="10" s="1"/>
  <c r="F72" i="10" s="1"/>
  <c r="F73" i="10" s="1"/>
  <c r="F74" i="10" s="1"/>
  <c r="F75" i="10" s="1"/>
  <c r="F76" i="10" s="1"/>
  <c r="F77" i="10" s="1"/>
  <c r="F78" i="10" s="1"/>
  <c r="F79" i="10" s="1"/>
  <c r="F80" i="10" s="1"/>
  <c r="F81" i="10" s="1"/>
  <c r="F82" i="10" s="1"/>
  <c r="F83" i="10" s="1"/>
  <c r="F84" i="10" s="1"/>
  <c r="F85" i="10" s="1"/>
  <c r="F86" i="10" s="1"/>
  <c r="F87" i="10" s="1"/>
  <c r="F88" i="10" s="1"/>
  <c r="F89" i="10" s="1"/>
  <c r="F90" i="10" s="1"/>
  <c r="F91" i="10" s="1"/>
  <c r="F92" i="10" s="1"/>
  <c r="F93" i="10" s="1"/>
  <c r="F94" i="10" s="1"/>
  <c r="F95" i="10" s="1"/>
  <c r="F96" i="10" s="1"/>
  <c r="F97" i="10" s="1"/>
  <c r="F98" i="10" s="1"/>
  <c r="F99" i="10" s="1"/>
  <c r="F100" i="10" s="1"/>
  <c r="F101" i="10" s="1"/>
  <c r="F102" i="10" s="1"/>
  <c r="F103" i="10" s="1"/>
  <c r="F104" i="10" s="1"/>
  <c r="F105" i="10" s="1"/>
  <c r="F106" i="10" s="1"/>
  <c r="F107" i="10" s="1"/>
  <c r="F108" i="10" s="1"/>
  <c r="F109" i="10" s="1"/>
  <c r="F110" i="10" s="1"/>
  <c r="F111" i="10" s="1"/>
  <c r="F112" i="10" s="1"/>
  <c r="F113" i="10" s="1"/>
  <c r="F114" i="10" s="1"/>
  <c r="F115" i="10" s="1"/>
  <c r="F116" i="10" s="1"/>
  <c r="F117" i="10" s="1"/>
  <c r="V15" i="10"/>
  <c r="U15" i="10"/>
  <c r="T15" i="10"/>
  <c r="S15" i="10"/>
  <c r="R15" i="10"/>
  <c r="Q15" i="10"/>
  <c r="L15" i="10"/>
  <c r="L18" i="10" s="1"/>
  <c r="L19" i="10" s="1"/>
  <c r="L20" i="10" s="1"/>
  <c r="L21" i="10" s="1"/>
  <c r="L22" i="10" s="1"/>
  <c r="L23" i="10" s="1"/>
  <c r="L24" i="10" s="1"/>
  <c r="L25" i="10" s="1"/>
  <c r="L26" i="10" s="1"/>
  <c r="L27" i="10" s="1"/>
  <c r="L28" i="10" s="1"/>
  <c r="L29" i="10" s="1"/>
  <c r="L30" i="10" s="1"/>
  <c r="L31" i="10" s="1"/>
  <c r="L32" i="10" s="1"/>
  <c r="L33" i="10" s="1"/>
  <c r="L34" i="10" s="1"/>
  <c r="L35" i="10" s="1"/>
  <c r="L36" i="10" s="1"/>
  <c r="L37" i="10" s="1"/>
  <c r="L38" i="10" s="1"/>
  <c r="L39" i="10" s="1"/>
  <c r="L40" i="10" s="1"/>
  <c r="L41" i="10" s="1"/>
  <c r="L42" i="10" s="1"/>
  <c r="L43" i="10" s="1"/>
  <c r="L44" i="10" s="1"/>
  <c r="L45" i="10" s="1"/>
  <c r="L46" i="10" s="1"/>
  <c r="L47" i="10" s="1"/>
  <c r="L48" i="10" s="1"/>
  <c r="L49" i="10" s="1"/>
  <c r="L50" i="10" s="1"/>
  <c r="L51" i="10" s="1"/>
  <c r="L52" i="10" s="1"/>
  <c r="L53" i="10" s="1"/>
  <c r="L54" i="10" s="1"/>
  <c r="L55" i="10" s="1"/>
  <c r="L56" i="10" s="1"/>
  <c r="L57" i="10" s="1"/>
  <c r="L58" i="10" s="1"/>
  <c r="L59" i="10" s="1"/>
  <c r="L60" i="10" s="1"/>
  <c r="L61" i="10" s="1"/>
  <c r="L62" i="10" s="1"/>
  <c r="L63" i="10" s="1"/>
  <c r="L64" i="10" s="1"/>
  <c r="L65" i="10" s="1"/>
  <c r="L66" i="10" s="1"/>
  <c r="L67" i="10" s="1"/>
  <c r="L68" i="10" s="1"/>
  <c r="L69" i="10" s="1"/>
  <c r="L70" i="10" s="1"/>
  <c r="L71" i="10" s="1"/>
  <c r="L72" i="10" s="1"/>
  <c r="L73" i="10" s="1"/>
  <c r="L74" i="10" s="1"/>
  <c r="L75" i="10" s="1"/>
  <c r="L76" i="10" s="1"/>
  <c r="L77" i="10" s="1"/>
  <c r="L78" i="10" s="1"/>
  <c r="L79" i="10" s="1"/>
  <c r="L80" i="10" s="1"/>
  <c r="L81" i="10" s="1"/>
  <c r="L82" i="10" s="1"/>
  <c r="L83" i="10" s="1"/>
  <c r="L84" i="10" s="1"/>
  <c r="L85" i="10" s="1"/>
  <c r="L86" i="10" s="1"/>
  <c r="L87" i="10" s="1"/>
  <c r="L88" i="10" s="1"/>
  <c r="L89" i="10" s="1"/>
  <c r="L90" i="10" s="1"/>
  <c r="L91" i="10" s="1"/>
  <c r="L92" i="10" s="1"/>
  <c r="L93" i="10" s="1"/>
  <c r="L94" i="10" s="1"/>
  <c r="L95" i="10" s="1"/>
  <c r="L96" i="10" s="1"/>
  <c r="L97" i="10" s="1"/>
  <c r="L98" i="10" s="1"/>
  <c r="L99" i="10" s="1"/>
  <c r="L100" i="10" s="1"/>
  <c r="L101" i="10" s="1"/>
  <c r="L102" i="10" s="1"/>
  <c r="L103" i="10" s="1"/>
  <c r="L104" i="10" s="1"/>
  <c r="L105" i="10" s="1"/>
  <c r="L106" i="10" s="1"/>
  <c r="L107" i="10" s="1"/>
  <c r="L108" i="10" s="1"/>
  <c r="L109" i="10" s="1"/>
  <c r="L110" i="10" s="1"/>
  <c r="L111" i="10" s="1"/>
  <c r="L112" i="10" s="1"/>
  <c r="L113" i="10" s="1"/>
  <c r="L114" i="10" s="1"/>
  <c r="L115" i="10" s="1"/>
  <c r="L116" i="10" s="1"/>
  <c r="L117" i="10" s="1"/>
  <c r="K15" i="10"/>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K52" i="10" s="1"/>
  <c r="K53" i="10" s="1"/>
  <c r="K54" i="10" s="1"/>
  <c r="K55" i="10" s="1"/>
  <c r="K56" i="10" s="1"/>
  <c r="K57" i="10" s="1"/>
  <c r="K58" i="10" s="1"/>
  <c r="K59" i="10" s="1"/>
  <c r="K60" i="10" s="1"/>
  <c r="K61" i="10" s="1"/>
  <c r="K62" i="10" s="1"/>
  <c r="K63" i="10" s="1"/>
  <c r="K64" i="10" s="1"/>
  <c r="K65" i="10" s="1"/>
  <c r="K66" i="10" s="1"/>
  <c r="K67" i="10" s="1"/>
  <c r="K68" i="10" s="1"/>
  <c r="K69" i="10" s="1"/>
  <c r="K70" i="10" s="1"/>
  <c r="K71" i="10" s="1"/>
  <c r="K72" i="10" s="1"/>
  <c r="K73" i="10" s="1"/>
  <c r="K74" i="10" s="1"/>
  <c r="K75" i="10" s="1"/>
  <c r="K76" i="10" s="1"/>
  <c r="K77" i="10" s="1"/>
  <c r="K78" i="10" s="1"/>
  <c r="K79" i="10" s="1"/>
  <c r="K80" i="10" s="1"/>
  <c r="K81" i="10" s="1"/>
  <c r="K82" i="10" s="1"/>
  <c r="K83" i="10" s="1"/>
  <c r="K84" i="10" s="1"/>
  <c r="K85" i="10" s="1"/>
  <c r="K86" i="10" s="1"/>
  <c r="K87" i="10" s="1"/>
  <c r="K88" i="10" s="1"/>
  <c r="K89" i="10" s="1"/>
  <c r="K90" i="10" s="1"/>
  <c r="K91" i="10" s="1"/>
  <c r="K92" i="10" s="1"/>
  <c r="K93" i="10" s="1"/>
  <c r="K94" i="10" s="1"/>
  <c r="K95" i="10" s="1"/>
  <c r="K96" i="10" s="1"/>
  <c r="K97" i="10" s="1"/>
  <c r="K98" i="10" s="1"/>
  <c r="K99" i="10" s="1"/>
  <c r="K100" i="10" s="1"/>
  <c r="K101" i="10" s="1"/>
  <c r="K102" i="10" s="1"/>
  <c r="K103" i="10" s="1"/>
  <c r="K104" i="10" s="1"/>
  <c r="K105" i="10" s="1"/>
  <c r="K106" i="10" s="1"/>
  <c r="K107" i="10" s="1"/>
  <c r="K108" i="10" s="1"/>
  <c r="K109" i="10" s="1"/>
  <c r="K110" i="10" s="1"/>
  <c r="K111" i="10" s="1"/>
  <c r="K112" i="10" s="1"/>
  <c r="K113" i="10" s="1"/>
  <c r="K114" i="10" s="1"/>
  <c r="K115" i="10" s="1"/>
  <c r="K116" i="10" s="1"/>
  <c r="K117" i="10" s="1"/>
  <c r="J15" i="10"/>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I15" i="10"/>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H15" i="10"/>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08" i="10" s="1"/>
  <c r="H109" i="10" s="1"/>
  <c r="H110" i="10" s="1"/>
  <c r="H111" i="10" s="1"/>
  <c r="H112" i="10" s="1"/>
  <c r="H113" i="10" s="1"/>
  <c r="H114" i="10" s="1"/>
  <c r="H115" i="10" s="1"/>
  <c r="H116" i="10" s="1"/>
  <c r="H117" i="10" s="1"/>
  <c r="G15" i="10"/>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G40" i="10" s="1"/>
  <c r="G41" i="10" s="1"/>
  <c r="G42" i="10" s="1"/>
  <c r="G43" i="10" s="1"/>
  <c r="G44" i="10" s="1"/>
  <c r="G45" i="10" s="1"/>
  <c r="G46" i="10" s="1"/>
  <c r="G47" i="10" s="1"/>
  <c r="G48" i="10" s="1"/>
  <c r="G49" i="10" s="1"/>
  <c r="G50" i="10" s="1"/>
  <c r="G51" i="10" s="1"/>
  <c r="G52" i="10" s="1"/>
  <c r="G53" i="10" s="1"/>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1" i="10" s="1"/>
  <c r="G82" i="10" s="1"/>
  <c r="G83" i="10" s="1"/>
  <c r="G84" i="10" s="1"/>
  <c r="G85" i="10" s="1"/>
  <c r="G86" i="10" s="1"/>
  <c r="G87" i="10" s="1"/>
  <c r="G88" i="10" s="1"/>
  <c r="G89" i="10" s="1"/>
  <c r="G90" i="10" s="1"/>
  <c r="G91" i="10" s="1"/>
  <c r="G92" i="10" s="1"/>
  <c r="G93" i="10" s="1"/>
  <c r="G94" i="10" s="1"/>
  <c r="G95" i="10" s="1"/>
  <c r="G96" i="10" s="1"/>
  <c r="G97" i="10" s="1"/>
  <c r="G98" i="10" s="1"/>
  <c r="G99" i="10" s="1"/>
  <c r="G100" i="10" s="1"/>
  <c r="G101" i="10" s="1"/>
  <c r="G102" i="10" s="1"/>
  <c r="G103" i="10" s="1"/>
  <c r="G104" i="10" s="1"/>
  <c r="G105" i="10" s="1"/>
  <c r="G106" i="10" s="1"/>
  <c r="G107" i="10" s="1"/>
  <c r="G108" i="10" s="1"/>
  <c r="G109" i="10" s="1"/>
  <c r="G110" i="10" s="1"/>
  <c r="G111" i="10" s="1"/>
  <c r="G112" i="10" s="1"/>
  <c r="G113" i="10" s="1"/>
  <c r="G114" i="10" s="1"/>
  <c r="G115" i="10" s="1"/>
  <c r="G116" i="10" s="1"/>
  <c r="G117" i="10" s="1"/>
  <c r="F15" i="10"/>
  <c r="E15" i="10"/>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D15" i="10"/>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D59" i="10" s="1"/>
  <c r="D60" i="10" s="1"/>
  <c r="D61" i="10" s="1"/>
  <c r="D62" i="10" s="1"/>
  <c r="D63" i="10" s="1"/>
  <c r="D64" i="10" s="1"/>
  <c r="D65" i="10" s="1"/>
  <c r="D66" i="10" s="1"/>
  <c r="D67" i="10" s="1"/>
  <c r="D68" i="10" s="1"/>
  <c r="D69" i="10" s="1"/>
  <c r="D70" i="10" s="1"/>
  <c r="D71" i="10" s="1"/>
  <c r="D72" i="10" s="1"/>
  <c r="D73" i="10" s="1"/>
  <c r="D74" i="10" s="1"/>
  <c r="D75" i="10" s="1"/>
  <c r="D76" i="10" s="1"/>
  <c r="D77" i="10" s="1"/>
  <c r="D78" i="10" s="1"/>
  <c r="D79" i="10" s="1"/>
  <c r="D80" i="10" s="1"/>
  <c r="D81" i="10" s="1"/>
  <c r="D82" i="10" s="1"/>
  <c r="D83" i="10" s="1"/>
  <c r="D84" i="10" s="1"/>
  <c r="D85" i="10" s="1"/>
  <c r="D86" i="10" s="1"/>
  <c r="D87" i="10" s="1"/>
  <c r="D88" i="10" s="1"/>
  <c r="D89" i="10" s="1"/>
  <c r="D90" i="10" s="1"/>
  <c r="D91" i="10" s="1"/>
  <c r="D92" i="10" s="1"/>
  <c r="D93" i="10" s="1"/>
  <c r="D94" i="10" s="1"/>
  <c r="D95" i="10" s="1"/>
  <c r="D96" i="10" s="1"/>
  <c r="D97" i="10" s="1"/>
  <c r="D98" i="10" s="1"/>
  <c r="D99" i="10" s="1"/>
  <c r="D100" i="10" s="1"/>
  <c r="D101" i="10" s="1"/>
  <c r="D102" i="10" s="1"/>
  <c r="D103" i="10" s="1"/>
  <c r="D104" i="10" s="1"/>
  <c r="D105" i="10" s="1"/>
  <c r="D106" i="10" s="1"/>
  <c r="D107" i="10" s="1"/>
  <c r="D108" i="10" s="1"/>
  <c r="D109" i="10" s="1"/>
  <c r="D110" i="10" s="1"/>
  <c r="D111" i="10" s="1"/>
  <c r="D112" i="10" s="1"/>
  <c r="D113" i="10" s="1"/>
  <c r="D114" i="10" s="1"/>
  <c r="D115" i="10" s="1"/>
  <c r="D116" i="10" s="1"/>
  <c r="D117" i="10" s="1"/>
  <c r="C15" i="10"/>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B15" i="10"/>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A15" i="10"/>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U8" i="10"/>
  <c r="X6" i="10"/>
  <c r="X7" i="10" s="1"/>
  <c r="N15" i="10"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2" i="1"/>
  <c r="AD15" i="13" l="1"/>
  <c r="AA8" i="13"/>
  <c r="W348" i="13"/>
  <c r="Y15" i="13"/>
  <c r="AA9" i="13"/>
  <c r="AF15" i="13"/>
  <c r="Z351" i="13"/>
  <c r="AA15" i="13"/>
  <c r="AA7" i="13"/>
  <c r="Z86" i="11"/>
  <c r="AA86" i="11" s="1"/>
  <c r="Z108" i="11"/>
  <c r="AA108" i="11" s="1"/>
  <c r="Z21" i="11"/>
  <c r="AA21" i="11" s="1"/>
  <c r="Z44" i="11"/>
  <c r="AA44" i="11" s="1"/>
  <c r="Z47" i="11"/>
  <c r="AA47" i="11" s="1"/>
  <c r="Z50" i="11"/>
  <c r="AA50" i="11" s="1"/>
  <c r="Z58" i="11"/>
  <c r="AA58" i="11" s="1"/>
  <c r="Z64" i="11"/>
  <c r="AA64" i="11" s="1"/>
  <c r="Z100" i="11"/>
  <c r="AA100" i="11" s="1"/>
  <c r="Z53" i="11"/>
  <c r="AA53" i="11" s="1"/>
  <c r="Z42" i="11"/>
  <c r="AA42" i="11" s="1"/>
  <c r="W90" i="11"/>
  <c r="X8" i="11"/>
  <c r="O15" i="11" s="1"/>
  <c r="Z25" i="11"/>
  <c r="AA25" i="11" s="1"/>
  <c r="Z65" i="11"/>
  <c r="AA65" i="11" s="1"/>
  <c r="Z68" i="11"/>
  <c r="AA68" i="11" s="1"/>
  <c r="Z93" i="11"/>
  <c r="AA93" i="11" s="1"/>
  <c r="Z115" i="11"/>
  <c r="AA115" i="11" s="1"/>
  <c r="Z54" i="11"/>
  <c r="AA54" i="11" s="1"/>
  <c r="Z105" i="11"/>
  <c r="AA105" i="11" s="1"/>
  <c r="W105" i="11"/>
  <c r="Z34" i="11"/>
  <c r="AA34" i="11" s="1"/>
  <c r="Z46" i="11"/>
  <c r="AA46" i="11" s="1"/>
  <c r="Z48" i="11"/>
  <c r="AA48" i="11" s="1"/>
  <c r="Z55" i="11"/>
  <c r="AA55" i="11" s="1"/>
  <c r="Z102" i="11"/>
  <c r="AA102" i="11" s="1"/>
  <c r="W117" i="11"/>
  <c r="Z22" i="11"/>
  <c r="AA22" i="11" s="1"/>
  <c r="Z27" i="11"/>
  <c r="AA27" i="11" s="1"/>
  <c r="Z39" i="11"/>
  <c r="AA39" i="11" s="1"/>
  <c r="Z112" i="11"/>
  <c r="AA112" i="11" s="1"/>
  <c r="Z67" i="11"/>
  <c r="AA67" i="11" s="1"/>
  <c r="Z98" i="11"/>
  <c r="AA98" i="11" s="1"/>
  <c r="Z28" i="11"/>
  <c r="AA28" i="11" s="1"/>
  <c r="W31" i="11"/>
  <c r="W59" i="11"/>
  <c r="Z71" i="11"/>
  <c r="AA71" i="11" s="1"/>
  <c r="Z111" i="11"/>
  <c r="AA111" i="11" s="1"/>
  <c r="P15" i="11"/>
  <c r="X7" i="11"/>
  <c r="N15" i="11" s="1"/>
  <c r="Z33" i="11"/>
  <c r="AA33" i="11" s="1"/>
  <c r="Z61" i="11"/>
  <c r="AA61" i="11" s="1"/>
  <c r="Z38" i="11"/>
  <c r="AA38" i="11" s="1"/>
  <c r="Z24" i="11"/>
  <c r="AA24" i="11" s="1"/>
  <c r="Z43" i="11"/>
  <c r="AA43" i="11" s="1"/>
  <c r="Z78" i="11"/>
  <c r="AA78" i="11" s="1"/>
  <c r="Z80" i="11"/>
  <c r="AA80" i="11" s="1"/>
  <c r="Z114" i="11"/>
  <c r="AA114" i="11" s="1"/>
  <c r="P15" i="10"/>
  <c r="Z57" i="10"/>
  <c r="AA57" i="10" s="1"/>
  <c r="Z40" i="10"/>
  <c r="AA40" i="10" s="1"/>
  <c r="Z68" i="10"/>
  <c r="AA68" i="10" s="1"/>
  <c r="Z82" i="10"/>
  <c r="AA82" i="10" s="1"/>
  <c r="Z85" i="10"/>
  <c r="AA85" i="10" s="1"/>
  <c r="Z96" i="10"/>
  <c r="AA96" i="10" s="1"/>
  <c r="Z20" i="10"/>
  <c r="AA20" i="10" s="1"/>
  <c r="Z26" i="10"/>
  <c r="AA26" i="10" s="1"/>
  <c r="Z34" i="10"/>
  <c r="AA34" i="10" s="1"/>
  <c r="Z88" i="10"/>
  <c r="AA88" i="10" s="1"/>
  <c r="Z63" i="10"/>
  <c r="AA63" i="10" s="1"/>
  <c r="Z72" i="10"/>
  <c r="AA72" i="10" s="1"/>
  <c r="Z94" i="10"/>
  <c r="AA94" i="10" s="1"/>
  <c r="Z105" i="10"/>
  <c r="AA105" i="10" s="1"/>
  <c r="Z116" i="10"/>
  <c r="AA116" i="10" s="1"/>
  <c r="Z84" i="10"/>
  <c r="AA84" i="10" s="1"/>
  <c r="W103" i="10"/>
  <c r="Z47" i="10"/>
  <c r="AA47" i="10" s="1"/>
  <c r="Z41" i="10"/>
  <c r="AA41" i="10" s="1"/>
  <c r="W57" i="10"/>
  <c r="Z81" i="10"/>
  <c r="AA81" i="10" s="1"/>
  <c r="W84" i="10"/>
  <c r="W96" i="10"/>
  <c r="Z22" i="10"/>
  <c r="AA22" i="10" s="1"/>
  <c r="Z29" i="10"/>
  <c r="AA29" i="10" s="1"/>
  <c r="Z36" i="10"/>
  <c r="AA36" i="10" s="1"/>
  <c r="Z39" i="10"/>
  <c r="AA39" i="10" s="1"/>
  <c r="Z64" i="10"/>
  <c r="AA64" i="10" s="1"/>
  <c r="Z74" i="10"/>
  <c r="AA74" i="10" s="1"/>
  <c r="Z91" i="10"/>
  <c r="AA91" i="10" s="1"/>
  <c r="Z108" i="10"/>
  <c r="AA108" i="10" s="1"/>
  <c r="Z113" i="10"/>
  <c r="AA113" i="10" s="1"/>
  <c r="W40" i="10"/>
  <c r="Z37" i="10"/>
  <c r="AA37" i="10" s="1"/>
  <c r="Z65" i="10"/>
  <c r="AA65" i="10" s="1"/>
  <c r="Z109" i="10"/>
  <c r="AA109" i="10" s="1"/>
  <c r="Z23" i="10"/>
  <c r="AA23" i="10" s="1"/>
  <c r="Z30" i="10"/>
  <c r="AA30" i="10" s="1"/>
  <c r="Z53" i="10"/>
  <c r="AA53" i="10" s="1"/>
  <c r="Z114" i="10"/>
  <c r="AA114" i="10" s="1"/>
  <c r="U119" i="10"/>
  <c r="Z83" i="10"/>
  <c r="AA83" i="10" s="1"/>
  <c r="Z31" i="10"/>
  <c r="AA31" i="10" s="1"/>
  <c r="Z51" i="10"/>
  <c r="AA51" i="10" s="1"/>
  <c r="Z110" i="10"/>
  <c r="AA110" i="10" s="1"/>
  <c r="X123" i="11"/>
  <c r="X119" i="11"/>
  <c r="X121" i="11"/>
  <c r="X120" i="11"/>
  <c r="Z23" i="11"/>
  <c r="AA23" i="11" s="1"/>
  <c r="Z29" i="11"/>
  <c r="AA29" i="11" s="1"/>
  <c r="Z37" i="11"/>
  <c r="AA37" i="11" s="1"/>
  <c r="Z89" i="11"/>
  <c r="AA89" i="11" s="1"/>
  <c r="Z66" i="11"/>
  <c r="AA66" i="11" s="1"/>
  <c r="Z69" i="11"/>
  <c r="AA69" i="11" s="1"/>
  <c r="W69" i="11"/>
  <c r="W71" i="11"/>
  <c r="U119" i="11"/>
  <c r="W15" i="11"/>
  <c r="U120" i="11"/>
  <c r="M15" i="11"/>
  <c r="M18" i="11" s="1"/>
  <c r="M19" i="11" s="1"/>
  <c r="M20" i="11" s="1"/>
  <c r="M21" i="11" s="1"/>
  <c r="M22" i="11" s="1"/>
  <c r="M23" i="11" s="1"/>
  <c r="M24" i="11" s="1"/>
  <c r="M25" i="11" s="1"/>
  <c r="M26" i="11" s="1"/>
  <c r="M27" i="11" s="1"/>
  <c r="M28" i="11" s="1"/>
  <c r="M29" i="11" s="1"/>
  <c r="M30" i="11" s="1"/>
  <c r="M31" i="11" s="1"/>
  <c r="M32" i="11" s="1"/>
  <c r="M33" i="11" s="1"/>
  <c r="M34" i="11" s="1"/>
  <c r="M35" i="11" s="1"/>
  <c r="M36" i="11" s="1"/>
  <c r="M37" i="11" s="1"/>
  <c r="M38" i="11" s="1"/>
  <c r="M39" i="11" s="1"/>
  <c r="M40" i="11" s="1"/>
  <c r="M41" i="11" s="1"/>
  <c r="M42" i="11" s="1"/>
  <c r="M43" i="11" s="1"/>
  <c r="M44" i="11" s="1"/>
  <c r="M45" i="11" s="1"/>
  <c r="M46" i="11" s="1"/>
  <c r="M47" i="11" s="1"/>
  <c r="M48" i="11" s="1"/>
  <c r="M49" i="11" s="1"/>
  <c r="M50" i="11" s="1"/>
  <c r="M51" i="11" s="1"/>
  <c r="M52" i="11" s="1"/>
  <c r="M53" i="11" s="1"/>
  <c r="M54" i="11" s="1"/>
  <c r="M55" i="11" s="1"/>
  <c r="M56" i="11" s="1"/>
  <c r="M57" i="11" s="1"/>
  <c r="M58" i="11" s="1"/>
  <c r="M59" i="11" s="1"/>
  <c r="M60" i="11" s="1"/>
  <c r="M61" i="11" s="1"/>
  <c r="M62" i="11" s="1"/>
  <c r="M63" i="11" s="1"/>
  <c r="M64" i="11" s="1"/>
  <c r="M65" i="11" s="1"/>
  <c r="M66" i="11" s="1"/>
  <c r="M67" i="11" s="1"/>
  <c r="M68" i="11" s="1"/>
  <c r="M69" i="11" s="1"/>
  <c r="M70" i="11" s="1"/>
  <c r="M71" i="11" s="1"/>
  <c r="M72" i="11" s="1"/>
  <c r="M73" i="11" s="1"/>
  <c r="M74" i="11" s="1"/>
  <c r="M75" i="11" s="1"/>
  <c r="M76" i="11" s="1"/>
  <c r="M77" i="11" s="1"/>
  <c r="M78" i="11" s="1"/>
  <c r="M79" i="11" s="1"/>
  <c r="M80" i="11" s="1"/>
  <c r="M81" i="11" s="1"/>
  <c r="M82" i="11" s="1"/>
  <c r="M83" i="11" s="1"/>
  <c r="M84" i="11" s="1"/>
  <c r="M85" i="11" s="1"/>
  <c r="M86" i="11" s="1"/>
  <c r="M87" i="11" s="1"/>
  <c r="M88" i="11" s="1"/>
  <c r="M89" i="11" s="1"/>
  <c r="M90" i="11" s="1"/>
  <c r="M91" i="11" s="1"/>
  <c r="M92" i="11" s="1"/>
  <c r="M93" i="11" s="1"/>
  <c r="M94" i="11" s="1"/>
  <c r="M95" i="11" s="1"/>
  <c r="M96" i="11" s="1"/>
  <c r="M97" i="11" s="1"/>
  <c r="M98" i="11" s="1"/>
  <c r="M99" i="11" s="1"/>
  <c r="M100" i="11" s="1"/>
  <c r="M101" i="11" s="1"/>
  <c r="M102" i="11" s="1"/>
  <c r="M103" i="11" s="1"/>
  <c r="M104" i="11" s="1"/>
  <c r="M105" i="11" s="1"/>
  <c r="M106" i="11" s="1"/>
  <c r="M107" i="11" s="1"/>
  <c r="M108" i="11" s="1"/>
  <c r="M109" i="11" s="1"/>
  <c r="M110" i="11" s="1"/>
  <c r="M111" i="11" s="1"/>
  <c r="M112" i="11" s="1"/>
  <c r="M113" i="11" s="1"/>
  <c r="M114" i="11" s="1"/>
  <c r="M115" i="11" s="1"/>
  <c r="M116" i="11" s="1"/>
  <c r="M117" i="11" s="1"/>
  <c r="V121" i="11"/>
  <c r="X15" i="11" s="1"/>
  <c r="W75" i="11"/>
  <c r="Z57" i="11"/>
  <c r="AA57" i="11" s="1"/>
  <c r="Z62" i="11"/>
  <c r="AA62" i="11" s="1"/>
  <c r="Z83" i="11"/>
  <c r="AA83" i="11" s="1"/>
  <c r="Y121" i="11"/>
  <c r="AB15" i="11" s="1"/>
  <c r="Z18" i="11"/>
  <c r="Z45" i="11"/>
  <c r="AA45" i="11" s="1"/>
  <c r="Z51" i="11"/>
  <c r="AA51" i="11" s="1"/>
  <c r="Z63" i="11"/>
  <c r="AA63" i="11" s="1"/>
  <c r="Z97" i="11"/>
  <c r="AA97" i="11" s="1"/>
  <c r="W97" i="11"/>
  <c r="Z82" i="11"/>
  <c r="AA82" i="11" s="1"/>
  <c r="Z95" i="11"/>
  <c r="AA95" i="11" s="1"/>
  <c r="Z101" i="11"/>
  <c r="AA101" i="11" s="1"/>
  <c r="Z70" i="11"/>
  <c r="AA70" i="11" s="1"/>
  <c r="Z85" i="11"/>
  <c r="AA85" i="11" s="1"/>
  <c r="Z103" i="11"/>
  <c r="AA103" i="11" s="1"/>
  <c r="W103" i="11"/>
  <c r="Z92" i="11"/>
  <c r="AA92" i="11" s="1"/>
  <c r="Z104" i="11"/>
  <c r="AA104" i="11" s="1"/>
  <c r="Z110" i="11"/>
  <c r="AA110" i="11" s="1"/>
  <c r="Z60" i="10"/>
  <c r="AA60" i="10" s="1"/>
  <c r="Z86" i="10"/>
  <c r="AA86" i="10" s="1"/>
  <c r="X8" i="10"/>
  <c r="O15" i="10" s="1"/>
  <c r="Z56" i="10"/>
  <c r="AA56" i="10" s="1"/>
  <c r="Z89" i="10"/>
  <c r="AA89" i="10" s="1"/>
  <c r="W101" i="10"/>
  <c r="Z101" i="10"/>
  <c r="AA101" i="10" s="1"/>
  <c r="Z38" i="10"/>
  <c r="AA38" i="10" s="1"/>
  <c r="Z44" i="10"/>
  <c r="AA44" i="10" s="1"/>
  <c r="Z50" i="10"/>
  <c r="AA50" i="10" s="1"/>
  <c r="Z61" i="10"/>
  <c r="AA61" i="10" s="1"/>
  <c r="U121" i="10"/>
  <c r="W15" i="10" s="1"/>
  <c r="U120" i="10"/>
  <c r="M15" i="10"/>
  <c r="M18" i="10" s="1"/>
  <c r="M19" i="10" s="1"/>
  <c r="M20" i="10" s="1"/>
  <c r="M21" i="10" s="1"/>
  <c r="M22" i="10" s="1"/>
  <c r="M23" i="10" s="1"/>
  <c r="M24" i="10" s="1"/>
  <c r="M25" i="10" s="1"/>
  <c r="M26" i="10" s="1"/>
  <c r="M27" i="10" s="1"/>
  <c r="M28" i="10" s="1"/>
  <c r="M29" i="10" s="1"/>
  <c r="M30" i="10" s="1"/>
  <c r="M31" i="10" s="1"/>
  <c r="M32" i="10" s="1"/>
  <c r="M33" i="10" s="1"/>
  <c r="M34" i="10" s="1"/>
  <c r="M35" i="10" s="1"/>
  <c r="M36" i="10" s="1"/>
  <c r="M37" i="10" s="1"/>
  <c r="M38" i="10" s="1"/>
  <c r="M39" i="10" s="1"/>
  <c r="M40" i="10" s="1"/>
  <c r="M41" i="10" s="1"/>
  <c r="M42" i="10" s="1"/>
  <c r="M43" i="10" s="1"/>
  <c r="M44" i="10" s="1"/>
  <c r="M45" i="10" s="1"/>
  <c r="M46" i="10" s="1"/>
  <c r="M47" i="10" s="1"/>
  <c r="M48" i="10" s="1"/>
  <c r="M49" i="10" s="1"/>
  <c r="M50" i="10" s="1"/>
  <c r="M51" i="10" s="1"/>
  <c r="M52" i="10" s="1"/>
  <c r="M53" i="10" s="1"/>
  <c r="M54" i="10" s="1"/>
  <c r="M55" i="10" s="1"/>
  <c r="M56" i="10" s="1"/>
  <c r="M57" i="10" s="1"/>
  <c r="M58" i="10" s="1"/>
  <c r="M59" i="10" s="1"/>
  <c r="M60" i="10" s="1"/>
  <c r="M61" i="10" s="1"/>
  <c r="M62" i="10" s="1"/>
  <c r="M63" i="10" s="1"/>
  <c r="M64" i="10" s="1"/>
  <c r="M65" i="10" s="1"/>
  <c r="M66" i="10" s="1"/>
  <c r="M67" i="10" s="1"/>
  <c r="M68" i="10" s="1"/>
  <c r="M69" i="10" s="1"/>
  <c r="M70" i="10" s="1"/>
  <c r="M71" i="10" s="1"/>
  <c r="M72" i="10" s="1"/>
  <c r="M73" i="10" s="1"/>
  <c r="M74" i="10" s="1"/>
  <c r="M75" i="10" s="1"/>
  <c r="M76" i="10" s="1"/>
  <c r="M77" i="10" s="1"/>
  <c r="M78" i="10" s="1"/>
  <c r="M79" i="10" s="1"/>
  <c r="M80" i="10" s="1"/>
  <c r="M81" i="10" s="1"/>
  <c r="M82" i="10" s="1"/>
  <c r="M83" i="10" s="1"/>
  <c r="M84" i="10" s="1"/>
  <c r="M85" i="10" s="1"/>
  <c r="M86" i="10" s="1"/>
  <c r="M87" i="10" s="1"/>
  <c r="M88" i="10" s="1"/>
  <c r="M89" i="10" s="1"/>
  <c r="M90" i="10" s="1"/>
  <c r="M91" i="10" s="1"/>
  <c r="M92" i="10" s="1"/>
  <c r="M93" i="10" s="1"/>
  <c r="M94" i="10" s="1"/>
  <c r="M95" i="10" s="1"/>
  <c r="M96" i="10" s="1"/>
  <c r="M97" i="10" s="1"/>
  <c r="M98" i="10" s="1"/>
  <c r="M99" i="10" s="1"/>
  <c r="M100" i="10" s="1"/>
  <c r="M101" i="10" s="1"/>
  <c r="M102" i="10" s="1"/>
  <c r="M103" i="10" s="1"/>
  <c r="M104" i="10" s="1"/>
  <c r="M105" i="10" s="1"/>
  <c r="M106" i="10" s="1"/>
  <c r="M107" i="10" s="1"/>
  <c r="M108" i="10" s="1"/>
  <c r="M109" i="10" s="1"/>
  <c r="M110" i="10" s="1"/>
  <c r="M111" i="10" s="1"/>
  <c r="M112" i="10" s="1"/>
  <c r="M113" i="10" s="1"/>
  <c r="M114" i="10" s="1"/>
  <c r="M115" i="10" s="1"/>
  <c r="M116" i="10" s="1"/>
  <c r="M117" i="10" s="1"/>
  <c r="V121" i="10"/>
  <c r="X15" i="10" s="1"/>
  <c r="Z78" i="10"/>
  <c r="AA78" i="10" s="1"/>
  <c r="W78" i="10"/>
  <c r="X119" i="10"/>
  <c r="X121" i="10"/>
  <c r="X123" i="10"/>
  <c r="X120" i="10"/>
  <c r="Y121" i="10"/>
  <c r="AB15" i="10" s="1"/>
  <c r="Z18" i="10"/>
  <c r="Z43" i="10"/>
  <c r="AA43" i="10" s="1"/>
  <c r="Z49" i="10"/>
  <c r="AA49" i="10" s="1"/>
  <c r="Z55" i="10"/>
  <c r="AA55" i="10" s="1"/>
  <c r="Z59" i="10"/>
  <c r="AA59" i="10" s="1"/>
  <c r="Z69" i="10"/>
  <c r="AA69" i="10" s="1"/>
  <c r="W69" i="10"/>
  <c r="Z71" i="10"/>
  <c r="AA71" i="10" s="1"/>
  <c r="Z97" i="10"/>
  <c r="AA97" i="10" s="1"/>
  <c r="Z111" i="10"/>
  <c r="AA111" i="10" s="1"/>
  <c r="W111" i="10"/>
  <c r="Z98" i="10"/>
  <c r="AA98" i="10" s="1"/>
  <c r="Z99" i="10"/>
  <c r="AA99" i="10" s="1"/>
  <c r="Z80" i="10"/>
  <c r="AA80" i="10" s="1"/>
  <c r="Z112" i="10"/>
  <c r="AA112" i="10" s="1"/>
  <c r="Z92" i="10"/>
  <c r="AA92" i="10" s="1"/>
  <c r="Z104" i="10"/>
  <c r="AA104" i="10" s="1"/>
  <c r="Z115" i="10"/>
  <c r="AA115" i="10" s="1"/>
  <c r="AA352" i="13" l="1"/>
  <c r="AE15" i="13" s="1"/>
  <c r="AC15" i="13"/>
  <c r="W119" i="11"/>
  <c r="W121" i="11"/>
  <c r="W122" i="11" s="1"/>
  <c r="W121" i="10"/>
  <c r="W122" i="10" s="1"/>
  <c r="W120" i="11"/>
  <c r="Z121" i="11"/>
  <c r="AA18" i="11"/>
  <c r="AA121" i="11" s="1"/>
  <c r="Y124" i="11"/>
  <c r="Z15" i="11"/>
  <c r="Y124" i="10"/>
  <c r="Z15" i="10"/>
  <c r="W119" i="10"/>
  <c r="W120" i="10"/>
  <c r="Z121" i="10"/>
  <c r="AA18" i="10"/>
  <c r="AA121" i="10" s="1"/>
  <c r="AA6" i="11" l="1"/>
  <c r="Y15" i="11" s="1"/>
  <c r="AA6" i="10"/>
  <c r="Y15" i="10" s="1"/>
  <c r="Z125" i="11"/>
  <c r="AA7" i="11"/>
  <c r="AA15" i="11"/>
  <c r="AA9" i="11"/>
  <c r="AF15" i="11"/>
  <c r="AD15" i="11"/>
  <c r="AA8" i="11"/>
  <c r="AD15" i="10"/>
  <c r="AA8" i="10"/>
  <c r="AA9" i="10"/>
  <c r="AF15" i="10"/>
  <c r="Z125" i="10"/>
  <c r="AA15" i="10"/>
  <c r="AA7" i="10"/>
  <c r="AA126" i="11" l="1"/>
  <c r="AE15" i="11" s="1"/>
  <c r="AC15" i="11"/>
  <c r="AA126" i="10"/>
  <c r="AE15" i="10" s="1"/>
  <c r="AC15" i="10"/>
</calcChain>
</file>

<file path=xl/sharedStrings.xml><?xml version="1.0" encoding="utf-8"?>
<sst xmlns="http://schemas.openxmlformats.org/spreadsheetml/2006/main" count="1634" uniqueCount="502">
  <si>
    <t>Row Labels</t>
  </si>
  <si>
    <t>Count of Bias Spine Ford vs ADU</t>
  </si>
  <si>
    <t>Grand Total</t>
  </si>
  <si>
    <t xml:space="preserve">Count of Bias Ford Spine vs ADU Oto </t>
  </si>
  <si>
    <t>(blank)</t>
  </si>
  <si>
    <t>Bias</t>
  </si>
  <si>
    <t xml:space="preserve">Sample ID </t>
  </si>
  <si>
    <t xml:space="preserve"> Ford Spine Age </t>
  </si>
  <si>
    <t>ADU Spine Age</t>
  </si>
  <si>
    <t>Bias Spine Ford vs ADU</t>
  </si>
  <si>
    <t>ADU OTO Age</t>
  </si>
  <si>
    <t xml:space="preserve">Bias Ford Spine vs ADU Oto </t>
  </si>
  <si>
    <t>20JC~113_001</t>
  </si>
  <si>
    <t>20JC~113_002</t>
  </si>
  <si>
    <t>20JC~113_003</t>
  </si>
  <si>
    <t>20JC~113_004</t>
  </si>
  <si>
    <t>20JC~113_005</t>
  </si>
  <si>
    <t>20JC~113_006</t>
  </si>
  <si>
    <t>20JC~113_007</t>
  </si>
  <si>
    <t>20JC~113_008</t>
  </si>
  <si>
    <t>20JC~113_009</t>
  </si>
  <si>
    <t>20JC~113_010</t>
  </si>
  <si>
    <t>20JC~113_011</t>
  </si>
  <si>
    <t>20JC~113_012</t>
  </si>
  <si>
    <t>20JC~113_013</t>
  </si>
  <si>
    <t>20JC~113_014</t>
  </si>
  <si>
    <t>20JC~113_015</t>
  </si>
  <si>
    <t>20JC~113_016</t>
  </si>
  <si>
    <t>20JC~113_017</t>
  </si>
  <si>
    <t>20JC~113_018</t>
  </si>
  <si>
    <t>20JC~113_019</t>
  </si>
  <si>
    <t>20JC~113_020</t>
  </si>
  <si>
    <t>20JC~113_021</t>
  </si>
  <si>
    <t>20JC~113_022</t>
  </si>
  <si>
    <t>20JC~113_023</t>
  </si>
  <si>
    <t>20JC~113_024</t>
  </si>
  <si>
    <t>20JC~113_025</t>
  </si>
  <si>
    <t>20JC~113_026</t>
  </si>
  <si>
    <t>20JC~113_027</t>
  </si>
  <si>
    <t>20JC~113_028</t>
  </si>
  <si>
    <t>20JC~113_029</t>
  </si>
  <si>
    <t>20JC~113_030</t>
  </si>
  <si>
    <t>20JC~113_031</t>
  </si>
  <si>
    <t>20JC~113_032</t>
  </si>
  <si>
    <t>20JC~113_033</t>
  </si>
  <si>
    <t>20JC~113_034</t>
  </si>
  <si>
    <t>20JC~113_035</t>
  </si>
  <si>
    <t>20JC~113_036</t>
  </si>
  <si>
    <t>20JC~113_037</t>
  </si>
  <si>
    <t>20JC~113_038</t>
  </si>
  <si>
    <t>20JC~113_039</t>
  </si>
  <si>
    <t>20JC~113_040</t>
  </si>
  <si>
    <t>20JC~113_041</t>
  </si>
  <si>
    <t>20JC~113_042</t>
  </si>
  <si>
    <t>20JC~113_043</t>
  </si>
  <si>
    <t>20JC~113_044</t>
  </si>
  <si>
    <t>20JC~113_045</t>
  </si>
  <si>
    <t>20JC~113_046</t>
  </si>
  <si>
    <t>20JC~113_047</t>
  </si>
  <si>
    <t>20JC~113_048</t>
  </si>
  <si>
    <t>20JC~113_049</t>
  </si>
  <si>
    <t>20JC~113_050</t>
  </si>
  <si>
    <t>20JC~113_051</t>
  </si>
  <si>
    <t>20JC~113_052</t>
  </si>
  <si>
    <t>20JC~113_053</t>
  </si>
  <si>
    <t>20JC~113_054</t>
  </si>
  <si>
    <t>20JC~113_055</t>
  </si>
  <si>
    <t>20JC~113_056</t>
  </si>
  <si>
    <t>20JC~113_057</t>
  </si>
  <si>
    <t>20JC~113_058</t>
  </si>
  <si>
    <t>20JC~113_059</t>
  </si>
  <si>
    <t>20JC~113_060</t>
  </si>
  <si>
    <t>20JC~113_061</t>
  </si>
  <si>
    <t>20JC~113_062</t>
  </si>
  <si>
    <t>20JC~113_063</t>
  </si>
  <si>
    <t>20JC~113_064</t>
  </si>
  <si>
    <t>20JC~113_065</t>
  </si>
  <si>
    <t>20JC~113_066</t>
  </si>
  <si>
    <t>20JC~113_067</t>
  </si>
  <si>
    <t>20JC~113_068</t>
  </si>
  <si>
    <t>20JC~113_069</t>
  </si>
  <si>
    <t>20JC~113_070</t>
  </si>
  <si>
    <t>20JC~113_071</t>
  </si>
  <si>
    <t>20JC~113_072</t>
  </si>
  <si>
    <t>20JC~113_073</t>
  </si>
  <si>
    <t>20JC~113_074</t>
  </si>
  <si>
    <t>20JC~113_075</t>
  </si>
  <si>
    <t>20JC~113_076</t>
  </si>
  <si>
    <t>20JC~113_077</t>
  </si>
  <si>
    <t>20JC~113_078</t>
  </si>
  <si>
    <t>20JC~113_079</t>
  </si>
  <si>
    <t>20JC~113_080</t>
  </si>
  <si>
    <t>20JC~113_081</t>
  </si>
  <si>
    <t>20JC~113_082</t>
  </si>
  <si>
    <t>20JC~113_083</t>
  </si>
  <si>
    <t>20JC~113_084</t>
  </si>
  <si>
    <t>20JC~113_085</t>
  </si>
  <si>
    <t>20JC~113_086</t>
  </si>
  <si>
    <t>20JC~113_087</t>
  </si>
  <si>
    <t>20JC~113_088</t>
  </si>
  <si>
    <t>20JC~113_089</t>
  </si>
  <si>
    <t>20JC~113_090</t>
  </si>
  <si>
    <t>20JC~113_091</t>
  </si>
  <si>
    <t>20JC~113_092</t>
  </si>
  <si>
    <t>20JC~113_093</t>
  </si>
  <si>
    <t>20JC~113_094</t>
  </si>
  <si>
    <t>20JC~113_095</t>
  </si>
  <si>
    <t>20JC~113_096</t>
  </si>
  <si>
    <t>20JC~113_097</t>
  </si>
  <si>
    <t>20JC~113_098</t>
  </si>
  <si>
    <t>20JC~113_099</t>
  </si>
  <si>
    <t>20JC~113_100</t>
  </si>
  <si>
    <t xml:space="preserve">Sum of  Ford Spine Age </t>
  </si>
  <si>
    <t>Sum of ADU Spine Age</t>
  </si>
  <si>
    <t xml:space="preserve">Ford Spine Age </t>
  </si>
  <si>
    <t>Sum of ADU OTO Age</t>
  </si>
  <si>
    <t>DATE:</t>
  </si>
  <si>
    <t>SAMPLE ID:</t>
  </si>
  <si>
    <t>20JC~113</t>
  </si>
  <si>
    <t>N=</t>
  </si>
  <si>
    <t>%AGREE+/-2=</t>
  </si>
  <si>
    <t>LOCATION:</t>
  </si>
  <si>
    <t>SPECIES CODE:</t>
  </si>
  <si>
    <t>n=</t>
  </si>
  <si>
    <t>AVG %ERR=</t>
  </si>
  <si>
    <t>REGION:</t>
  </si>
  <si>
    <t>SPECIES:</t>
  </si>
  <si>
    <t xml:space="preserve"> </t>
  </si>
  <si>
    <t>%TESTED=</t>
  </si>
  <si>
    <t>SAMPLE SD =</t>
  </si>
  <si>
    <t>COLLECTOR:</t>
  </si>
  <si>
    <t>n AGREE=</t>
  </si>
  <si>
    <t>MEAN CV =</t>
  </si>
  <si>
    <t>MEAN D =</t>
  </si>
  <si>
    <t>READER(1):</t>
  </si>
  <si>
    <t>GOAB</t>
  </si>
  <si>
    <t>READER(2):</t>
  </si>
  <si>
    <t>ADU</t>
  </si>
  <si>
    <t>DATE AGED(1):</t>
  </si>
  <si>
    <t>DATE AGED(2):</t>
  </si>
  <si>
    <t>TEST LEVEL:</t>
  </si>
  <si>
    <t>PRODUCTION</t>
  </si>
  <si>
    <t>TESTING</t>
  </si>
  <si>
    <t>TRAINING</t>
  </si>
  <si>
    <t>BLIND LEVEL:</t>
  </si>
  <si>
    <t>FULL</t>
  </si>
  <si>
    <r>
      <t>(</t>
    </r>
    <r>
      <rPr>
        <b/>
        <sz val="6"/>
        <rFont val="Courier"/>
        <family val="3"/>
      </rPr>
      <t>FUL</t>
    </r>
    <r>
      <rPr>
        <sz val="6"/>
        <rFont val="Courier"/>
        <family val="3"/>
      </rPr>
      <t xml:space="preserve">L OR </t>
    </r>
    <r>
      <rPr>
        <b/>
        <sz val="6"/>
        <rFont val="Courier"/>
        <family val="3"/>
      </rPr>
      <t>PARTIAL</t>
    </r>
    <r>
      <rPr>
        <sz val="6"/>
        <rFont val="Courier"/>
        <family val="3"/>
      </rPr>
      <t xml:space="preserve"> BLIND PT)</t>
    </r>
  </si>
  <si>
    <t>PT BLIND TYPE</t>
  </si>
  <si>
    <t>TEST LEVEL</t>
  </si>
  <si>
    <t>PT TYPE</t>
  </si>
  <si>
    <t>AGE READER(1)</t>
  </si>
  <si>
    <t>AGE READER(2)</t>
  </si>
  <si>
    <t>DATE AGED(1)</t>
  </si>
  <si>
    <t>DATE AGED(2)</t>
  </si>
  <si>
    <t>REGION</t>
  </si>
  <si>
    <t>SPECIES CODE</t>
  </si>
  <si>
    <t>SAMPLE ID</t>
  </si>
  <si>
    <t>SAMPLE DATE</t>
  </si>
  <si>
    <t>%TESTED</t>
  </si>
  <si>
    <t>n AGREE</t>
  </si>
  <si>
    <t>%AGREE</t>
  </si>
  <si>
    <t>RANGE (1)</t>
  </si>
  <si>
    <t>RANGE (2)</t>
  </si>
  <si>
    <t>MEAN(1)</t>
  </si>
  <si>
    <t>MEAN(2)</t>
  </si>
  <si>
    <t>AVG. BIAS</t>
  </si>
  <si>
    <t>MEAN AGE</t>
  </si>
  <si>
    <t>AVG%ERR</t>
  </si>
  <si>
    <t>AVG VAR</t>
  </si>
  <si>
    <t>SAMPLE SD</t>
  </si>
  <si>
    <t>MEAN SD</t>
  </si>
  <si>
    <t>SAMPLE CV</t>
  </si>
  <si>
    <t>MEAN CV</t>
  </si>
  <si>
    <t>SAMPLE D</t>
  </si>
  <si>
    <t>MEAN D</t>
  </si>
  <si>
    <t>SPECIMEN #</t>
  </si>
  <si>
    <t>1stAGE</t>
  </si>
  <si>
    <t>2ndAGE</t>
  </si>
  <si>
    <t>BIAS</t>
  </si>
  <si>
    <t>MEAN</t>
  </si>
  <si>
    <t>AVG.ERR</t>
  </si>
  <si>
    <t>VAR.</t>
  </si>
  <si>
    <t>STDEV</t>
  </si>
  <si>
    <t>CV</t>
  </si>
  <si>
    <t>D</t>
  </si>
  <si>
    <t>-</t>
  </si>
  <si>
    <t>"insert rows" above this shaded line</t>
  </si>
  <si>
    <t>MAX</t>
  </si>
  <si>
    <t>MIN</t>
  </si>
  <si>
    <t>APE</t>
  </si>
  <si>
    <t>AVG SD</t>
  </si>
  <si>
    <t>AVG CV</t>
  </si>
  <si>
    <t>AVG D</t>
  </si>
  <si>
    <t>%AGREE=</t>
  </si>
  <si>
    <t>21CASE</t>
  </si>
  <si>
    <t>KODIAK212018</t>
  </si>
  <si>
    <t>KODIAK222018</t>
  </si>
  <si>
    <t>KODIAK232018</t>
  </si>
  <si>
    <t>KODIAK242018</t>
  </si>
  <si>
    <t>KODIAK252018</t>
  </si>
  <si>
    <t>KODIAK262018</t>
  </si>
  <si>
    <t>KODIAK272018</t>
  </si>
  <si>
    <t>KODIAK282018</t>
  </si>
  <si>
    <t>KODIAK292018</t>
  </si>
  <si>
    <t>KODIAK2102018</t>
  </si>
  <si>
    <t>KODIAK2112018</t>
  </si>
  <si>
    <t>KODIAK2122018</t>
  </si>
  <si>
    <t>KODIAK2132018</t>
  </si>
  <si>
    <t>KODIAK2142018</t>
  </si>
  <si>
    <t>KODIAK312018</t>
  </si>
  <si>
    <t>KODIAK412018</t>
  </si>
  <si>
    <t>KODIAK422018</t>
  </si>
  <si>
    <t>KODIAK512018</t>
  </si>
  <si>
    <t>KODIAK522018</t>
  </si>
  <si>
    <t>KODIAK532018</t>
  </si>
  <si>
    <t>KODIAK542018</t>
  </si>
  <si>
    <t>KODIAK552018</t>
  </si>
  <si>
    <t>KODIAK562018</t>
  </si>
  <si>
    <t>KODIAK572018</t>
  </si>
  <si>
    <t>KODIAK612018</t>
  </si>
  <si>
    <t>KODIAK712018</t>
  </si>
  <si>
    <t>KODIAK812018</t>
  </si>
  <si>
    <t>KODIAK922018</t>
  </si>
  <si>
    <t>KODIAK932018</t>
  </si>
  <si>
    <t>KODIAK942018</t>
  </si>
  <si>
    <t>KODIAK952018</t>
  </si>
  <si>
    <t>KODIAK962018</t>
  </si>
  <si>
    <t>KODIAK1122018</t>
  </si>
  <si>
    <t>KODIAK1132018</t>
  </si>
  <si>
    <t>KODIAK1722018</t>
  </si>
  <si>
    <t>KODIAK1812018</t>
  </si>
  <si>
    <t>KODIAK1822018</t>
  </si>
  <si>
    <t>KODIAK1832018</t>
  </si>
  <si>
    <t>KODIAK1852018</t>
  </si>
  <si>
    <t>KODIAK1912018</t>
  </si>
  <si>
    <t>KODIAK1922018</t>
  </si>
  <si>
    <t>KODIAK1932018</t>
  </si>
  <si>
    <t>KODIAK1942018</t>
  </si>
  <si>
    <t>KODIAK2022018</t>
  </si>
  <si>
    <t>KODIAK2032018</t>
  </si>
  <si>
    <t>KODIAK2042018</t>
  </si>
  <si>
    <t>KODIAK2052018</t>
  </si>
  <si>
    <t>KODIAK2212018</t>
  </si>
  <si>
    <t>KODIAK2222018</t>
  </si>
  <si>
    <t>KODIAK2312018</t>
  </si>
  <si>
    <t>KODIAK2322018</t>
  </si>
  <si>
    <t>HOMER112018</t>
  </si>
  <si>
    <t>HOMER222018</t>
  </si>
  <si>
    <t>HOMER232018</t>
  </si>
  <si>
    <t>HOMER242018</t>
  </si>
  <si>
    <t>HOMER252018</t>
  </si>
  <si>
    <t>HOMER262018</t>
  </si>
  <si>
    <t>HOMER272018</t>
  </si>
  <si>
    <t>HOMER282018</t>
  </si>
  <si>
    <t>HOMER292018</t>
  </si>
  <si>
    <t>HOMER2102018</t>
  </si>
  <si>
    <t>HOMER2112018</t>
  </si>
  <si>
    <t>HOMER2132018</t>
  </si>
  <si>
    <t>HOMER2142018</t>
  </si>
  <si>
    <t>HOMER2162018</t>
  </si>
  <si>
    <t>HOMER2172018</t>
  </si>
  <si>
    <t>HOMER2182018</t>
  </si>
  <si>
    <t>HOMER2192018</t>
  </si>
  <si>
    <t>HOMER2222018</t>
  </si>
  <si>
    <t>HOMER2232018</t>
  </si>
  <si>
    <t>HOMER2262018</t>
  </si>
  <si>
    <t>HOMER2272018</t>
  </si>
  <si>
    <t>HOMER412018</t>
  </si>
  <si>
    <t>HOMER512018</t>
  </si>
  <si>
    <t>HOMER612018</t>
  </si>
  <si>
    <t>HOMER712018</t>
  </si>
  <si>
    <t>HOMER722018</t>
  </si>
  <si>
    <t>HOMER832018</t>
  </si>
  <si>
    <t>HOMER912018</t>
  </si>
  <si>
    <t>HOMER1012018</t>
  </si>
  <si>
    <t>HOMER1112018</t>
  </si>
  <si>
    <t>HOMER1212018</t>
  </si>
  <si>
    <t>HOMER1222018</t>
  </si>
  <si>
    <t>HOMER1312018</t>
  </si>
  <si>
    <t>HOMER1322018</t>
  </si>
  <si>
    <t>HOMER1332018</t>
  </si>
  <si>
    <t>HOMER1342018</t>
  </si>
  <si>
    <t>HOMER1412018</t>
  </si>
  <si>
    <t>HOMER1422018</t>
  </si>
  <si>
    <t>HOMER1432018</t>
  </si>
  <si>
    <t>HOMER1442018</t>
  </si>
  <si>
    <t>HOMER1452018</t>
  </si>
  <si>
    <t>HOMER1462018</t>
  </si>
  <si>
    <t>HOMER1512018</t>
  </si>
  <si>
    <t>HOMER1522018</t>
  </si>
  <si>
    <t>HOMER1532018</t>
  </si>
  <si>
    <t>HOMER1542018</t>
  </si>
  <si>
    <t>HOMER1552018</t>
  </si>
  <si>
    <t>HOMER1562018</t>
  </si>
  <si>
    <t>HOMER1572018</t>
  </si>
  <si>
    <t>HOMER1582018</t>
  </si>
  <si>
    <t>HOMER1592018</t>
  </si>
  <si>
    <t>HOMER15102018</t>
  </si>
  <si>
    <t>HOMER15112018</t>
  </si>
  <si>
    <t>HOMER15122018</t>
  </si>
  <si>
    <t>HOMER15132018</t>
  </si>
  <si>
    <t>HOMER15142018</t>
  </si>
  <si>
    <t>HOMER15152018</t>
  </si>
  <si>
    <t>HOMER15162018</t>
  </si>
  <si>
    <t>HOMER15172018</t>
  </si>
  <si>
    <t>HOMER15182018</t>
  </si>
  <si>
    <t>HOMER15192018</t>
  </si>
  <si>
    <t>HOMER15202018</t>
  </si>
  <si>
    <t>HOMER15212018</t>
  </si>
  <si>
    <t>HOMER15222018</t>
  </si>
  <si>
    <t>HOMER15242018</t>
  </si>
  <si>
    <t>HOMER1612018</t>
  </si>
  <si>
    <t>HOMER1622018</t>
  </si>
  <si>
    <t>HOMER1712018</t>
  </si>
  <si>
    <t>HOMER1722018</t>
  </si>
  <si>
    <t>HOMER1732018</t>
  </si>
  <si>
    <t>HOMER1742018</t>
  </si>
  <si>
    <t>HOMER1812018</t>
  </si>
  <si>
    <t>HOMER1822018</t>
  </si>
  <si>
    <t>HOMER1912018</t>
  </si>
  <si>
    <t>HOMER1922018</t>
  </si>
  <si>
    <t>HOMER1932018</t>
  </si>
  <si>
    <t>HOMER1942018</t>
  </si>
  <si>
    <t>HOMER1952018</t>
  </si>
  <si>
    <t>HOMER2022018</t>
  </si>
  <si>
    <t>HOMER2212018</t>
  </si>
  <si>
    <t>HOMER2312018</t>
  </si>
  <si>
    <t>HOMER2512018</t>
  </si>
  <si>
    <t>HOMER2622018</t>
  </si>
  <si>
    <t>HOMER2712018</t>
  </si>
  <si>
    <t>HOMER2732018</t>
  </si>
  <si>
    <t>HOMER2752018</t>
  </si>
  <si>
    <t>HOMER2762018</t>
  </si>
  <si>
    <t>HOMER2772018</t>
  </si>
  <si>
    <t>HOMER2782018</t>
  </si>
  <si>
    <t>SEWARD212018</t>
  </si>
  <si>
    <t>SEWARD222018</t>
  </si>
  <si>
    <t>SEWARD242018</t>
  </si>
  <si>
    <t>SEWARD272018</t>
  </si>
  <si>
    <t>SEWARD292018</t>
  </si>
  <si>
    <t>SEWARD2102018</t>
  </si>
  <si>
    <t>SEWARD322018</t>
  </si>
  <si>
    <t>SEWARD332018</t>
  </si>
  <si>
    <t>SEWARD362018</t>
  </si>
  <si>
    <t>SEWARD372018</t>
  </si>
  <si>
    <t>SEWARD412018</t>
  </si>
  <si>
    <t>SEWARD462018</t>
  </si>
  <si>
    <t>SEWARD482018</t>
  </si>
  <si>
    <t>SEWARD492018</t>
  </si>
  <si>
    <t>SEWARD512018</t>
  </si>
  <si>
    <t>SEWARD612018</t>
  </si>
  <si>
    <t>SEWARD722018</t>
  </si>
  <si>
    <t>SEWARD732018</t>
  </si>
  <si>
    <t>SEWARD812018</t>
  </si>
  <si>
    <t>SEWARD912018</t>
  </si>
  <si>
    <t>SEWARD1012018</t>
  </si>
  <si>
    <t>SEWARD1022018</t>
  </si>
  <si>
    <t>SEWARD1052018</t>
  </si>
  <si>
    <t>SEWARD1062018</t>
  </si>
  <si>
    <t>SEWARD1092018</t>
  </si>
  <si>
    <t>SEWARD10132018</t>
  </si>
  <si>
    <t>SEWARD1112018</t>
  </si>
  <si>
    <t>SEWARD1132018</t>
  </si>
  <si>
    <t>SEWARD1212018</t>
  </si>
  <si>
    <t>SEWARD1322018</t>
  </si>
  <si>
    <t>SEWARD1332018</t>
  </si>
  <si>
    <t>SEWARD1422018</t>
  </si>
  <si>
    <t>SEWARD1432018</t>
  </si>
  <si>
    <t>SEWARD1452018</t>
  </si>
  <si>
    <t>SEWARD1522018</t>
  </si>
  <si>
    <t>SEWARD1532018</t>
  </si>
  <si>
    <t>SEWARD1612018</t>
  </si>
  <si>
    <t>SEWARD1632018</t>
  </si>
  <si>
    <t>SEWARD1712018</t>
  </si>
  <si>
    <t>SEWARD1812018</t>
  </si>
  <si>
    <t>SEWARD1822018</t>
  </si>
  <si>
    <t>SEWARD1912018</t>
  </si>
  <si>
    <t>SEWARD1922018</t>
  </si>
  <si>
    <t>SEWARD1932018</t>
  </si>
  <si>
    <t>SEWARD1942018</t>
  </si>
  <si>
    <t>SEWARD1982018</t>
  </si>
  <si>
    <t>SEWARD2042018</t>
  </si>
  <si>
    <t>SEWARD2052018</t>
  </si>
  <si>
    <t>SEWARD2072018</t>
  </si>
  <si>
    <t>SEWARD2082018</t>
  </si>
  <si>
    <t>SEWARD2092018</t>
  </si>
  <si>
    <t>SEWARD20132018</t>
  </si>
  <si>
    <t>SEWARD2112018</t>
  </si>
  <si>
    <t>SEWARD2222018</t>
  </si>
  <si>
    <t>SEWARD2252018</t>
  </si>
  <si>
    <t>SEWARD2262018</t>
  </si>
  <si>
    <t>SEWARD2272018</t>
  </si>
  <si>
    <t>SEWARD2312018</t>
  </si>
  <si>
    <t>SEWARD2412018</t>
  </si>
  <si>
    <t>SEWARD2532018</t>
  </si>
  <si>
    <t>SEWARD2542018</t>
  </si>
  <si>
    <t>SEWARD2552018</t>
  </si>
  <si>
    <t>SEWARD2642018</t>
  </si>
  <si>
    <t>SEWARD2652018</t>
  </si>
  <si>
    <t>SEWARD2662018</t>
  </si>
  <si>
    <t>SEWARD2722018</t>
  </si>
  <si>
    <t>SEWARD2742018</t>
  </si>
  <si>
    <t>SEWARD2762018</t>
  </si>
  <si>
    <t>SEWARD2782018</t>
  </si>
  <si>
    <t>SEWARD2832018</t>
  </si>
  <si>
    <t>SEWARD2842018</t>
  </si>
  <si>
    <t>SEWARD2862018</t>
  </si>
  <si>
    <t>SEWARD2872018</t>
  </si>
  <si>
    <t>SEWARD28102018</t>
  </si>
  <si>
    <t>WHITTIER612018</t>
  </si>
  <si>
    <t>WHITTIER622018</t>
  </si>
  <si>
    <t>WHITTIER632018</t>
  </si>
  <si>
    <t>WHITTIER642018</t>
  </si>
  <si>
    <t>WHITTIER652018</t>
  </si>
  <si>
    <t>WHITTIER732018</t>
  </si>
  <si>
    <t>WHITTIER762018</t>
  </si>
  <si>
    <t>WHITTIER812018</t>
  </si>
  <si>
    <t>WHITTIER832018</t>
  </si>
  <si>
    <t>WHITTIER912018</t>
  </si>
  <si>
    <t>WHITTIER932018</t>
  </si>
  <si>
    <t>WHITTIER952018</t>
  </si>
  <si>
    <t>WHITTIER1062018</t>
  </si>
  <si>
    <t>WHITTIER1082018</t>
  </si>
  <si>
    <t>WHITTIER1092018</t>
  </si>
  <si>
    <t>WHITTIER1112018</t>
  </si>
  <si>
    <t>WHITTIER1152018</t>
  </si>
  <si>
    <t>WHITTIER1312018</t>
  </si>
  <si>
    <t>WHITTIER1522018</t>
  </si>
  <si>
    <t>WHITTIER1612018</t>
  </si>
  <si>
    <t>WHITTIER1712018</t>
  </si>
  <si>
    <t>WHITTIER1732018</t>
  </si>
  <si>
    <t>WHITTIER1752018</t>
  </si>
  <si>
    <t>WHITTIER1812018</t>
  </si>
  <si>
    <t>CCI112018</t>
  </si>
  <si>
    <t>CCI122018</t>
  </si>
  <si>
    <t>CCI132018</t>
  </si>
  <si>
    <t>CCI142018</t>
  </si>
  <si>
    <t>CCI152018</t>
  </si>
  <si>
    <t>WHITTIER112019</t>
  </si>
  <si>
    <t>WHITTIER162019</t>
  </si>
  <si>
    <t>WHITTIER212019</t>
  </si>
  <si>
    <t>WHITTIER312019</t>
  </si>
  <si>
    <t>WHITTIER412019</t>
  </si>
  <si>
    <t>WHITTIER512019</t>
  </si>
  <si>
    <t>WHITTIER522019</t>
  </si>
  <si>
    <t>WHITTIER532019</t>
  </si>
  <si>
    <t>WHITTIER542019</t>
  </si>
  <si>
    <t>WHITTIER552019</t>
  </si>
  <si>
    <t>WHITTIER612019</t>
  </si>
  <si>
    <t>WHITTIER712019</t>
  </si>
  <si>
    <t>WHITTIER722019</t>
  </si>
  <si>
    <t>WHITTIER732019</t>
  </si>
  <si>
    <t>WHITTIER812019</t>
  </si>
  <si>
    <t>WHITTIER912019</t>
  </si>
  <si>
    <t>WHITTIER1012019</t>
  </si>
  <si>
    <t>WHITTIER1022019</t>
  </si>
  <si>
    <t>WHITTIER1032019</t>
  </si>
  <si>
    <t>WHITTIER1122019</t>
  </si>
  <si>
    <t>WHITTIER1212019</t>
  </si>
  <si>
    <t>WHITTIER1222019</t>
  </si>
  <si>
    <t>WHITTIER1232019</t>
  </si>
  <si>
    <t>WHITTIER1242019</t>
  </si>
  <si>
    <t>WHITTIER1252019</t>
  </si>
  <si>
    <t>WHITTIER1262019</t>
  </si>
  <si>
    <t>WHITTIER1312019</t>
  </si>
  <si>
    <t>WHITTIER1322019</t>
  </si>
  <si>
    <t>WHITTIER1412019</t>
  </si>
  <si>
    <t>WHITTIER1422019</t>
  </si>
  <si>
    <t>WHITTIER1432019</t>
  </si>
  <si>
    <t>WHITTIER1512019</t>
  </si>
  <si>
    <t>WHITTIER142019</t>
  </si>
  <si>
    <t>WHITTIER172019</t>
  </si>
  <si>
    <t>WHITTIER182019</t>
  </si>
  <si>
    <t>WHITTIER192019</t>
  </si>
  <si>
    <t>WHITTIER1172019</t>
  </si>
  <si>
    <t>WHITTIER322019</t>
  </si>
  <si>
    <t>WHITTIER332019</t>
  </si>
  <si>
    <t>WHITTIER422019</t>
  </si>
  <si>
    <t>WHITTIER432019</t>
  </si>
  <si>
    <t>WHITTIER452019</t>
  </si>
  <si>
    <t>WHITTIER462019</t>
  </si>
  <si>
    <t>WHITTIER622019</t>
  </si>
  <si>
    <t>WHITTIER742019</t>
  </si>
  <si>
    <t>WHITTIER922019</t>
  </si>
  <si>
    <t>WHITTIER932019</t>
  </si>
  <si>
    <t>WHITTIER942019</t>
  </si>
  <si>
    <t>WHITTIER952019</t>
  </si>
  <si>
    <t>WHITTIER962019</t>
  </si>
  <si>
    <t>WHITTIER972019</t>
  </si>
  <si>
    <t>WHITTIER1042019</t>
  </si>
  <si>
    <t>WHITTIER1112019</t>
  </si>
  <si>
    <t>WHITTIER1332019</t>
  </si>
  <si>
    <t>WHITTIER1342019</t>
  </si>
  <si>
    <t>WHITTIER1352019</t>
  </si>
  <si>
    <t>WHITTIER1362019</t>
  </si>
  <si>
    <t>WHITTIER1372019</t>
  </si>
  <si>
    <t>NUMBER</t>
  </si>
  <si>
    <t>COMMENT</t>
  </si>
  <si>
    <t>USE AND USER INFO: A CARE member initiates an exchange by requesting an Exchange Id number from the CARE Age Structure Exchange Coordinator (CARE Vice Chair). The CARE member conducts and completes the exchange and submits this completed invoice to the Coordinator.</t>
  </si>
  <si>
    <t>PRECISION STATISTICS</t>
  </si>
  <si>
    <t>GOABSpine</t>
  </si>
  <si>
    <t>SEAKOtolith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</si>
</sst>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sz val="11"/>
      <color rgb="FFFF0000"/>
      <name val="Calibri"/>
      <family val="2"/>
      <scheme val="minor"/>
    </font>
    <font>
      <sz val="10"/>
      <color indexed="8"/>
      <name val="Arial"/>
      <family val="2"/>
    </font>
    <font>
      <sz val="11"/>
      <color indexed="8"/>
      <name val="Calibri"/>
      <family val="2"/>
    </font>
    <font>
      <b/>
      <sz val="11"/>
      <color theme="1"/>
      <name val="Calibri"/>
      <family val="2"/>
      <scheme val="minor"/>
    </font>
    <font>
      <sz val="10"/>
      <name val="Arial"/>
      <family val="2"/>
    </font>
    <font>
      <sz val="7"/>
      <name val="Courier"/>
      <family val="3"/>
    </font>
    <font>
      <sz val="8"/>
      <name val="Courier"/>
      <family val="3"/>
    </font>
    <font>
      <b/>
      <sz val="7"/>
      <name val="Courier"/>
      <family val="3"/>
    </font>
    <font>
      <sz val="6"/>
      <name val="Courier"/>
      <family val="3"/>
    </font>
    <font>
      <b/>
      <sz val="6"/>
      <name val="Courier"/>
      <family val="3"/>
    </font>
    <font>
      <sz val="8"/>
      <name val="Arial"/>
      <family val="2"/>
    </font>
    <font>
      <sz val="12"/>
      <name val="Arial"/>
      <family val="2"/>
    </font>
    <font>
      <sz val="11"/>
      <name val="Arial"/>
      <family val="2"/>
    </font>
    <font>
      <u/>
      <sz val="8"/>
      <name val="Arial"/>
      <family val="2"/>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indexed="9"/>
        <bgColor indexed="64"/>
      </patternFill>
    </fill>
    <fill>
      <patternFill patternType="solid">
        <fgColor indexed="22"/>
        <bgColor indexed="64"/>
      </patternFill>
    </fill>
    <fill>
      <patternFill patternType="solid">
        <fgColor indexed="65"/>
        <bgColor indexed="8"/>
      </patternFill>
    </fill>
    <fill>
      <patternFill patternType="solid">
        <fgColor indexed="22"/>
        <bgColor indexed="8"/>
      </patternFill>
    </fill>
    <fill>
      <patternFill patternType="solid">
        <fgColor indexed="65"/>
        <bgColor indexed="23"/>
      </patternFill>
    </fill>
    <fill>
      <patternFill patternType="solid">
        <fgColor indexed="63"/>
        <bgColor indexed="8"/>
      </patternFill>
    </fill>
    <fill>
      <patternFill patternType="solid">
        <fgColor indexed="15"/>
        <bgColor indexed="64"/>
      </patternFill>
    </fill>
    <fill>
      <patternFill patternType="solid">
        <fgColor indexed="5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2" fillId="0" borderId="0"/>
    <xf numFmtId="0" fontId="5" fillId="0" borderId="0"/>
    <xf numFmtId="9" fontId="5" fillId="0" borderId="0" applyFont="0" applyFill="0" applyBorder="0" applyAlignment="0" applyProtection="0"/>
    <xf numFmtId="0" fontId="11" fillId="0" borderId="0"/>
  </cellStyleXfs>
  <cellXfs count="130">
    <xf numFmtId="0" fontId="0" fillId="0" borderId="0" xfId="0"/>
    <xf numFmtId="0" fontId="0" fillId="0" borderId="1" xfId="0" applyBorder="1"/>
    <xf numFmtId="0" fontId="0" fillId="0" borderId="0" xfId="0" applyFill="1" applyBorder="1"/>
    <xf numFmtId="0" fontId="0" fillId="2" borderId="1" xfId="0" applyFill="1" applyBorder="1"/>
    <xf numFmtId="0" fontId="0" fillId="0" borderId="1" xfId="0" applyFill="1" applyBorder="1"/>
    <xf numFmtId="0" fontId="0" fillId="0" borderId="2" xfId="0" applyFill="1" applyBorder="1"/>
    <xf numFmtId="0" fontId="0" fillId="0" borderId="3" xfId="0" applyFill="1" applyBorder="1"/>
    <xf numFmtId="0" fontId="1" fillId="0" borderId="1" xfId="0" applyFont="1" applyFill="1" applyBorder="1"/>
    <xf numFmtId="0" fontId="0" fillId="3" borderId="1" xfId="0" applyFill="1" applyBorder="1"/>
    <xf numFmtId="0" fontId="0" fillId="3" borderId="2" xfId="0" applyFill="1" applyBorder="1"/>
    <xf numFmtId="0" fontId="0" fillId="3" borderId="3" xfId="0" applyFill="1" applyBorder="1"/>
    <xf numFmtId="0" fontId="3" fillId="3" borderId="1" xfId="1" applyFont="1"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4" fillId="4" borderId="4" xfId="0" applyFont="1" applyFill="1" applyBorder="1"/>
    <xf numFmtId="0" fontId="6" fillId="0" borderId="0" xfId="2" applyFont="1"/>
    <xf numFmtId="0" fontId="6" fillId="5" borderId="0" xfId="2" applyFont="1" applyFill="1"/>
    <xf numFmtId="0" fontId="6" fillId="0" borderId="5" xfId="2" applyFont="1" applyBorder="1" applyAlignment="1">
      <alignment horizontal="right"/>
    </xf>
    <xf numFmtId="14" fontId="7" fillId="6" borderId="6" xfId="2" applyNumberFormat="1" applyFont="1" applyFill="1" applyBorder="1" applyAlignment="1" applyProtection="1">
      <alignment horizontal="center"/>
      <protection locked="0"/>
    </xf>
    <xf numFmtId="15" fontId="6" fillId="0" borderId="7" xfId="2" applyNumberFormat="1" applyFont="1" applyBorder="1" applyAlignment="1">
      <alignment horizontal="center"/>
    </xf>
    <xf numFmtId="0" fontId="8" fillId="0" borderId="7" xfId="2" applyFont="1" applyBorder="1"/>
    <xf numFmtId="0" fontId="6" fillId="7" borderId="7" xfId="2" applyFont="1" applyFill="1" applyBorder="1" applyAlignment="1">
      <alignment horizontal="right"/>
    </xf>
    <xf numFmtId="0" fontId="7" fillId="8" borderId="3" xfId="2" applyFont="1" applyFill="1" applyBorder="1" applyAlignment="1" applyProtection="1">
      <alignment horizontal="center"/>
      <protection locked="0"/>
    </xf>
    <xf numFmtId="0" fontId="8" fillId="0" borderId="2" xfId="2" applyFont="1" applyBorder="1" applyAlignment="1">
      <alignment horizontal="right"/>
    </xf>
    <xf numFmtId="0" fontId="7" fillId="6" borderId="3" xfId="2" applyFont="1" applyFill="1" applyBorder="1" applyAlignment="1" applyProtection="1">
      <alignment horizontal="center"/>
      <protection locked="0"/>
    </xf>
    <xf numFmtId="0" fontId="6" fillId="9" borderId="7" xfId="2" applyFont="1" applyFill="1" applyBorder="1" applyAlignment="1">
      <alignment horizontal="center"/>
    </xf>
    <xf numFmtId="0" fontId="8" fillId="9" borderId="7" xfId="2" applyFont="1" applyFill="1" applyBorder="1" applyAlignment="1">
      <alignment horizontal="right"/>
    </xf>
    <xf numFmtId="10" fontId="8" fillId="9" borderId="8" xfId="3" quotePrefix="1" applyNumberFormat="1" applyFont="1" applyFill="1" applyBorder="1" applyAlignment="1">
      <alignment horizontal="center"/>
    </xf>
    <xf numFmtId="0" fontId="6" fillId="10" borderId="9" xfId="2" applyFont="1" applyFill="1" applyBorder="1" applyAlignment="1">
      <alignment horizontal="right"/>
    </xf>
    <xf numFmtId="0" fontId="7" fillId="10" borderId="10" xfId="2" applyFont="1" applyFill="1" applyBorder="1" applyAlignment="1" applyProtection="1">
      <alignment horizontal="left"/>
      <protection locked="0"/>
    </xf>
    <xf numFmtId="0" fontId="6" fillId="0" borderId="0" xfId="2" applyFont="1" applyAlignment="1">
      <alignment horizontal="center"/>
    </xf>
    <xf numFmtId="0" fontId="8" fillId="7" borderId="0" xfId="2" applyFont="1" applyFill="1" applyAlignment="1">
      <alignment horizontal="center"/>
    </xf>
    <xf numFmtId="0" fontId="6" fillId="7" borderId="0" xfId="2" applyFont="1" applyFill="1" applyAlignment="1">
      <alignment horizontal="right"/>
    </xf>
    <xf numFmtId="1" fontId="7" fillId="8" borderId="11" xfId="2" applyNumberFormat="1" applyFont="1" applyFill="1" applyBorder="1" applyAlignment="1" applyProtection="1">
      <alignment horizontal="center"/>
      <protection locked="0"/>
    </xf>
    <xf numFmtId="0" fontId="8" fillId="9" borderId="9" xfId="2" applyFont="1" applyFill="1" applyBorder="1" applyAlignment="1">
      <alignment horizontal="right"/>
    </xf>
    <xf numFmtId="0" fontId="8" fillId="9" borderId="0" xfId="2" applyFont="1" applyFill="1" applyAlignment="1">
      <alignment horizontal="center"/>
    </xf>
    <xf numFmtId="0" fontId="8" fillId="9" borderId="0" xfId="2" quotePrefix="1" applyFont="1" applyFill="1" applyAlignment="1">
      <alignment horizontal="center"/>
    </xf>
    <xf numFmtId="0" fontId="8" fillId="9" borderId="0" xfId="2" applyFont="1" applyFill="1" applyAlignment="1">
      <alignment horizontal="right"/>
    </xf>
    <xf numFmtId="10" fontId="8" fillId="9" borderId="12" xfId="2" applyNumberFormat="1" applyFont="1" applyFill="1" applyBorder="1" applyAlignment="1">
      <alignment horizontal="center"/>
    </xf>
    <xf numFmtId="0" fontId="6" fillId="7" borderId="9" xfId="2" applyFont="1" applyFill="1" applyBorder="1" applyAlignment="1">
      <alignment horizontal="right"/>
    </xf>
    <xf numFmtId="0" fontId="7" fillId="8" borderId="10" xfId="2" applyFont="1" applyFill="1" applyBorder="1" applyAlignment="1" applyProtection="1">
      <alignment horizontal="center"/>
      <protection locked="0"/>
    </xf>
    <xf numFmtId="49" fontId="6" fillId="0" borderId="0" xfId="2" applyNumberFormat="1" applyFont="1" applyAlignment="1">
      <alignment horizontal="center"/>
    </xf>
    <xf numFmtId="0" fontId="6" fillId="7" borderId="0" xfId="2" applyFont="1" applyFill="1" applyAlignment="1">
      <alignment horizontal="center"/>
    </xf>
    <xf numFmtId="49" fontId="6" fillId="0" borderId="12" xfId="2" applyNumberFormat="1" applyFont="1" applyBorder="1" applyAlignment="1">
      <alignment horizontal="center"/>
    </xf>
    <xf numFmtId="9" fontId="8" fillId="9" borderId="0" xfId="3" applyFont="1" applyFill="1" applyBorder="1" applyAlignment="1">
      <alignment horizontal="center"/>
    </xf>
    <xf numFmtId="2" fontId="8" fillId="9" borderId="12" xfId="2" applyNumberFormat="1" applyFont="1" applyFill="1" applyBorder="1" applyAlignment="1">
      <alignment horizontal="center"/>
    </xf>
    <xf numFmtId="0" fontId="6" fillId="10" borderId="13" xfId="2" applyFont="1" applyFill="1" applyBorder="1" applyAlignment="1">
      <alignment horizontal="right"/>
    </xf>
    <xf numFmtId="0" fontId="7" fillId="10" borderId="10" xfId="2" applyFont="1" applyFill="1" applyBorder="1" applyAlignment="1" applyProtection="1">
      <alignment horizontal="center"/>
      <protection locked="0"/>
    </xf>
    <xf numFmtId="0" fontId="6" fillId="0" borderId="10" xfId="2" applyFont="1" applyBorder="1" applyAlignment="1">
      <alignment horizontal="center"/>
    </xf>
    <xf numFmtId="0" fontId="8" fillId="7" borderId="10" xfId="2" applyFont="1" applyFill="1" applyBorder="1" applyAlignment="1">
      <alignment horizontal="center"/>
    </xf>
    <xf numFmtId="0" fontId="6" fillId="0" borderId="10" xfId="2" applyFont="1" applyBorder="1"/>
    <xf numFmtId="0" fontId="8" fillId="5" borderId="11" xfId="2" applyFont="1" applyFill="1" applyBorder="1" applyAlignment="1">
      <alignment horizontal="right" vertical="top"/>
    </xf>
    <xf numFmtId="0" fontId="8" fillId="9" borderId="0" xfId="3" applyNumberFormat="1" applyFont="1" applyFill="1" applyBorder="1" applyAlignment="1">
      <alignment horizontal="center"/>
    </xf>
    <xf numFmtId="164" fontId="8" fillId="9" borderId="12" xfId="3" applyNumberFormat="1" applyFont="1" applyFill="1" applyBorder="1" applyAlignment="1">
      <alignment horizontal="center"/>
    </xf>
    <xf numFmtId="0" fontId="8" fillId="9" borderId="13" xfId="2" applyFont="1" applyFill="1" applyBorder="1" applyAlignment="1">
      <alignment horizontal="right"/>
    </xf>
    <xf numFmtId="9" fontId="8" fillId="9" borderId="10" xfId="3" applyFont="1" applyFill="1" applyBorder="1" applyAlignment="1">
      <alignment horizontal="center"/>
    </xf>
    <xf numFmtId="9" fontId="8" fillId="9" borderId="10" xfId="3" quotePrefix="1" applyFont="1" applyFill="1" applyBorder="1" applyAlignment="1">
      <alignment horizontal="center"/>
    </xf>
    <xf numFmtId="0" fontId="8" fillId="9" borderId="10" xfId="2" applyFont="1" applyFill="1" applyBorder="1" applyAlignment="1">
      <alignment horizontal="right"/>
    </xf>
    <xf numFmtId="164" fontId="8" fillId="9" borderId="11" xfId="3" applyNumberFormat="1" applyFont="1" applyFill="1" applyBorder="1" applyAlignment="1">
      <alignment horizontal="center"/>
    </xf>
    <xf numFmtId="0" fontId="6" fillId="7" borderId="5" xfId="2" applyFont="1" applyFill="1" applyBorder="1" applyAlignment="1">
      <alignment horizontal="right"/>
    </xf>
    <xf numFmtId="0" fontId="8" fillId="8" borderId="6" xfId="2" applyFont="1" applyFill="1" applyBorder="1" applyAlignment="1" applyProtection="1">
      <alignment horizontal="center"/>
      <protection locked="0"/>
    </xf>
    <xf numFmtId="0" fontId="6" fillId="0" borderId="7" xfId="2" applyFont="1" applyBorder="1" applyAlignment="1">
      <alignment horizontal="center"/>
    </xf>
    <xf numFmtId="0" fontId="8" fillId="7" borderId="7" xfId="2" applyFont="1" applyFill="1" applyBorder="1"/>
    <xf numFmtId="0" fontId="8" fillId="8" borderId="3" xfId="2" applyFont="1" applyFill="1" applyBorder="1" applyAlignment="1" applyProtection="1">
      <alignment horizontal="center"/>
      <protection locked="0"/>
    </xf>
    <xf numFmtId="0" fontId="6" fillId="7" borderId="13" xfId="2" applyFont="1" applyFill="1" applyBorder="1" applyAlignment="1">
      <alignment horizontal="right"/>
    </xf>
    <xf numFmtId="14" fontId="6" fillId="8" borderId="10" xfId="2" applyNumberFormat="1" applyFont="1" applyFill="1" applyBorder="1" applyAlignment="1" applyProtection="1">
      <alignment horizontal="center"/>
      <protection locked="0"/>
    </xf>
    <xf numFmtId="14" fontId="6" fillId="0" borderId="10" xfId="2" applyNumberFormat="1" applyFont="1" applyBorder="1" applyAlignment="1">
      <alignment horizontal="center"/>
    </xf>
    <xf numFmtId="0" fontId="6" fillId="0" borderId="10" xfId="2" applyFont="1" applyBorder="1" applyAlignment="1">
      <alignment horizontal="right"/>
    </xf>
    <xf numFmtId="0" fontId="6" fillId="7" borderId="10" xfId="2" applyFont="1" applyFill="1" applyBorder="1" applyAlignment="1">
      <alignment horizontal="right"/>
    </xf>
    <xf numFmtId="14" fontId="6" fillId="8" borderId="11" xfId="2" applyNumberFormat="1" applyFont="1" applyFill="1" applyBorder="1" applyAlignment="1" applyProtection="1">
      <alignment horizontal="center"/>
      <protection locked="0"/>
    </xf>
    <xf numFmtId="0" fontId="8" fillId="5" borderId="0" xfId="2" applyFont="1" applyFill="1"/>
    <xf numFmtId="0" fontId="8" fillId="5" borderId="0" xfId="2" applyFont="1" applyFill="1" applyAlignment="1">
      <alignment horizontal="center"/>
    </xf>
    <xf numFmtId="0" fontId="8" fillId="11" borderId="5" xfId="2" applyFont="1" applyFill="1" applyBorder="1" applyAlignment="1">
      <alignment horizontal="right"/>
    </xf>
    <xf numFmtId="0" fontId="8" fillId="6" borderId="2" xfId="2" applyFont="1" applyFill="1" applyBorder="1"/>
    <xf numFmtId="0" fontId="6" fillId="6" borderId="3" xfId="2" applyFont="1" applyFill="1" applyBorder="1"/>
    <xf numFmtId="0" fontId="9" fillId="5" borderId="0" xfId="2" applyFont="1" applyFill="1"/>
    <xf numFmtId="0" fontId="8" fillId="11" borderId="13" xfId="2" applyFont="1" applyFill="1" applyBorder="1"/>
    <xf numFmtId="0" fontId="6" fillId="0" borderId="1" xfId="2" applyFont="1" applyBorder="1" applyAlignment="1">
      <alignment horizontal="center" wrapText="1"/>
    </xf>
    <xf numFmtId="0" fontId="6" fillId="5" borderId="1" xfId="2" applyFont="1" applyFill="1" applyBorder="1" applyAlignment="1">
      <alignment horizontal="center" wrapText="1"/>
    </xf>
    <xf numFmtId="0" fontId="6" fillId="5" borderId="2" xfId="2" applyFont="1" applyFill="1" applyBorder="1" applyAlignment="1">
      <alignment horizontal="centerContinuous" wrapText="1"/>
    </xf>
    <xf numFmtId="0" fontId="6" fillId="5" borderId="3" xfId="2" applyFont="1" applyFill="1" applyBorder="1" applyAlignment="1">
      <alignment horizontal="centerContinuous" wrapText="1"/>
    </xf>
    <xf numFmtId="0" fontId="6" fillId="5" borderId="14" xfId="2" applyFont="1" applyFill="1" applyBorder="1" applyAlignment="1">
      <alignment horizontal="center" wrapText="1"/>
    </xf>
    <xf numFmtId="0" fontId="6" fillId="0" borderId="0" xfId="2" applyFont="1" applyAlignment="1">
      <alignment horizontal="center" wrapText="1"/>
    </xf>
    <xf numFmtId="0" fontId="6" fillId="0" borderId="1" xfId="2" applyFont="1" applyBorder="1"/>
    <xf numFmtId="14" fontId="6" fillId="0" borderId="1" xfId="2" applyNumberFormat="1" applyFont="1" applyBorder="1"/>
    <xf numFmtId="1" fontId="6" fillId="0" borderId="1" xfId="2" applyNumberFormat="1" applyFont="1" applyBorder="1"/>
    <xf numFmtId="10" fontId="6" fillId="5" borderId="1" xfId="2" applyNumberFormat="1" applyFont="1" applyFill="1" applyBorder="1" applyAlignment="1">
      <alignment horizontal="center"/>
    </xf>
    <xf numFmtId="0" fontId="6" fillId="5" borderId="1" xfId="2" applyFont="1" applyFill="1" applyBorder="1" applyAlignment="1">
      <alignment horizontal="center"/>
    </xf>
    <xf numFmtId="9" fontId="6" fillId="5" borderId="1" xfId="2" applyNumberFormat="1" applyFont="1" applyFill="1" applyBorder="1"/>
    <xf numFmtId="0" fontId="6" fillId="5" borderId="13" xfId="2" applyFont="1" applyFill="1" applyBorder="1" applyAlignment="1">
      <alignment horizontal="center"/>
    </xf>
    <xf numFmtId="0" fontId="6" fillId="5" borderId="11" xfId="2" applyFont="1" applyFill="1" applyBorder="1" applyAlignment="1">
      <alignment horizontal="center"/>
    </xf>
    <xf numFmtId="164" fontId="6" fillId="0" borderId="1" xfId="2" applyNumberFormat="1" applyFont="1" applyBorder="1" applyAlignment="1">
      <alignment horizontal="center"/>
    </xf>
    <xf numFmtId="0" fontId="6" fillId="5" borderId="0" xfId="2" applyFont="1" applyFill="1" applyAlignment="1">
      <alignment horizontal="centerContinuous"/>
    </xf>
    <xf numFmtId="0" fontId="8" fillId="0" borderId="0" xfId="2" applyFont="1" applyAlignment="1">
      <alignment horizontal="center"/>
    </xf>
    <xf numFmtId="0" fontId="8" fillId="0" borderId="1" xfId="2" applyFont="1" applyBorder="1" applyAlignment="1">
      <alignment horizontal="center" wrapText="1"/>
    </xf>
    <xf numFmtId="0" fontId="8" fillId="0" borderId="2" xfId="2" applyFont="1" applyBorder="1" applyAlignment="1">
      <alignment horizontal="centerContinuous"/>
    </xf>
    <xf numFmtId="0" fontId="8" fillId="0" borderId="6" xfId="2" applyFont="1" applyBorder="1" applyAlignment="1">
      <alignment horizontal="centerContinuous"/>
    </xf>
    <xf numFmtId="0" fontId="8" fillId="0" borderId="3" xfId="2" applyFont="1" applyBorder="1" applyAlignment="1">
      <alignment horizontal="centerContinuous"/>
    </xf>
    <xf numFmtId="0" fontId="8" fillId="0" borderId="1" xfId="2" applyFont="1" applyBorder="1" applyAlignment="1">
      <alignment horizontal="center"/>
    </xf>
    <xf numFmtId="14" fontId="6" fillId="0" borderId="0" xfId="2" applyNumberFormat="1" applyFont="1"/>
    <xf numFmtId="1" fontId="7" fillId="0" borderId="15" xfId="2" applyNumberFormat="1" applyFont="1" applyBorder="1"/>
    <xf numFmtId="0" fontId="7" fillId="0" borderId="2" xfId="2" applyFont="1" applyBorder="1" applyAlignment="1">
      <alignment horizontal="center"/>
    </xf>
    <xf numFmtId="0" fontId="6" fillId="0" borderId="6" xfId="2" quotePrefix="1" applyFont="1" applyBorder="1" applyAlignment="1">
      <alignment horizontal="center"/>
    </xf>
    <xf numFmtId="0" fontId="7" fillId="0" borderId="3" xfId="2" applyFont="1" applyBorder="1" applyAlignment="1">
      <alignment horizontal="center"/>
    </xf>
    <xf numFmtId="0" fontId="6" fillId="0" borderId="1" xfId="2" applyFont="1" applyBorder="1" applyAlignment="1">
      <alignment horizontal="center"/>
    </xf>
    <xf numFmtId="1" fontId="7" fillId="0" borderId="16" xfId="2" applyNumberFormat="1" applyFont="1" applyBorder="1"/>
    <xf numFmtId="0" fontId="6" fillId="12" borderId="0" xfId="2" applyFont="1" applyFill="1" applyAlignment="1">
      <alignment horizontal="centerContinuous"/>
    </xf>
    <xf numFmtId="10" fontId="6" fillId="0" borderId="0" xfId="3" applyNumberFormat="1" applyFont="1" applyBorder="1" applyAlignment="1">
      <alignment horizontal="center"/>
    </xf>
    <xf numFmtId="10" fontId="8" fillId="0" borderId="0" xfId="3" applyNumberFormat="1" applyFont="1" applyBorder="1" applyAlignment="1">
      <alignment horizontal="center"/>
    </xf>
    <xf numFmtId="164" fontId="8" fillId="0" borderId="0" xfId="2" applyNumberFormat="1" applyFont="1" applyAlignment="1">
      <alignment horizontal="center"/>
    </xf>
    <xf numFmtId="0" fontId="12" fillId="0" borderId="0" xfId="4" applyFont="1"/>
    <xf numFmtId="0" fontId="13" fillId="0" borderId="0" xfId="4" applyFont="1"/>
    <xf numFmtId="0" fontId="12" fillId="0" borderId="17" xfId="4" applyFont="1" applyBorder="1"/>
    <xf numFmtId="0" fontId="12" fillId="0" borderId="18" xfId="4" applyFont="1" applyBorder="1"/>
    <xf numFmtId="0" fontId="13" fillId="0" borderId="1" xfId="4" applyFont="1" applyBorder="1"/>
    <xf numFmtId="0" fontId="5" fillId="13" borderId="1" xfId="4" applyFont="1" applyFill="1" applyBorder="1"/>
    <xf numFmtId="1" fontId="11" fillId="0" borderId="0" xfId="4" applyNumberFormat="1"/>
    <xf numFmtId="0" fontId="5" fillId="0" borderId="19" xfId="4" applyFont="1" applyBorder="1"/>
    <xf numFmtId="0" fontId="12" fillId="0" borderId="20" xfId="4" applyFont="1" applyBorder="1"/>
    <xf numFmtId="0" fontId="12" fillId="0" borderId="10" xfId="4" applyFont="1" applyBorder="1"/>
    <xf numFmtId="0" fontId="14" fillId="0" borderId="21" xfId="4" applyFont="1" applyBorder="1"/>
    <xf numFmtId="0" fontId="11" fillId="0" borderId="7" xfId="4" applyBorder="1"/>
    <xf numFmtId="0" fontId="11" fillId="0" borderId="0" xfId="4"/>
    <xf numFmtId="0" fontId="11" fillId="0" borderId="19" xfId="4" applyBorder="1"/>
    <xf numFmtId="0" fontId="11" fillId="0" borderId="1" xfId="4" applyBorder="1"/>
    <xf numFmtId="0" fontId="13" fillId="0" borderId="1" xfId="0" applyFont="1" applyBorder="1"/>
    <xf numFmtId="0" fontId="7" fillId="0" borderId="0" xfId="2" applyFont="1" applyBorder="1" applyAlignment="1">
      <alignment horizontal="center"/>
    </xf>
    <xf numFmtId="0" fontId="11" fillId="0" borderId="19" xfId="4" applyBorder="1" applyAlignment="1">
      <alignment vertical="top" wrapText="1"/>
    </xf>
    <xf numFmtId="0" fontId="11" fillId="0" borderId="0" xfId="4" applyAlignment="1">
      <alignment vertical="top" wrapText="1"/>
    </xf>
  </cellXfs>
  <cellStyles count="5">
    <cellStyle name="Normal" xfId="0" builtinId="0"/>
    <cellStyle name="Normal 2" xfId="2" xr:uid="{24755806-5D35-4221-A28B-2A67661749D1}"/>
    <cellStyle name="Normal 3" xfId="4" xr:uid="{4E608450-A371-4B8D-8DDF-5BB50AEE70FC}"/>
    <cellStyle name="Normal_Sheet1" xfId="1" xr:uid="{60DE03F7-7DFC-449D-BC97-F1A5066E28AB}"/>
    <cellStyle name="Percent 2 2" xfId="3" xr:uid="{ECD98F83-EC79-4E85-BB2D-E08A05E887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Bias</a:t>
            </a:r>
            <a:r>
              <a:rPr lang="en-US" baseline="0"/>
              <a:t> percentage for Experienced vs Inexperienced Spine Readers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'USE THIS'!$A$20:$A$33</c:f>
              <c:numCache>
                <c:formatCode>General</c:formatCode>
                <c:ptCount val="14"/>
                <c:pt idx="0">
                  <c:v>-9</c:v>
                </c:pt>
                <c:pt idx="1">
                  <c:v>-8</c:v>
                </c:pt>
                <c:pt idx="2">
                  <c:v>-7</c:v>
                </c:pt>
                <c:pt idx="3">
                  <c:v>-6</c:v>
                </c:pt>
                <c:pt idx="4">
                  <c:v>-5</c:v>
                </c:pt>
                <c:pt idx="5">
                  <c:v>-4</c:v>
                </c:pt>
                <c:pt idx="6">
                  <c:v>-3</c:v>
                </c:pt>
                <c:pt idx="7">
                  <c:v>-2</c:v>
                </c:pt>
                <c:pt idx="8">
                  <c:v>-1</c:v>
                </c:pt>
                <c:pt idx="9">
                  <c:v>0</c:v>
                </c:pt>
                <c:pt idx="10">
                  <c:v>1</c:v>
                </c:pt>
                <c:pt idx="11">
                  <c:v>2</c:v>
                </c:pt>
                <c:pt idx="12">
                  <c:v>3</c:v>
                </c:pt>
                <c:pt idx="13">
                  <c:v>4</c:v>
                </c:pt>
              </c:numCache>
            </c:numRef>
          </c:cat>
          <c:val>
            <c:numRef>
              <c:f>'USE THIS'!$B$20:$B$33</c:f>
              <c:numCache>
                <c:formatCode>0.00%</c:formatCode>
                <c:ptCount val="14"/>
                <c:pt idx="0">
                  <c:v>0.01</c:v>
                </c:pt>
                <c:pt idx="1">
                  <c:v>0.01</c:v>
                </c:pt>
                <c:pt idx="2">
                  <c:v>0</c:v>
                </c:pt>
                <c:pt idx="3">
                  <c:v>0.02</c:v>
                </c:pt>
                <c:pt idx="4">
                  <c:v>0.02</c:v>
                </c:pt>
                <c:pt idx="5">
                  <c:v>0.01</c:v>
                </c:pt>
                <c:pt idx="6">
                  <c:v>0.1</c:v>
                </c:pt>
                <c:pt idx="7">
                  <c:v>7.0000000000000007E-2</c:v>
                </c:pt>
                <c:pt idx="8">
                  <c:v>0.23</c:v>
                </c:pt>
                <c:pt idx="9">
                  <c:v>0.12</c:v>
                </c:pt>
                <c:pt idx="10">
                  <c:v>0.2</c:v>
                </c:pt>
                <c:pt idx="11">
                  <c:v>0.13</c:v>
                </c:pt>
                <c:pt idx="12">
                  <c:v>0.05</c:v>
                </c:pt>
                <c:pt idx="13">
                  <c:v>0.03</c:v>
                </c:pt>
              </c:numCache>
            </c:numRef>
          </c:val>
          <c:extLst>
            <c:ext xmlns:c16="http://schemas.microsoft.com/office/drawing/2014/chart" uri="{C3380CC4-5D6E-409C-BE32-E72D297353CC}">
              <c16:uniqueId val="{00000000-D76D-49DF-B476-678E91D6E88C}"/>
            </c:ext>
          </c:extLst>
        </c:ser>
        <c:dLbls>
          <c:showLegendKey val="0"/>
          <c:showVal val="0"/>
          <c:showCatName val="0"/>
          <c:showSerName val="0"/>
          <c:showPercent val="0"/>
          <c:showBubbleSize val="0"/>
        </c:dLbls>
        <c:gapWidth val="219"/>
        <c:overlap val="-27"/>
        <c:axId val="673308248"/>
        <c:axId val="673311856"/>
      </c:barChart>
      <c:catAx>
        <c:axId val="673308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Bias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11856"/>
        <c:crosses val="autoZero"/>
        <c:auto val="1"/>
        <c:lblAlgn val="ctr"/>
        <c:lblOffset val="100"/>
        <c:noMultiLvlLbl val="0"/>
      </c:catAx>
      <c:valAx>
        <c:axId val="67331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Agreement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08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Bias</a:t>
            </a:r>
            <a:r>
              <a:rPr lang="en-US" baseline="0"/>
              <a:t> Percentage of Otolith vs. Spine Age Estimations </a:t>
            </a:r>
            <a:endParaRPr lang="en-US"/>
          </a:p>
        </c:rich>
      </c:tx>
      <c:layout>
        <c:manualLayout>
          <c:xMode val="edge"/>
          <c:yMode val="edge"/>
          <c:x val="0.21529855643044618"/>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
          <c:order val="0"/>
          <c:tx>
            <c:v>Otolith - Primary Age Structure</c:v>
          </c:tx>
          <c:spPr>
            <a:solidFill>
              <a:schemeClr val="accent2"/>
            </a:solidFill>
            <a:ln>
              <a:noFill/>
            </a:ln>
            <a:effectLst/>
            <a:sp3d/>
          </c:spPr>
          <c:invertIfNegative val="0"/>
          <c:cat>
            <c:numRef>
              <c:f>Notes!$A$20:$A$35</c:f>
              <c:numCache>
                <c:formatCode>General</c:formatCode>
                <c:ptCount val="16"/>
                <c:pt idx="0">
                  <c:v>-8</c:v>
                </c:pt>
                <c:pt idx="1">
                  <c:v>-7</c:v>
                </c:pt>
                <c:pt idx="2">
                  <c:v>-6</c:v>
                </c:pt>
                <c:pt idx="3">
                  <c:v>-5</c:v>
                </c:pt>
                <c:pt idx="4">
                  <c:v>-4</c:v>
                </c:pt>
                <c:pt idx="5">
                  <c:v>-3</c:v>
                </c:pt>
                <c:pt idx="6">
                  <c:v>-2</c:v>
                </c:pt>
                <c:pt idx="7">
                  <c:v>-1</c:v>
                </c:pt>
                <c:pt idx="8">
                  <c:v>0</c:v>
                </c:pt>
                <c:pt idx="9">
                  <c:v>1</c:v>
                </c:pt>
                <c:pt idx="10">
                  <c:v>2</c:v>
                </c:pt>
                <c:pt idx="11">
                  <c:v>3</c:v>
                </c:pt>
                <c:pt idx="12">
                  <c:v>4</c:v>
                </c:pt>
                <c:pt idx="13">
                  <c:v>5</c:v>
                </c:pt>
                <c:pt idx="14">
                  <c:v>6</c:v>
                </c:pt>
                <c:pt idx="15">
                  <c:v>7</c:v>
                </c:pt>
              </c:numCache>
            </c:numRef>
          </c:cat>
          <c:val>
            <c:numRef>
              <c:f>Notes!$B$20:$B$35</c:f>
              <c:numCache>
                <c:formatCode>0.00%</c:formatCode>
                <c:ptCount val="16"/>
                <c:pt idx="0">
                  <c:v>1.2403100775193798E-2</c:v>
                </c:pt>
                <c:pt idx="1">
                  <c:v>4.6511627906976744E-3</c:v>
                </c:pt>
                <c:pt idx="2">
                  <c:v>2.6356589147286821E-2</c:v>
                </c:pt>
                <c:pt idx="3">
                  <c:v>1.937984496124031E-2</c:v>
                </c:pt>
                <c:pt idx="4">
                  <c:v>3.4883720930232558E-2</c:v>
                </c:pt>
                <c:pt idx="5">
                  <c:v>5.1162790697674418E-2</c:v>
                </c:pt>
                <c:pt idx="6">
                  <c:v>7.5968992248062014E-2</c:v>
                </c:pt>
                <c:pt idx="7">
                  <c:v>0.13798449612403102</c:v>
                </c:pt>
                <c:pt idx="8">
                  <c:v>9.3798449612403106E-2</c:v>
                </c:pt>
                <c:pt idx="9">
                  <c:v>0.15813953488372093</c:v>
                </c:pt>
                <c:pt idx="10">
                  <c:v>0.1062015503875969</c:v>
                </c:pt>
                <c:pt idx="11">
                  <c:v>0.10232558139534884</c:v>
                </c:pt>
                <c:pt idx="12">
                  <c:v>8.2945736434108533E-2</c:v>
                </c:pt>
                <c:pt idx="13">
                  <c:v>6.2015503875968991E-2</c:v>
                </c:pt>
                <c:pt idx="14">
                  <c:v>0</c:v>
                </c:pt>
                <c:pt idx="15">
                  <c:v>3.1782945736434108E-2</c:v>
                </c:pt>
              </c:numCache>
            </c:numRef>
          </c:val>
          <c:extLst>
            <c:ext xmlns:c16="http://schemas.microsoft.com/office/drawing/2014/chart" uri="{C3380CC4-5D6E-409C-BE32-E72D297353CC}">
              <c16:uniqueId val="{00000001-E144-4BAA-B6E1-768F00540C32}"/>
            </c:ext>
          </c:extLst>
        </c:ser>
        <c:ser>
          <c:idx val="2"/>
          <c:order val="1"/>
          <c:tx>
            <c:v>Spine - New Age Structure</c:v>
          </c:tx>
          <c:spPr>
            <a:solidFill>
              <a:schemeClr val="accent3"/>
            </a:solidFill>
            <a:ln>
              <a:noFill/>
            </a:ln>
            <a:effectLst/>
            <a:sp3d/>
          </c:spPr>
          <c:invertIfNegative val="0"/>
          <c:cat>
            <c:numRef>
              <c:f>Notes!$A$20:$A$35</c:f>
              <c:numCache>
                <c:formatCode>General</c:formatCode>
                <c:ptCount val="16"/>
                <c:pt idx="0">
                  <c:v>-8</c:v>
                </c:pt>
                <c:pt idx="1">
                  <c:v>-7</c:v>
                </c:pt>
                <c:pt idx="2">
                  <c:v>-6</c:v>
                </c:pt>
                <c:pt idx="3">
                  <c:v>-5</c:v>
                </c:pt>
                <c:pt idx="4">
                  <c:v>-4</c:v>
                </c:pt>
                <c:pt idx="5">
                  <c:v>-3</c:v>
                </c:pt>
                <c:pt idx="6">
                  <c:v>-2</c:v>
                </c:pt>
                <c:pt idx="7">
                  <c:v>-1</c:v>
                </c:pt>
                <c:pt idx="8">
                  <c:v>0</c:v>
                </c:pt>
                <c:pt idx="9">
                  <c:v>1</c:v>
                </c:pt>
                <c:pt idx="10">
                  <c:v>2</c:v>
                </c:pt>
                <c:pt idx="11">
                  <c:v>3</c:v>
                </c:pt>
                <c:pt idx="12">
                  <c:v>4</c:v>
                </c:pt>
                <c:pt idx="13">
                  <c:v>5</c:v>
                </c:pt>
                <c:pt idx="14">
                  <c:v>6</c:v>
                </c:pt>
                <c:pt idx="15">
                  <c:v>7</c:v>
                </c:pt>
              </c:numCache>
            </c:numRef>
          </c:cat>
          <c:val>
            <c:numRef>
              <c:f>Notes!$C$20:$C$35</c:f>
              <c:numCache>
                <c:formatCode>0.00%</c:formatCode>
                <c:ptCount val="16"/>
                <c:pt idx="0">
                  <c:v>2.4786986831913247E-2</c:v>
                </c:pt>
                <c:pt idx="1">
                  <c:v>1.0069713400464756E-2</c:v>
                </c:pt>
                <c:pt idx="2">
                  <c:v>4.0278853601859024E-2</c:v>
                </c:pt>
                <c:pt idx="3">
                  <c:v>2.7110766847405113E-2</c:v>
                </c:pt>
                <c:pt idx="4">
                  <c:v>5.0348567002323777E-2</c:v>
                </c:pt>
                <c:pt idx="5">
                  <c:v>6.9713400464756006E-2</c:v>
                </c:pt>
                <c:pt idx="6">
                  <c:v>8.8303640588690932E-2</c:v>
                </c:pt>
                <c:pt idx="7">
                  <c:v>0.14872192099147946</c:v>
                </c:pt>
                <c:pt idx="8">
                  <c:v>9.372579395817196E-2</c:v>
                </c:pt>
                <c:pt idx="9">
                  <c:v>0.14562354763749033</c:v>
                </c:pt>
                <c:pt idx="10">
                  <c:v>9.2176607281177381E-2</c:v>
                </c:pt>
                <c:pt idx="11">
                  <c:v>8.1332300542215338E-2</c:v>
                </c:pt>
                <c:pt idx="12">
                  <c:v>6.4291247095274978E-2</c:v>
                </c:pt>
                <c:pt idx="13">
                  <c:v>4.2602633617350893E-2</c:v>
                </c:pt>
                <c:pt idx="14">
                  <c:v>0</c:v>
                </c:pt>
                <c:pt idx="15">
                  <c:v>2.0914020139426802E-2</c:v>
                </c:pt>
              </c:numCache>
            </c:numRef>
          </c:val>
          <c:extLst>
            <c:ext xmlns:c16="http://schemas.microsoft.com/office/drawing/2014/chart" uri="{C3380CC4-5D6E-409C-BE32-E72D297353CC}">
              <c16:uniqueId val="{00000002-E144-4BAA-B6E1-768F00540C32}"/>
            </c:ext>
          </c:extLst>
        </c:ser>
        <c:dLbls>
          <c:showLegendKey val="0"/>
          <c:showVal val="0"/>
          <c:showCatName val="0"/>
          <c:showSerName val="0"/>
          <c:showPercent val="0"/>
          <c:showBubbleSize val="0"/>
        </c:dLbls>
        <c:gapWidth val="150"/>
        <c:shape val="box"/>
        <c:axId val="637384048"/>
        <c:axId val="637383720"/>
        <c:axId val="638149728"/>
      </c:bar3DChart>
      <c:catAx>
        <c:axId val="63738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83720"/>
        <c:crosses val="autoZero"/>
        <c:auto val="1"/>
        <c:lblAlgn val="ctr"/>
        <c:lblOffset val="100"/>
        <c:noMultiLvlLbl val="0"/>
      </c:catAx>
      <c:valAx>
        <c:axId val="637383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Agreement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84048"/>
        <c:crosses val="autoZero"/>
        <c:crossBetween val="between"/>
      </c:valAx>
      <c:serAx>
        <c:axId val="638149728"/>
        <c:scaling>
          <c:orientation val="minMax"/>
        </c:scaling>
        <c:delete val="1"/>
        <c:axPos val="b"/>
        <c:majorTickMark val="none"/>
        <c:minorTickMark val="none"/>
        <c:tickLblPos val="nextTo"/>
        <c:crossAx val="6373837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Bias</a:t>
            </a:r>
            <a:r>
              <a:rPr lang="en-US" baseline="0"/>
              <a:t> Percent of Ford Spine and ADU Otolith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'USE THIS'!$A$53:$A$65</c:f>
              <c:numCache>
                <c:formatCode>General</c:formatCode>
                <c:ptCount val="13"/>
                <c:pt idx="0">
                  <c:v>-6</c:v>
                </c:pt>
                <c:pt idx="1">
                  <c:v>-5</c:v>
                </c:pt>
                <c:pt idx="2">
                  <c:v>-4</c:v>
                </c:pt>
                <c:pt idx="3">
                  <c:v>-3</c:v>
                </c:pt>
                <c:pt idx="4">
                  <c:v>-2</c:v>
                </c:pt>
                <c:pt idx="5">
                  <c:v>-1</c:v>
                </c:pt>
                <c:pt idx="6">
                  <c:v>0</c:v>
                </c:pt>
                <c:pt idx="7">
                  <c:v>1</c:v>
                </c:pt>
                <c:pt idx="8">
                  <c:v>2</c:v>
                </c:pt>
                <c:pt idx="9">
                  <c:v>3</c:v>
                </c:pt>
                <c:pt idx="10">
                  <c:v>4</c:v>
                </c:pt>
                <c:pt idx="11">
                  <c:v>5</c:v>
                </c:pt>
                <c:pt idx="12">
                  <c:v>6</c:v>
                </c:pt>
              </c:numCache>
            </c:numRef>
          </c:cat>
          <c:val>
            <c:numRef>
              <c:f>'USE THIS'!$B$53:$B$65</c:f>
              <c:numCache>
                <c:formatCode>0.00%</c:formatCode>
                <c:ptCount val="13"/>
                <c:pt idx="0">
                  <c:v>0.02</c:v>
                </c:pt>
                <c:pt idx="1">
                  <c:v>0.02</c:v>
                </c:pt>
                <c:pt idx="2">
                  <c:v>0.03</c:v>
                </c:pt>
                <c:pt idx="3">
                  <c:v>0.11</c:v>
                </c:pt>
                <c:pt idx="4">
                  <c:v>0.16</c:v>
                </c:pt>
                <c:pt idx="5">
                  <c:v>0.17</c:v>
                </c:pt>
                <c:pt idx="6">
                  <c:v>0.16</c:v>
                </c:pt>
                <c:pt idx="7">
                  <c:v>0.11</c:v>
                </c:pt>
                <c:pt idx="8">
                  <c:v>0.08</c:v>
                </c:pt>
                <c:pt idx="9">
                  <c:v>0.06</c:v>
                </c:pt>
                <c:pt idx="10">
                  <c:v>0.06</c:v>
                </c:pt>
                <c:pt idx="11">
                  <c:v>0.01</c:v>
                </c:pt>
                <c:pt idx="12">
                  <c:v>0.01</c:v>
                </c:pt>
              </c:numCache>
            </c:numRef>
          </c:val>
          <c:extLst>
            <c:ext xmlns:c16="http://schemas.microsoft.com/office/drawing/2014/chart" uri="{C3380CC4-5D6E-409C-BE32-E72D297353CC}">
              <c16:uniqueId val="{00000000-EF10-4503-8A28-2C2E0C7A35DE}"/>
            </c:ext>
          </c:extLst>
        </c:ser>
        <c:dLbls>
          <c:showLegendKey val="0"/>
          <c:showVal val="0"/>
          <c:showCatName val="0"/>
          <c:showSerName val="0"/>
          <c:showPercent val="0"/>
          <c:showBubbleSize val="0"/>
        </c:dLbls>
        <c:gapWidth val="219"/>
        <c:overlap val="-27"/>
        <c:axId val="730341048"/>
        <c:axId val="730339080"/>
      </c:barChart>
      <c:catAx>
        <c:axId val="730341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39080"/>
        <c:crosses val="autoZero"/>
        <c:auto val="1"/>
        <c:lblAlgn val="ctr"/>
        <c:lblOffset val="100"/>
        <c:noMultiLvlLbl val="0"/>
      </c:catAx>
      <c:valAx>
        <c:axId val="730339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Agreement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41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Bias</a:t>
            </a:r>
            <a:r>
              <a:rPr lang="en-US" baseline="0"/>
              <a:t> in Experienced vs Inexpereinced Spine Readers and Bias of Spines vs Otolith 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Experienced vs Inexperienced Spine Agers</c:v>
          </c:tx>
          <c:spPr>
            <a:solidFill>
              <a:schemeClr val="accent1"/>
            </a:solidFill>
            <a:ln>
              <a:noFill/>
            </a:ln>
            <a:effectLst/>
          </c:spPr>
          <c:invertIfNegative val="0"/>
          <c:cat>
            <c:numRef>
              <c:f>'USE THIS'!$A$69:$A$84</c:f>
              <c:numCache>
                <c:formatCode>General</c:formatCode>
                <c:ptCount val="16"/>
                <c:pt idx="0">
                  <c:v>-9</c:v>
                </c:pt>
                <c:pt idx="1">
                  <c:v>-8</c:v>
                </c:pt>
                <c:pt idx="2">
                  <c:v>-7</c:v>
                </c:pt>
                <c:pt idx="3">
                  <c:v>-6</c:v>
                </c:pt>
                <c:pt idx="4">
                  <c:v>-5</c:v>
                </c:pt>
                <c:pt idx="5">
                  <c:v>-4</c:v>
                </c:pt>
                <c:pt idx="6">
                  <c:v>-3</c:v>
                </c:pt>
                <c:pt idx="7">
                  <c:v>-2</c:v>
                </c:pt>
                <c:pt idx="8">
                  <c:v>-1</c:v>
                </c:pt>
                <c:pt idx="9">
                  <c:v>0</c:v>
                </c:pt>
                <c:pt idx="10">
                  <c:v>1</c:v>
                </c:pt>
                <c:pt idx="11">
                  <c:v>2</c:v>
                </c:pt>
                <c:pt idx="12">
                  <c:v>3</c:v>
                </c:pt>
                <c:pt idx="13">
                  <c:v>4</c:v>
                </c:pt>
              </c:numCache>
            </c:numRef>
          </c:cat>
          <c:val>
            <c:numRef>
              <c:f>'USE THIS'!$B$69:$B$84</c:f>
              <c:numCache>
                <c:formatCode>0.00%</c:formatCode>
                <c:ptCount val="16"/>
                <c:pt idx="0">
                  <c:v>0.01</c:v>
                </c:pt>
                <c:pt idx="1">
                  <c:v>0.01</c:v>
                </c:pt>
                <c:pt idx="2">
                  <c:v>0</c:v>
                </c:pt>
                <c:pt idx="3">
                  <c:v>0.02</c:v>
                </c:pt>
                <c:pt idx="4">
                  <c:v>0.02</c:v>
                </c:pt>
                <c:pt idx="5">
                  <c:v>0.01</c:v>
                </c:pt>
                <c:pt idx="6">
                  <c:v>0.1</c:v>
                </c:pt>
                <c:pt idx="7">
                  <c:v>7.0000000000000007E-2</c:v>
                </c:pt>
                <c:pt idx="8">
                  <c:v>0.23</c:v>
                </c:pt>
                <c:pt idx="9">
                  <c:v>0.12</c:v>
                </c:pt>
                <c:pt idx="10">
                  <c:v>0.2</c:v>
                </c:pt>
                <c:pt idx="11">
                  <c:v>0.13</c:v>
                </c:pt>
                <c:pt idx="12">
                  <c:v>0.05</c:v>
                </c:pt>
                <c:pt idx="13">
                  <c:v>0.03</c:v>
                </c:pt>
                <c:pt idx="14">
                  <c:v>0</c:v>
                </c:pt>
                <c:pt idx="15">
                  <c:v>0</c:v>
                </c:pt>
              </c:numCache>
            </c:numRef>
          </c:val>
          <c:extLst>
            <c:ext xmlns:c16="http://schemas.microsoft.com/office/drawing/2014/chart" uri="{C3380CC4-5D6E-409C-BE32-E72D297353CC}">
              <c16:uniqueId val="{00000000-BA2E-4FAA-A46A-BED4335A6769}"/>
            </c:ext>
          </c:extLst>
        </c:ser>
        <c:ser>
          <c:idx val="1"/>
          <c:order val="1"/>
          <c:tx>
            <c:v>Spine vs Otolith Ages</c:v>
          </c:tx>
          <c:spPr>
            <a:solidFill>
              <a:schemeClr val="accent2"/>
            </a:solidFill>
            <a:ln>
              <a:noFill/>
            </a:ln>
            <a:effectLst/>
          </c:spPr>
          <c:invertIfNegative val="0"/>
          <c:cat>
            <c:numRef>
              <c:f>'USE THIS'!$A$69:$A$84</c:f>
              <c:numCache>
                <c:formatCode>General</c:formatCode>
                <c:ptCount val="16"/>
                <c:pt idx="0">
                  <c:v>-9</c:v>
                </c:pt>
                <c:pt idx="1">
                  <c:v>-8</c:v>
                </c:pt>
                <c:pt idx="2">
                  <c:v>-7</c:v>
                </c:pt>
                <c:pt idx="3">
                  <c:v>-6</c:v>
                </c:pt>
                <c:pt idx="4">
                  <c:v>-5</c:v>
                </c:pt>
                <c:pt idx="5">
                  <c:v>-4</c:v>
                </c:pt>
                <c:pt idx="6">
                  <c:v>-3</c:v>
                </c:pt>
                <c:pt idx="7">
                  <c:v>-2</c:v>
                </c:pt>
                <c:pt idx="8">
                  <c:v>-1</c:v>
                </c:pt>
                <c:pt idx="9">
                  <c:v>0</c:v>
                </c:pt>
                <c:pt idx="10">
                  <c:v>1</c:v>
                </c:pt>
                <c:pt idx="11">
                  <c:v>2</c:v>
                </c:pt>
                <c:pt idx="12">
                  <c:v>3</c:v>
                </c:pt>
                <c:pt idx="13">
                  <c:v>4</c:v>
                </c:pt>
              </c:numCache>
            </c:numRef>
          </c:cat>
          <c:val>
            <c:numRef>
              <c:f>'USE THIS'!$C$69:$C$84</c:f>
              <c:numCache>
                <c:formatCode>General</c:formatCode>
                <c:ptCount val="16"/>
                <c:pt idx="0">
                  <c:v>0</c:v>
                </c:pt>
                <c:pt idx="1">
                  <c:v>0</c:v>
                </c:pt>
                <c:pt idx="2">
                  <c:v>0</c:v>
                </c:pt>
                <c:pt idx="3" formatCode="0.00%">
                  <c:v>0.02</c:v>
                </c:pt>
                <c:pt idx="4" formatCode="0.00%">
                  <c:v>0.02</c:v>
                </c:pt>
                <c:pt idx="5" formatCode="0.00%">
                  <c:v>0.03</c:v>
                </c:pt>
                <c:pt idx="6" formatCode="0.00%">
                  <c:v>0.11</c:v>
                </c:pt>
                <c:pt idx="7" formatCode="0.00%">
                  <c:v>0.16</c:v>
                </c:pt>
                <c:pt idx="8" formatCode="0.00%">
                  <c:v>0.17</c:v>
                </c:pt>
                <c:pt idx="9" formatCode="0.00%">
                  <c:v>0.16</c:v>
                </c:pt>
                <c:pt idx="10" formatCode="0.00%">
                  <c:v>0.11</c:v>
                </c:pt>
                <c:pt idx="11" formatCode="0.00%">
                  <c:v>0.08</c:v>
                </c:pt>
                <c:pt idx="12" formatCode="0.00%">
                  <c:v>0.06</c:v>
                </c:pt>
                <c:pt idx="13" formatCode="0.00%">
                  <c:v>0.06</c:v>
                </c:pt>
                <c:pt idx="14" formatCode="0.00%">
                  <c:v>0.01</c:v>
                </c:pt>
                <c:pt idx="15" formatCode="0.00%">
                  <c:v>0.01</c:v>
                </c:pt>
              </c:numCache>
            </c:numRef>
          </c:val>
          <c:extLst>
            <c:ext xmlns:c16="http://schemas.microsoft.com/office/drawing/2014/chart" uri="{C3380CC4-5D6E-409C-BE32-E72D297353CC}">
              <c16:uniqueId val="{00000001-BA2E-4FAA-A46A-BED4335A6769}"/>
            </c:ext>
          </c:extLst>
        </c:ser>
        <c:dLbls>
          <c:showLegendKey val="0"/>
          <c:showVal val="0"/>
          <c:showCatName val="0"/>
          <c:showSerName val="0"/>
          <c:showPercent val="0"/>
          <c:showBubbleSize val="0"/>
        </c:dLbls>
        <c:gapWidth val="219"/>
        <c:overlap val="-27"/>
        <c:axId val="739907280"/>
        <c:axId val="739901704"/>
      </c:barChart>
      <c:catAx>
        <c:axId val="7399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01704"/>
        <c:crosses val="autoZero"/>
        <c:auto val="1"/>
        <c:lblAlgn val="ctr"/>
        <c:lblOffset val="100"/>
        <c:noMultiLvlLbl val="0"/>
      </c:catAx>
      <c:valAx>
        <c:axId val="73990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Agreement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0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Lingcod Spine</a:t>
            </a:r>
            <a:r>
              <a:rPr lang="en-US" baseline="0"/>
              <a:t> and Otolith age comparision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'Raw Data'!$B$1</c:f>
              <c:strCache>
                <c:ptCount val="1"/>
                <c:pt idx="0">
                  <c:v> Ford Spine Age </c:v>
                </c:pt>
              </c:strCache>
            </c:strRef>
          </c:tx>
          <c:spPr>
            <a:solidFill>
              <a:schemeClr val="accent1"/>
            </a:solidFill>
            <a:ln>
              <a:noFill/>
            </a:ln>
            <a:effectLst/>
            <a:sp3d/>
          </c:spPr>
          <c:invertIfNegative val="0"/>
          <c:val>
            <c:numRef>
              <c:f>'Raw Data'!$B$2:$B$101</c:f>
              <c:numCache>
                <c:formatCode>General</c:formatCode>
                <c:ptCount val="100"/>
                <c:pt idx="0">
                  <c:v>12</c:v>
                </c:pt>
                <c:pt idx="1">
                  <c:v>6</c:v>
                </c:pt>
                <c:pt idx="2">
                  <c:v>6</c:v>
                </c:pt>
                <c:pt idx="3">
                  <c:v>9</c:v>
                </c:pt>
                <c:pt idx="4">
                  <c:v>15</c:v>
                </c:pt>
                <c:pt idx="5">
                  <c:v>13</c:v>
                </c:pt>
                <c:pt idx="6">
                  <c:v>16</c:v>
                </c:pt>
                <c:pt idx="7">
                  <c:v>12</c:v>
                </c:pt>
                <c:pt idx="8">
                  <c:v>7</c:v>
                </c:pt>
                <c:pt idx="9">
                  <c:v>5</c:v>
                </c:pt>
                <c:pt idx="10">
                  <c:v>18</c:v>
                </c:pt>
                <c:pt idx="11">
                  <c:v>9</c:v>
                </c:pt>
                <c:pt idx="12">
                  <c:v>17</c:v>
                </c:pt>
                <c:pt idx="13">
                  <c:v>5</c:v>
                </c:pt>
                <c:pt idx="14">
                  <c:v>6</c:v>
                </c:pt>
                <c:pt idx="15">
                  <c:v>20</c:v>
                </c:pt>
                <c:pt idx="16">
                  <c:v>15</c:v>
                </c:pt>
                <c:pt idx="17">
                  <c:v>6</c:v>
                </c:pt>
                <c:pt idx="18">
                  <c:v>11</c:v>
                </c:pt>
                <c:pt idx="19">
                  <c:v>9</c:v>
                </c:pt>
                <c:pt idx="20">
                  <c:v>9</c:v>
                </c:pt>
                <c:pt idx="21">
                  <c:v>16</c:v>
                </c:pt>
                <c:pt idx="22">
                  <c:v>9</c:v>
                </c:pt>
                <c:pt idx="23">
                  <c:v>14</c:v>
                </c:pt>
                <c:pt idx="24">
                  <c:v>9</c:v>
                </c:pt>
                <c:pt idx="25">
                  <c:v>16</c:v>
                </c:pt>
                <c:pt idx="26">
                  <c:v>9</c:v>
                </c:pt>
                <c:pt idx="27">
                  <c:v>10</c:v>
                </c:pt>
                <c:pt idx="28">
                  <c:v>9</c:v>
                </c:pt>
                <c:pt idx="29">
                  <c:v>10</c:v>
                </c:pt>
                <c:pt idx="30">
                  <c:v>13</c:v>
                </c:pt>
                <c:pt idx="31">
                  <c:v>20</c:v>
                </c:pt>
                <c:pt idx="32">
                  <c:v>14</c:v>
                </c:pt>
                <c:pt idx="33">
                  <c:v>7</c:v>
                </c:pt>
                <c:pt idx="34">
                  <c:v>9</c:v>
                </c:pt>
                <c:pt idx="35">
                  <c:v>18</c:v>
                </c:pt>
                <c:pt idx="36">
                  <c:v>18</c:v>
                </c:pt>
                <c:pt idx="37">
                  <c:v>11</c:v>
                </c:pt>
                <c:pt idx="38">
                  <c:v>20</c:v>
                </c:pt>
                <c:pt idx="39">
                  <c:v>18</c:v>
                </c:pt>
                <c:pt idx="40">
                  <c:v>15</c:v>
                </c:pt>
                <c:pt idx="41">
                  <c:v>20</c:v>
                </c:pt>
                <c:pt idx="42">
                  <c:v>10</c:v>
                </c:pt>
                <c:pt idx="43">
                  <c:v>13</c:v>
                </c:pt>
                <c:pt idx="44">
                  <c:v>9</c:v>
                </c:pt>
                <c:pt idx="45">
                  <c:v>11</c:v>
                </c:pt>
                <c:pt idx="46">
                  <c:v>10</c:v>
                </c:pt>
                <c:pt idx="47">
                  <c:v>9</c:v>
                </c:pt>
                <c:pt idx="48">
                  <c:v>18</c:v>
                </c:pt>
                <c:pt idx="49">
                  <c:v>7</c:v>
                </c:pt>
                <c:pt idx="50">
                  <c:v>21</c:v>
                </c:pt>
                <c:pt idx="51">
                  <c:v>14</c:v>
                </c:pt>
                <c:pt idx="52">
                  <c:v>12</c:v>
                </c:pt>
                <c:pt idx="53">
                  <c:v>9</c:v>
                </c:pt>
                <c:pt idx="54">
                  <c:v>13</c:v>
                </c:pt>
                <c:pt idx="55">
                  <c:v>17</c:v>
                </c:pt>
                <c:pt idx="56">
                  <c:v>15</c:v>
                </c:pt>
                <c:pt idx="57">
                  <c:v>10</c:v>
                </c:pt>
                <c:pt idx="58">
                  <c:v>21</c:v>
                </c:pt>
                <c:pt idx="59">
                  <c:v>16</c:v>
                </c:pt>
                <c:pt idx="60">
                  <c:v>17</c:v>
                </c:pt>
                <c:pt idx="61">
                  <c:v>12</c:v>
                </c:pt>
                <c:pt idx="62">
                  <c:v>13</c:v>
                </c:pt>
                <c:pt idx="63">
                  <c:v>9</c:v>
                </c:pt>
                <c:pt idx="64">
                  <c:v>12</c:v>
                </c:pt>
                <c:pt idx="65">
                  <c:v>13</c:v>
                </c:pt>
                <c:pt idx="66">
                  <c:v>15</c:v>
                </c:pt>
                <c:pt idx="67">
                  <c:v>19</c:v>
                </c:pt>
                <c:pt idx="68">
                  <c:v>8</c:v>
                </c:pt>
                <c:pt idx="69">
                  <c:v>13</c:v>
                </c:pt>
                <c:pt idx="70">
                  <c:v>11</c:v>
                </c:pt>
                <c:pt idx="71">
                  <c:v>10</c:v>
                </c:pt>
                <c:pt idx="72">
                  <c:v>16</c:v>
                </c:pt>
                <c:pt idx="73">
                  <c:v>20</c:v>
                </c:pt>
                <c:pt idx="74">
                  <c:v>12</c:v>
                </c:pt>
                <c:pt idx="75">
                  <c:v>16</c:v>
                </c:pt>
                <c:pt idx="76">
                  <c:v>15</c:v>
                </c:pt>
                <c:pt idx="77">
                  <c:v>13</c:v>
                </c:pt>
                <c:pt idx="78">
                  <c:v>8</c:v>
                </c:pt>
                <c:pt idx="79">
                  <c:v>16</c:v>
                </c:pt>
                <c:pt idx="80">
                  <c:v>16</c:v>
                </c:pt>
                <c:pt idx="81">
                  <c:v>11</c:v>
                </c:pt>
                <c:pt idx="82">
                  <c:v>21</c:v>
                </c:pt>
                <c:pt idx="83">
                  <c:v>22</c:v>
                </c:pt>
                <c:pt idx="84">
                  <c:v>9</c:v>
                </c:pt>
                <c:pt idx="85">
                  <c:v>12</c:v>
                </c:pt>
                <c:pt idx="86">
                  <c:v>12</c:v>
                </c:pt>
                <c:pt idx="87">
                  <c:v>9</c:v>
                </c:pt>
                <c:pt idx="88">
                  <c:v>11</c:v>
                </c:pt>
                <c:pt idx="89">
                  <c:v>7</c:v>
                </c:pt>
                <c:pt idx="90">
                  <c:v>8</c:v>
                </c:pt>
                <c:pt idx="91">
                  <c:v>15</c:v>
                </c:pt>
                <c:pt idx="92">
                  <c:v>20</c:v>
                </c:pt>
                <c:pt idx="93">
                  <c:v>11</c:v>
                </c:pt>
                <c:pt idx="94">
                  <c:v>9</c:v>
                </c:pt>
                <c:pt idx="95">
                  <c:v>9</c:v>
                </c:pt>
                <c:pt idx="96">
                  <c:v>8</c:v>
                </c:pt>
                <c:pt idx="97">
                  <c:v>11</c:v>
                </c:pt>
                <c:pt idx="98">
                  <c:v>11</c:v>
                </c:pt>
                <c:pt idx="99">
                  <c:v>8</c:v>
                </c:pt>
              </c:numCache>
            </c:numRef>
          </c:val>
          <c:extLst>
            <c:ext xmlns:c16="http://schemas.microsoft.com/office/drawing/2014/chart" uri="{C3380CC4-5D6E-409C-BE32-E72D297353CC}">
              <c16:uniqueId val="{00000000-0146-4CAA-AE2A-48934FF909F0}"/>
            </c:ext>
          </c:extLst>
        </c:ser>
        <c:ser>
          <c:idx val="1"/>
          <c:order val="1"/>
          <c:tx>
            <c:strRef>
              <c:f>'Raw Data'!$C$1</c:f>
              <c:strCache>
                <c:ptCount val="1"/>
                <c:pt idx="0">
                  <c:v>ADU Spine Age</c:v>
                </c:pt>
              </c:strCache>
            </c:strRef>
          </c:tx>
          <c:spPr>
            <a:solidFill>
              <a:schemeClr val="accent2"/>
            </a:solidFill>
            <a:ln>
              <a:noFill/>
            </a:ln>
            <a:effectLst/>
            <a:sp3d/>
          </c:spPr>
          <c:invertIfNegative val="0"/>
          <c:val>
            <c:numRef>
              <c:f>'Raw Data'!$C$2:$C$101</c:f>
              <c:numCache>
                <c:formatCode>General</c:formatCode>
                <c:ptCount val="100"/>
                <c:pt idx="0">
                  <c:v>11</c:v>
                </c:pt>
                <c:pt idx="1">
                  <c:v>9</c:v>
                </c:pt>
                <c:pt idx="2">
                  <c:v>7</c:v>
                </c:pt>
                <c:pt idx="3">
                  <c:v>12</c:v>
                </c:pt>
                <c:pt idx="4">
                  <c:v>13</c:v>
                </c:pt>
                <c:pt idx="5">
                  <c:v>16</c:v>
                </c:pt>
                <c:pt idx="6">
                  <c:v>17</c:v>
                </c:pt>
                <c:pt idx="7">
                  <c:v>13</c:v>
                </c:pt>
                <c:pt idx="8">
                  <c:v>7</c:v>
                </c:pt>
                <c:pt idx="9">
                  <c:v>9</c:v>
                </c:pt>
                <c:pt idx="10">
                  <c:v>17</c:v>
                </c:pt>
                <c:pt idx="11">
                  <c:v>9</c:v>
                </c:pt>
                <c:pt idx="12">
                  <c:v>15</c:v>
                </c:pt>
                <c:pt idx="13">
                  <c:v>5</c:v>
                </c:pt>
                <c:pt idx="14">
                  <c:v>7</c:v>
                </c:pt>
                <c:pt idx="15">
                  <c:v>21</c:v>
                </c:pt>
                <c:pt idx="16">
                  <c:v>18</c:v>
                </c:pt>
                <c:pt idx="17">
                  <c:v>7</c:v>
                </c:pt>
                <c:pt idx="18">
                  <c:v>11</c:v>
                </c:pt>
                <c:pt idx="19">
                  <c:v>12</c:v>
                </c:pt>
                <c:pt idx="20">
                  <c:v>11</c:v>
                </c:pt>
                <c:pt idx="21">
                  <c:v>17</c:v>
                </c:pt>
                <c:pt idx="22">
                  <c:v>8</c:v>
                </c:pt>
                <c:pt idx="23">
                  <c:v>17</c:v>
                </c:pt>
                <c:pt idx="24">
                  <c:v>14</c:v>
                </c:pt>
                <c:pt idx="25">
                  <c:v>12</c:v>
                </c:pt>
                <c:pt idx="26">
                  <c:v>10</c:v>
                </c:pt>
                <c:pt idx="27">
                  <c:v>11</c:v>
                </c:pt>
                <c:pt idx="28">
                  <c:v>10</c:v>
                </c:pt>
                <c:pt idx="29">
                  <c:v>11</c:v>
                </c:pt>
                <c:pt idx="30">
                  <c:v>14</c:v>
                </c:pt>
                <c:pt idx="31">
                  <c:v>18</c:v>
                </c:pt>
                <c:pt idx="32">
                  <c:v>14</c:v>
                </c:pt>
                <c:pt idx="33">
                  <c:v>9</c:v>
                </c:pt>
                <c:pt idx="34">
                  <c:v>10</c:v>
                </c:pt>
                <c:pt idx="35">
                  <c:v>17</c:v>
                </c:pt>
                <c:pt idx="36">
                  <c:v>15</c:v>
                </c:pt>
                <c:pt idx="37">
                  <c:v>11</c:v>
                </c:pt>
                <c:pt idx="38">
                  <c:v>18</c:v>
                </c:pt>
                <c:pt idx="39">
                  <c:v>16</c:v>
                </c:pt>
                <c:pt idx="40">
                  <c:v>15</c:v>
                </c:pt>
                <c:pt idx="41">
                  <c:v>17</c:v>
                </c:pt>
                <c:pt idx="42">
                  <c:v>11</c:v>
                </c:pt>
                <c:pt idx="43">
                  <c:v>15</c:v>
                </c:pt>
                <c:pt idx="44">
                  <c:v>7</c:v>
                </c:pt>
                <c:pt idx="45">
                  <c:v>10</c:v>
                </c:pt>
                <c:pt idx="46">
                  <c:v>9</c:v>
                </c:pt>
                <c:pt idx="47">
                  <c:v>15</c:v>
                </c:pt>
                <c:pt idx="48">
                  <c:v>17</c:v>
                </c:pt>
                <c:pt idx="49">
                  <c:v>6</c:v>
                </c:pt>
                <c:pt idx="50">
                  <c:v>18</c:v>
                </c:pt>
                <c:pt idx="51">
                  <c:v>14</c:v>
                </c:pt>
                <c:pt idx="52">
                  <c:v>13</c:v>
                </c:pt>
                <c:pt idx="53">
                  <c:v>11</c:v>
                </c:pt>
                <c:pt idx="54">
                  <c:v>12</c:v>
                </c:pt>
                <c:pt idx="55">
                  <c:v>17</c:v>
                </c:pt>
                <c:pt idx="56">
                  <c:v>17</c:v>
                </c:pt>
                <c:pt idx="57">
                  <c:v>11</c:v>
                </c:pt>
                <c:pt idx="58">
                  <c:v>20</c:v>
                </c:pt>
                <c:pt idx="59">
                  <c:v>15</c:v>
                </c:pt>
                <c:pt idx="60">
                  <c:v>20</c:v>
                </c:pt>
                <c:pt idx="61">
                  <c:v>9</c:v>
                </c:pt>
                <c:pt idx="62">
                  <c:v>13</c:v>
                </c:pt>
                <c:pt idx="63">
                  <c:v>12</c:v>
                </c:pt>
                <c:pt idx="64">
                  <c:v>13</c:v>
                </c:pt>
                <c:pt idx="65">
                  <c:v>14</c:v>
                </c:pt>
                <c:pt idx="66">
                  <c:v>16</c:v>
                </c:pt>
                <c:pt idx="67">
                  <c:v>17</c:v>
                </c:pt>
                <c:pt idx="68">
                  <c:v>16</c:v>
                </c:pt>
                <c:pt idx="69">
                  <c:v>14</c:v>
                </c:pt>
                <c:pt idx="70">
                  <c:v>13</c:v>
                </c:pt>
                <c:pt idx="71">
                  <c:v>13</c:v>
                </c:pt>
                <c:pt idx="72">
                  <c:v>16</c:v>
                </c:pt>
                <c:pt idx="73">
                  <c:v>16</c:v>
                </c:pt>
                <c:pt idx="74">
                  <c:v>11</c:v>
                </c:pt>
                <c:pt idx="75">
                  <c:v>15</c:v>
                </c:pt>
                <c:pt idx="76">
                  <c:v>15</c:v>
                </c:pt>
                <c:pt idx="77">
                  <c:v>12</c:v>
                </c:pt>
                <c:pt idx="78">
                  <c:v>7</c:v>
                </c:pt>
                <c:pt idx="79">
                  <c:v>14</c:v>
                </c:pt>
                <c:pt idx="80">
                  <c:v>15</c:v>
                </c:pt>
                <c:pt idx="81">
                  <c:v>13</c:v>
                </c:pt>
                <c:pt idx="82">
                  <c:v>20</c:v>
                </c:pt>
                <c:pt idx="83">
                  <c:v>20</c:v>
                </c:pt>
                <c:pt idx="84">
                  <c:v>10</c:v>
                </c:pt>
                <c:pt idx="85">
                  <c:v>21</c:v>
                </c:pt>
                <c:pt idx="86">
                  <c:v>10</c:v>
                </c:pt>
                <c:pt idx="87">
                  <c:v>8</c:v>
                </c:pt>
                <c:pt idx="88">
                  <c:v>12</c:v>
                </c:pt>
                <c:pt idx="89">
                  <c:v>13</c:v>
                </c:pt>
                <c:pt idx="90">
                  <c:v>7</c:v>
                </c:pt>
                <c:pt idx="91">
                  <c:v>12</c:v>
                </c:pt>
                <c:pt idx="92">
                  <c:v>18</c:v>
                </c:pt>
                <c:pt idx="93">
                  <c:v>9</c:v>
                </c:pt>
                <c:pt idx="94">
                  <c:v>12</c:v>
                </c:pt>
                <c:pt idx="95">
                  <c:v>5</c:v>
                </c:pt>
                <c:pt idx="96">
                  <c:v>6</c:v>
                </c:pt>
                <c:pt idx="97">
                  <c:v>12</c:v>
                </c:pt>
                <c:pt idx="98">
                  <c:v>16</c:v>
                </c:pt>
                <c:pt idx="99">
                  <c:v>7</c:v>
                </c:pt>
              </c:numCache>
            </c:numRef>
          </c:val>
          <c:extLst>
            <c:ext xmlns:c16="http://schemas.microsoft.com/office/drawing/2014/chart" uri="{C3380CC4-5D6E-409C-BE32-E72D297353CC}">
              <c16:uniqueId val="{00000001-0146-4CAA-AE2A-48934FF909F0}"/>
            </c:ext>
          </c:extLst>
        </c:ser>
        <c:ser>
          <c:idx val="2"/>
          <c:order val="2"/>
          <c:tx>
            <c:strRef>
              <c:f>'Raw Data'!$G$1</c:f>
              <c:strCache>
                <c:ptCount val="1"/>
                <c:pt idx="0">
                  <c:v>ADU OTO Age</c:v>
                </c:pt>
              </c:strCache>
            </c:strRef>
          </c:tx>
          <c:spPr>
            <a:solidFill>
              <a:schemeClr val="accent3"/>
            </a:solidFill>
            <a:ln>
              <a:noFill/>
            </a:ln>
            <a:effectLst/>
            <a:sp3d/>
          </c:spPr>
          <c:invertIfNegative val="0"/>
          <c:val>
            <c:numRef>
              <c:f>'Raw Data'!$G$2:$G$101</c:f>
              <c:numCache>
                <c:formatCode>General</c:formatCode>
                <c:ptCount val="100"/>
                <c:pt idx="0">
                  <c:v>14</c:v>
                </c:pt>
                <c:pt idx="1">
                  <c:v>10</c:v>
                </c:pt>
                <c:pt idx="2">
                  <c:v>7</c:v>
                </c:pt>
                <c:pt idx="3">
                  <c:v>8</c:v>
                </c:pt>
                <c:pt idx="4">
                  <c:v>14</c:v>
                </c:pt>
                <c:pt idx="5">
                  <c:v>10</c:v>
                </c:pt>
                <c:pt idx="6">
                  <c:v>16</c:v>
                </c:pt>
                <c:pt idx="7">
                  <c:v>10</c:v>
                </c:pt>
                <c:pt idx="8">
                  <c:v>7</c:v>
                </c:pt>
                <c:pt idx="9">
                  <c:v>6</c:v>
                </c:pt>
                <c:pt idx="10">
                  <c:v>16</c:v>
                </c:pt>
                <c:pt idx="11">
                  <c:v>10</c:v>
                </c:pt>
                <c:pt idx="12">
                  <c:v>17</c:v>
                </c:pt>
                <c:pt idx="13">
                  <c:v>8</c:v>
                </c:pt>
                <c:pt idx="14">
                  <c:v>8</c:v>
                </c:pt>
                <c:pt idx="15">
                  <c:v>16</c:v>
                </c:pt>
                <c:pt idx="16">
                  <c:v>18</c:v>
                </c:pt>
                <c:pt idx="17">
                  <c:v>6</c:v>
                </c:pt>
                <c:pt idx="18">
                  <c:v>12</c:v>
                </c:pt>
                <c:pt idx="19">
                  <c:v>9</c:v>
                </c:pt>
                <c:pt idx="20">
                  <c:v>9</c:v>
                </c:pt>
                <c:pt idx="21">
                  <c:v>18</c:v>
                </c:pt>
                <c:pt idx="22">
                  <c:v>11</c:v>
                </c:pt>
                <c:pt idx="23">
                  <c:v>16</c:v>
                </c:pt>
                <c:pt idx="24">
                  <c:v>9</c:v>
                </c:pt>
                <c:pt idx="25">
                  <c:v>19</c:v>
                </c:pt>
                <c:pt idx="26">
                  <c:v>9</c:v>
                </c:pt>
                <c:pt idx="27">
                  <c:v>12</c:v>
                </c:pt>
                <c:pt idx="28">
                  <c:v>9</c:v>
                </c:pt>
                <c:pt idx="29">
                  <c:v>10</c:v>
                </c:pt>
                <c:pt idx="30">
                  <c:v>19</c:v>
                </c:pt>
                <c:pt idx="31">
                  <c:v>21</c:v>
                </c:pt>
                <c:pt idx="32">
                  <c:v>12</c:v>
                </c:pt>
                <c:pt idx="33">
                  <c:v>6</c:v>
                </c:pt>
                <c:pt idx="34">
                  <c:v>10</c:v>
                </c:pt>
                <c:pt idx="35">
                  <c:v>18</c:v>
                </c:pt>
                <c:pt idx="36">
                  <c:v>15</c:v>
                </c:pt>
                <c:pt idx="37">
                  <c:v>8</c:v>
                </c:pt>
                <c:pt idx="38">
                  <c:v>22</c:v>
                </c:pt>
                <c:pt idx="39">
                  <c:v>14</c:v>
                </c:pt>
                <c:pt idx="40">
                  <c:v>9</c:v>
                </c:pt>
                <c:pt idx="41">
                  <c:v>16</c:v>
                </c:pt>
                <c:pt idx="42">
                  <c:v>8</c:v>
                </c:pt>
                <c:pt idx="43">
                  <c:v>16</c:v>
                </c:pt>
                <c:pt idx="44">
                  <c:v>10</c:v>
                </c:pt>
                <c:pt idx="45">
                  <c:v>7</c:v>
                </c:pt>
                <c:pt idx="46">
                  <c:v>10</c:v>
                </c:pt>
                <c:pt idx="47">
                  <c:v>11</c:v>
                </c:pt>
                <c:pt idx="48">
                  <c:v>19</c:v>
                </c:pt>
                <c:pt idx="49">
                  <c:v>8</c:v>
                </c:pt>
                <c:pt idx="50">
                  <c:v>20</c:v>
                </c:pt>
                <c:pt idx="51">
                  <c:v>19</c:v>
                </c:pt>
                <c:pt idx="52">
                  <c:v>14</c:v>
                </c:pt>
                <c:pt idx="53">
                  <c:v>13</c:v>
                </c:pt>
                <c:pt idx="54">
                  <c:v>11</c:v>
                </c:pt>
                <c:pt idx="55">
                  <c:v>19</c:v>
                </c:pt>
                <c:pt idx="56">
                  <c:v>15</c:v>
                </c:pt>
                <c:pt idx="57">
                  <c:v>10</c:v>
                </c:pt>
                <c:pt idx="58">
                  <c:v>20</c:v>
                </c:pt>
                <c:pt idx="59">
                  <c:v>19</c:v>
                </c:pt>
                <c:pt idx="60">
                  <c:v>22</c:v>
                </c:pt>
                <c:pt idx="61">
                  <c:v>14</c:v>
                </c:pt>
                <c:pt idx="62">
                  <c:v>14</c:v>
                </c:pt>
                <c:pt idx="63">
                  <c:v>8</c:v>
                </c:pt>
                <c:pt idx="64">
                  <c:v>14</c:v>
                </c:pt>
                <c:pt idx="65">
                  <c:v>14</c:v>
                </c:pt>
                <c:pt idx="66">
                  <c:v>16</c:v>
                </c:pt>
                <c:pt idx="67">
                  <c:v>20</c:v>
                </c:pt>
                <c:pt idx="68">
                  <c:v>8</c:v>
                </c:pt>
                <c:pt idx="69">
                  <c:v>12</c:v>
                </c:pt>
                <c:pt idx="70">
                  <c:v>9</c:v>
                </c:pt>
                <c:pt idx="71">
                  <c:v>11</c:v>
                </c:pt>
                <c:pt idx="72">
                  <c:v>19</c:v>
                </c:pt>
                <c:pt idx="73">
                  <c:v>15</c:v>
                </c:pt>
                <c:pt idx="74">
                  <c:v>9</c:v>
                </c:pt>
                <c:pt idx="75">
                  <c:v>12</c:v>
                </c:pt>
                <c:pt idx="76">
                  <c:v>14</c:v>
                </c:pt>
                <c:pt idx="77">
                  <c:v>17</c:v>
                </c:pt>
                <c:pt idx="78">
                  <c:v>7</c:v>
                </c:pt>
                <c:pt idx="79">
                  <c:v>17</c:v>
                </c:pt>
                <c:pt idx="80">
                  <c:v>22</c:v>
                </c:pt>
                <c:pt idx="81">
                  <c:v>9</c:v>
                </c:pt>
                <c:pt idx="82">
                  <c:v>24</c:v>
                </c:pt>
                <c:pt idx="83">
                  <c:v>19</c:v>
                </c:pt>
                <c:pt idx="84">
                  <c:v>12</c:v>
                </c:pt>
                <c:pt idx="85">
                  <c:v>15</c:v>
                </c:pt>
                <c:pt idx="86">
                  <c:v>14</c:v>
                </c:pt>
                <c:pt idx="87">
                  <c:v>12</c:v>
                </c:pt>
                <c:pt idx="88">
                  <c:v>13</c:v>
                </c:pt>
                <c:pt idx="89">
                  <c:v>6</c:v>
                </c:pt>
                <c:pt idx="90">
                  <c:v>7</c:v>
                </c:pt>
                <c:pt idx="91">
                  <c:v>16</c:v>
                </c:pt>
                <c:pt idx="92">
                  <c:v>16</c:v>
                </c:pt>
                <c:pt idx="93">
                  <c:v>12</c:v>
                </c:pt>
                <c:pt idx="94">
                  <c:v>11</c:v>
                </c:pt>
                <c:pt idx="95">
                  <c:v>7</c:v>
                </c:pt>
                <c:pt idx="96">
                  <c:v>11</c:v>
                </c:pt>
                <c:pt idx="97">
                  <c:v>13</c:v>
                </c:pt>
                <c:pt idx="98">
                  <c:v>8</c:v>
                </c:pt>
                <c:pt idx="99">
                  <c:v>8</c:v>
                </c:pt>
              </c:numCache>
            </c:numRef>
          </c:val>
          <c:extLst>
            <c:ext xmlns:c16="http://schemas.microsoft.com/office/drawing/2014/chart" uri="{C3380CC4-5D6E-409C-BE32-E72D297353CC}">
              <c16:uniqueId val="{00000002-0146-4CAA-AE2A-48934FF909F0}"/>
            </c:ext>
          </c:extLst>
        </c:ser>
        <c:dLbls>
          <c:showLegendKey val="0"/>
          <c:showVal val="0"/>
          <c:showCatName val="0"/>
          <c:showSerName val="0"/>
          <c:showPercent val="0"/>
          <c:showBubbleSize val="0"/>
        </c:dLbls>
        <c:gapWidth val="150"/>
        <c:shape val="box"/>
        <c:axId val="763665960"/>
        <c:axId val="763674488"/>
        <c:axId val="750934776"/>
      </c:bar3DChart>
      <c:catAx>
        <c:axId val="76366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Specimen</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74488"/>
        <c:crosses val="autoZero"/>
        <c:auto val="1"/>
        <c:lblAlgn val="ctr"/>
        <c:lblOffset val="100"/>
        <c:noMultiLvlLbl val="0"/>
      </c:catAx>
      <c:valAx>
        <c:axId val="763674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5960"/>
        <c:crosses val="autoZero"/>
        <c:crossBetween val="between"/>
      </c:valAx>
      <c:serAx>
        <c:axId val="750934776"/>
        <c:scaling>
          <c:orientation val="minMax"/>
        </c:scaling>
        <c:delete val="1"/>
        <c:axPos val="b"/>
        <c:majorTickMark val="none"/>
        <c:minorTickMark val="none"/>
        <c:tickLblPos val="nextTo"/>
        <c:crossAx val="76367448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Experienced vs Inexperienced Spine Reader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Data'!$C$1</c:f>
              <c:strCache>
                <c:ptCount val="1"/>
                <c:pt idx="0">
                  <c:v>ADU Spine Age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'Raw Data'!$B$2:$B$101</c:f>
              <c:numCache>
                <c:formatCode>General</c:formatCode>
                <c:ptCount val="100"/>
                <c:pt idx="0">
                  <c:v>12</c:v>
                </c:pt>
                <c:pt idx="1">
                  <c:v>6</c:v>
                </c:pt>
                <c:pt idx="2">
                  <c:v>6</c:v>
                </c:pt>
                <c:pt idx="3">
                  <c:v>9</c:v>
                </c:pt>
                <c:pt idx="4">
                  <c:v>15</c:v>
                </c:pt>
                <c:pt idx="5">
                  <c:v>13</c:v>
                </c:pt>
                <c:pt idx="6">
                  <c:v>16</c:v>
                </c:pt>
                <c:pt idx="7">
                  <c:v>12</c:v>
                </c:pt>
                <c:pt idx="8">
                  <c:v>7</c:v>
                </c:pt>
                <c:pt idx="9">
                  <c:v>5</c:v>
                </c:pt>
                <c:pt idx="10">
                  <c:v>18</c:v>
                </c:pt>
                <c:pt idx="11">
                  <c:v>9</c:v>
                </c:pt>
                <c:pt idx="12">
                  <c:v>17</c:v>
                </c:pt>
                <c:pt idx="13">
                  <c:v>5</c:v>
                </c:pt>
                <c:pt idx="14">
                  <c:v>6</c:v>
                </c:pt>
                <c:pt idx="15">
                  <c:v>20</c:v>
                </c:pt>
                <c:pt idx="16">
                  <c:v>15</c:v>
                </c:pt>
                <c:pt idx="17">
                  <c:v>6</c:v>
                </c:pt>
                <c:pt idx="18">
                  <c:v>11</c:v>
                </c:pt>
                <c:pt idx="19">
                  <c:v>9</c:v>
                </c:pt>
                <c:pt idx="20">
                  <c:v>9</c:v>
                </c:pt>
                <c:pt idx="21">
                  <c:v>16</c:v>
                </c:pt>
                <c:pt idx="22">
                  <c:v>9</c:v>
                </c:pt>
                <c:pt idx="23">
                  <c:v>14</c:v>
                </c:pt>
                <c:pt idx="24">
                  <c:v>9</c:v>
                </c:pt>
                <c:pt idx="25">
                  <c:v>16</c:v>
                </c:pt>
                <c:pt idx="26">
                  <c:v>9</c:v>
                </c:pt>
                <c:pt idx="27">
                  <c:v>10</c:v>
                </c:pt>
                <c:pt idx="28">
                  <c:v>9</c:v>
                </c:pt>
                <c:pt idx="29">
                  <c:v>10</c:v>
                </c:pt>
                <c:pt idx="30">
                  <c:v>13</c:v>
                </c:pt>
                <c:pt idx="31">
                  <c:v>20</c:v>
                </c:pt>
                <c:pt idx="32">
                  <c:v>14</c:v>
                </c:pt>
                <c:pt idx="33">
                  <c:v>7</c:v>
                </c:pt>
                <c:pt idx="34">
                  <c:v>9</c:v>
                </c:pt>
                <c:pt idx="35">
                  <c:v>18</c:v>
                </c:pt>
                <c:pt idx="36">
                  <c:v>18</c:v>
                </c:pt>
                <c:pt idx="37">
                  <c:v>11</c:v>
                </c:pt>
                <c:pt idx="38">
                  <c:v>20</c:v>
                </c:pt>
                <c:pt idx="39">
                  <c:v>18</c:v>
                </c:pt>
                <c:pt idx="40">
                  <c:v>15</c:v>
                </c:pt>
                <c:pt idx="41">
                  <c:v>20</c:v>
                </c:pt>
                <c:pt idx="42">
                  <c:v>10</c:v>
                </c:pt>
                <c:pt idx="43">
                  <c:v>13</c:v>
                </c:pt>
                <c:pt idx="44">
                  <c:v>9</c:v>
                </c:pt>
                <c:pt idx="45">
                  <c:v>11</c:v>
                </c:pt>
                <c:pt idx="46">
                  <c:v>10</c:v>
                </c:pt>
                <c:pt idx="47">
                  <c:v>9</c:v>
                </c:pt>
                <c:pt idx="48">
                  <c:v>18</c:v>
                </c:pt>
                <c:pt idx="49">
                  <c:v>7</c:v>
                </c:pt>
                <c:pt idx="50">
                  <c:v>21</c:v>
                </c:pt>
                <c:pt idx="51">
                  <c:v>14</c:v>
                </c:pt>
                <c:pt idx="52">
                  <c:v>12</c:v>
                </c:pt>
                <c:pt idx="53">
                  <c:v>9</c:v>
                </c:pt>
                <c:pt idx="54">
                  <c:v>13</c:v>
                </c:pt>
                <c:pt idx="55">
                  <c:v>17</c:v>
                </c:pt>
                <c:pt idx="56">
                  <c:v>15</c:v>
                </c:pt>
                <c:pt idx="57">
                  <c:v>10</c:v>
                </c:pt>
                <c:pt idx="58">
                  <c:v>21</c:v>
                </c:pt>
                <c:pt idx="59">
                  <c:v>16</c:v>
                </c:pt>
                <c:pt idx="60">
                  <c:v>17</c:v>
                </c:pt>
                <c:pt idx="61">
                  <c:v>12</c:v>
                </c:pt>
                <c:pt idx="62">
                  <c:v>13</c:v>
                </c:pt>
                <c:pt idx="63">
                  <c:v>9</c:v>
                </c:pt>
                <c:pt idx="64">
                  <c:v>12</c:v>
                </c:pt>
                <c:pt idx="65">
                  <c:v>13</c:v>
                </c:pt>
                <c:pt idx="66">
                  <c:v>15</c:v>
                </c:pt>
                <c:pt idx="67">
                  <c:v>19</c:v>
                </c:pt>
                <c:pt idx="68">
                  <c:v>8</c:v>
                </c:pt>
                <c:pt idx="69">
                  <c:v>13</c:v>
                </c:pt>
                <c:pt idx="70">
                  <c:v>11</c:v>
                </c:pt>
                <c:pt idx="71">
                  <c:v>10</c:v>
                </c:pt>
                <c:pt idx="72">
                  <c:v>16</c:v>
                </c:pt>
                <c:pt idx="73">
                  <c:v>20</c:v>
                </c:pt>
                <c:pt idx="74">
                  <c:v>12</c:v>
                </c:pt>
                <c:pt idx="75">
                  <c:v>16</c:v>
                </c:pt>
                <c:pt idx="76">
                  <c:v>15</c:v>
                </c:pt>
                <c:pt idx="77">
                  <c:v>13</c:v>
                </c:pt>
                <c:pt idx="78">
                  <c:v>8</c:v>
                </c:pt>
                <c:pt idx="79">
                  <c:v>16</c:v>
                </c:pt>
                <c:pt idx="80">
                  <c:v>16</c:v>
                </c:pt>
                <c:pt idx="81">
                  <c:v>11</c:v>
                </c:pt>
                <c:pt idx="82">
                  <c:v>21</c:v>
                </c:pt>
                <c:pt idx="83">
                  <c:v>22</c:v>
                </c:pt>
                <c:pt idx="84">
                  <c:v>9</c:v>
                </c:pt>
                <c:pt idx="85">
                  <c:v>12</c:v>
                </c:pt>
                <c:pt idx="86">
                  <c:v>12</c:v>
                </c:pt>
                <c:pt idx="87">
                  <c:v>9</c:v>
                </c:pt>
                <c:pt idx="88">
                  <c:v>11</c:v>
                </c:pt>
                <c:pt idx="89">
                  <c:v>7</c:v>
                </c:pt>
                <c:pt idx="90">
                  <c:v>8</c:v>
                </c:pt>
                <c:pt idx="91">
                  <c:v>15</c:v>
                </c:pt>
                <c:pt idx="92">
                  <c:v>20</c:v>
                </c:pt>
                <c:pt idx="93">
                  <c:v>11</c:v>
                </c:pt>
                <c:pt idx="94">
                  <c:v>9</c:v>
                </c:pt>
                <c:pt idx="95">
                  <c:v>9</c:v>
                </c:pt>
                <c:pt idx="96">
                  <c:v>8</c:v>
                </c:pt>
                <c:pt idx="97">
                  <c:v>11</c:v>
                </c:pt>
                <c:pt idx="98">
                  <c:v>11</c:v>
                </c:pt>
                <c:pt idx="99">
                  <c:v>8</c:v>
                </c:pt>
              </c:numCache>
            </c:numRef>
          </c:xVal>
          <c:yVal>
            <c:numRef>
              <c:f>'Raw Data'!$C$2:$C$101</c:f>
              <c:numCache>
                <c:formatCode>General</c:formatCode>
                <c:ptCount val="100"/>
                <c:pt idx="0">
                  <c:v>11</c:v>
                </c:pt>
                <c:pt idx="1">
                  <c:v>9</c:v>
                </c:pt>
                <c:pt idx="2">
                  <c:v>7</c:v>
                </c:pt>
                <c:pt idx="3">
                  <c:v>12</c:v>
                </c:pt>
                <c:pt idx="4">
                  <c:v>13</c:v>
                </c:pt>
                <c:pt idx="5">
                  <c:v>16</c:v>
                </c:pt>
                <c:pt idx="6">
                  <c:v>17</c:v>
                </c:pt>
                <c:pt idx="7">
                  <c:v>13</c:v>
                </c:pt>
                <c:pt idx="8">
                  <c:v>7</c:v>
                </c:pt>
                <c:pt idx="9">
                  <c:v>9</c:v>
                </c:pt>
                <c:pt idx="10">
                  <c:v>17</c:v>
                </c:pt>
                <c:pt idx="11">
                  <c:v>9</c:v>
                </c:pt>
                <c:pt idx="12">
                  <c:v>15</c:v>
                </c:pt>
                <c:pt idx="13">
                  <c:v>5</c:v>
                </c:pt>
                <c:pt idx="14">
                  <c:v>7</c:v>
                </c:pt>
                <c:pt idx="15">
                  <c:v>21</c:v>
                </c:pt>
                <c:pt idx="16">
                  <c:v>18</c:v>
                </c:pt>
                <c:pt idx="17">
                  <c:v>7</c:v>
                </c:pt>
                <c:pt idx="18">
                  <c:v>11</c:v>
                </c:pt>
                <c:pt idx="19">
                  <c:v>12</c:v>
                </c:pt>
                <c:pt idx="20">
                  <c:v>11</c:v>
                </c:pt>
                <c:pt idx="21">
                  <c:v>17</c:v>
                </c:pt>
                <c:pt idx="22">
                  <c:v>8</c:v>
                </c:pt>
                <c:pt idx="23">
                  <c:v>17</c:v>
                </c:pt>
                <c:pt idx="24">
                  <c:v>14</c:v>
                </c:pt>
                <c:pt idx="25">
                  <c:v>12</c:v>
                </c:pt>
                <c:pt idx="26">
                  <c:v>10</c:v>
                </c:pt>
                <c:pt idx="27">
                  <c:v>11</c:v>
                </c:pt>
                <c:pt idx="28">
                  <c:v>10</c:v>
                </c:pt>
                <c:pt idx="29">
                  <c:v>11</c:v>
                </c:pt>
                <c:pt idx="30">
                  <c:v>14</c:v>
                </c:pt>
                <c:pt idx="31">
                  <c:v>18</c:v>
                </c:pt>
                <c:pt idx="32">
                  <c:v>14</c:v>
                </c:pt>
                <c:pt idx="33">
                  <c:v>9</c:v>
                </c:pt>
                <c:pt idx="34">
                  <c:v>10</c:v>
                </c:pt>
                <c:pt idx="35">
                  <c:v>17</c:v>
                </c:pt>
                <c:pt idx="36">
                  <c:v>15</c:v>
                </c:pt>
                <c:pt idx="37">
                  <c:v>11</c:v>
                </c:pt>
                <c:pt idx="38">
                  <c:v>18</c:v>
                </c:pt>
                <c:pt idx="39">
                  <c:v>16</c:v>
                </c:pt>
                <c:pt idx="40">
                  <c:v>15</c:v>
                </c:pt>
                <c:pt idx="41">
                  <c:v>17</c:v>
                </c:pt>
                <c:pt idx="42">
                  <c:v>11</c:v>
                </c:pt>
                <c:pt idx="43">
                  <c:v>15</c:v>
                </c:pt>
                <c:pt idx="44">
                  <c:v>7</c:v>
                </c:pt>
                <c:pt idx="45">
                  <c:v>10</c:v>
                </c:pt>
                <c:pt idx="46">
                  <c:v>9</c:v>
                </c:pt>
                <c:pt idx="47">
                  <c:v>15</c:v>
                </c:pt>
                <c:pt idx="48">
                  <c:v>17</c:v>
                </c:pt>
                <c:pt idx="49">
                  <c:v>6</c:v>
                </c:pt>
                <c:pt idx="50">
                  <c:v>18</c:v>
                </c:pt>
                <c:pt idx="51">
                  <c:v>14</c:v>
                </c:pt>
                <c:pt idx="52">
                  <c:v>13</c:v>
                </c:pt>
                <c:pt idx="53">
                  <c:v>11</c:v>
                </c:pt>
                <c:pt idx="54">
                  <c:v>12</c:v>
                </c:pt>
                <c:pt idx="55">
                  <c:v>17</c:v>
                </c:pt>
                <c:pt idx="56">
                  <c:v>17</c:v>
                </c:pt>
                <c:pt idx="57">
                  <c:v>11</c:v>
                </c:pt>
                <c:pt idx="58">
                  <c:v>20</c:v>
                </c:pt>
                <c:pt idx="59">
                  <c:v>15</c:v>
                </c:pt>
                <c:pt idx="60">
                  <c:v>20</c:v>
                </c:pt>
                <c:pt idx="61">
                  <c:v>9</c:v>
                </c:pt>
                <c:pt idx="62">
                  <c:v>13</c:v>
                </c:pt>
                <c:pt idx="63">
                  <c:v>12</c:v>
                </c:pt>
                <c:pt idx="64">
                  <c:v>13</c:v>
                </c:pt>
                <c:pt idx="65">
                  <c:v>14</c:v>
                </c:pt>
                <c:pt idx="66">
                  <c:v>16</c:v>
                </c:pt>
                <c:pt idx="67">
                  <c:v>17</c:v>
                </c:pt>
                <c:pt idx="68">
                  <c:v>16</c:v>
                </c:pt>
                <c:pt idx="69">
                  <c:v>14</c:v>
                </c:pt>
                <c:pt idx="70">
                  <c:v>13</c:v>
                </c:pt>
                <c:pt idx="71">
                  <c:v>13</c:v>
                </c:pt>
                <c:pt idx="72">
                  <c:v>16</c:v>
                </c:pt>
                <c:pt idx="73">
                  <c:v>16</c:v>
                </c:pt>
                <c:pt idx="74">
                  <c:v>11</c:v>
                </c:pt>
                <c:pt idx="75">
                  <c:v>15</c:v>
                </c:pt>
                <c:pt idx="76">
                  <c:v>15</c:v>
                </c:pt>
                <c:pt idx="77">
                  <c:v>12</c:v>
                </c:pt>
                <c:pt idx="78">
                  <c:v>7</c:v>
                </c:pt>
                <c:pt idx="79">
                  <c:v>14</c:v>
                </c:pt>
                <c:pt idx="80">
                  <c:v>15</c:v>
                </c:pt>
                <c:pt idx="81">
                  <c:v>13</c:v>
                </c:pt>
                <c:pt idx="82">
                  <c:v>20</c:v>
                </c:pt>
                <c:pt idx="83">
                  <c:v>20</c:v>
                </c:pt>
                <c:pt idx="84">
                  <c:v>10</c:v>
                </c:pt>
                <c:pt idx="85">
                  <c:v>21</c:v>
                </c:pt>
                <c:pt idx="86">
                  <c:v>10</c:v>
                </c:pt>
                <c:pt idx="87">
                  <c:v>8</c:v>
                </c:pt>
                <c:pt idx="88">
                  <c:v>12</c:v>
                </c:pt>
                <c:pt idx="89">
                  <c:v>13</c:v>
                </c:pt>
                <c:pt idx="90">
                  <c:v>7</c:v>
                </c:pt>
                <c:pt idx="91">
                  <c:v>12</c:v>
                </c:pt>
                <c:pt idx="92">
                  <c:v>18</c:v>
                </c:pt>
                <c:pt idx="93">
                  <c:v>9</c:v>
                </c:pt>
                <c:pt idx="94">
                  <c:v>12</c:v>
                </c:pt>
                <c:pt idx="95">
                  <c:v>5</c:v>
                </c:pt>
                <c:pt idx="96">
                  <c:v>6</c:v>
                </c:pt>
                <c:pt idx="97">
                  <c:v>12</c:v>
                </c:pt>
                <c:pt idx="98">
                  <c:v>16</c:v>
                </c:pt>
                <c:pt idx="99">
                  <c:v>7</c:v>
                </c:pt>
              </c:numCache>
            </c:numRef>
          </c:yVal>
          <c:smooth val="0"/>
          <c:extLst>
            <c:ext xmlns:c16="http://schemas.microsoft.com/office/drawing/2014/chart" uri="{C3380CC4-5D6E-409C-BE32-E72D297353CC}">
              <c16:uniqueId val="{00000000-4230-447D-A4AC-7AC44D750F47}"/>
            </c:ext>
          </c:extLst>
        </c:ser>
        <c:ser>
          <c:idx val="1"/>
          <c:order val="1"/>
          <c:tx>
            <c:v>1:01</c:v>
          </c:tx>
          <c:spPr>
            <a:ln w="25400" cap="rnd">
              <a:solidFill>
                <a:srgbClr val="FF0000"/>
              </a:solidFill>
              <a:round/>
            </a:ln>
            <a:effectLst/>
          </c:spPr>
          <c:marker>
            <c:symbol val="circle"/>
            <c:size val="5"/>
            <c:spPr>
              <a:solidFill>
                <a:schemeClr val="accent2"/>
              </a:solidFill>
              <a:ln w="9525">
                <a:solidFill>
                  <a:schemeClr val="accent2"/>
                </a:solidFill>
              </a:ln>
              <a:effectLst/>
            </c:spPr>
          </c:marker>
          <c:xVal>
            <c:numLit>
              <c:formatCode>General</c:formatCode>
              <c:ptCount val="2"/>
              <c:pt idx="0">
                <c:v>0</c:v>
              </c:pt>
              <c:pt idx="1">
                <c:v>25</c:v>
              </c:pt>
            </c:numLit>
          </c:xVal>
          <c:yVal>
            <c:numLit>
              <c:formatCode>General</c:formatCode>
              <c:ptCount val="2"/>
              <c:pt idx="0">
                <c:v>0</c:v>
              </c:pt>
              <c:pt idx="1">
                <c:v>25</c:v>
              </c:pt>
            </c:numLit>
          </c:yVal>
          <c:smooth val="0"/>
          <c:extLst>
            <c:ext xmlns:c16="http://schemas.microsoft.com/office/drawing/2014/chart" uri="{C3380CC4-5D6E-409C-BE32-E72D297353CC}">
              <c16:uniqueId val="{00000003-4230-447D-A4AC-7AC44D750F47}"/>
            </c:ext>
          </c:extLst>
        </c:ser>
        <c:dLbls>
          <c:showLegendKey val="0"/>
          <c:showVal val="0"/>
          <c:showCatName val="0"/>
          <c:showSerName val="0"/>
          <c:showPercent val="0"/>
          <c:showBubbleSize val="0"/>
        </c:dLbls>
        <c:axId val="676518928"/>
        <c:axId val="676519256"/>
      </c:scatterChart>
      <c:valAx>
        <c:axId val="676518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Inexperenced Spine Reader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19256"/>
        <c:crosses val="autoZero"/>
        <c:crossBetween val="midCat"/>
      </c:valAx>
      <c:valAx>
        <c:axId val="676519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Experienced Spine Reader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18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Spine</a:t>
            </a:r>
            <a:r>
              <a:rPr lang="en-US" baseline="0"/>
              <a:t> Age vs Otolith Age</a:t>
            </a:r>
            <a:endParaRPr lang="en-US"/>
          </a:p>
        </c:rich>
      </c:tx>
      <c:layout>
        <c:manualLayout>
          <c:xMode val="edge"/>
          <c:yMode val="edge"/>
          <c:x val="0.3664512248468941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Data'!$G$1</c:f>
              <c:strCache>
                <c:ptCount val="1"/>
                <c:pt idx="0">
                  <c:v>ADU OTO Age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'Raw Data'!$F$2:$F$101</c:f>
              <c:numCache>
                <c:formatCode>General</c:formatCode>
                <c:ptCount val="100"/>
                <c:pt idx="0">
                  <c:v>12</c:v>
                </c:pt>
                <c:pt idx="1">
                  <c:v>6</c:v>
                </c:pt>
                <c:pt idx="2">
                  <c:v>6</c:v>
                </c:pt>
                <c:pt idx="3">
                  <c:v>9</c:v>
                </c:pt>
                <c:pt idx="4">
                  <c:v>15</c:v>
                </c:pt>
                <c:pt idx="5">
                  <c:v>13</c:v>
                </c:pt>
                <c:pt idx="6">
                  <c:v>16</c:v>
                </c:pt>
                <c:pt idx="7">
                  <c:v>12</c:v>
                </c:pt>
                <c:pt idx="8">
                  <c:v>7</c:v>
                </c:pt>
                <c:pt idx="9">
                  <c:v>5</c:v>
                </c:pt>
                <c:pt idx="10">
                  <c:v>18</c:v>
                </c:pt>
                <c:pt idx="11">
                  <c:v>9</c:v>
                </c:pt>
                <c:pt idx="12">
                  <c:v>17</c:v>
                </c:pt>
                <c:pt idx="13">
                  <c:v>5</c:v>
                </c:pt>
                <c:pt idx="14">
                  <c:v>6</c:v>
                </c:pt>
                <c:pt idx="15">
                  <c:v>20</c:v>
                </c:pt>
                <c:pt idx="16">
                  <c:v>15</c:v>
                </c:pt>
                <c:pt idx="17">
                  <c:v>6</c:v>
                </c:pt>
                <c:pt idx="18">
                  <c:v>11</c:v>
                </c:pt>
                <c:pt idx="19">
                  <c:v>9</c:v>
                </c:pt>
                <c:pt idx="20">
                  <c:v>9</c:v>
                </c:pt>
                <c:pt idx="21">
                  <c:v>16</c:v>
                </c:pt>
                <c:pt idx="22">
                  <c:v>9</c:v>
                </c:pt>
                <c:pt idx="23">
                  <c:v>14</c:v>
                </c:pt>
                <c:pt idx="24">
                  <c:v>9</c:v>
                </c:pt>
                <c:pt idx="25">
                  <c:v>16</c:v>
                </c:pt>
                <c:pt idx="26">
                  <c:v>9</c:v>
                </c:pt>
                <c:pt idx="27">
                  <c:v>10</c:v>
                </c:pt>
                <c:pt idx="28">
                  <c:v>9</c:v>
                </c:pt>
                <c:pt idx="29">
                  <c:v>10</c:v>
                </c:pt>
                <c:pt idx="30">
                  <c:v>13</c:v>
                </c:pt>
                <c:pt idx="31">
                  <c:v>20</c:v>
                </c:pt>
                <c:pt idx="32">
                  <c:v>14</c:v>
                </c:pt>
                <c:pt idx="33">
                  <c:v>7</c:v>
                </c:pt>
                <c:pt idx="34">
                  <c:v>9</c:v>
                </c:pt>
                <c:pt idx="35">
                  <c:v>18</c:v>
                </c:pt>
                <c:pt idx="36">
                  <c:v>18</c:v>
                </c:pt>
                <c:pt idx="37">
                  <c:v>11</c:v>
                </c:pt>
                <c:pt idx="38">
                  <c:v>20</c:v>
                </c:pt>
                <c:pt idx="39">
                  <c:v>18</c:v>
                </c:pt>
                <c:pt idx="40">
                  <c:v>15</c:v>
                </c:pt>
                <c:pt idx="41">
                  <c:v>20</c:v>
                </c:pt>
                <c:pt idx="42">
                  <c:v>10</c:v>
                </c:pt>
                <c:pt idx="43">
                  <c:v>13</c:v>
                </c:pt>
                <c:pt idx="44">
                  <c:v>9</c:v>
                </c:pt>
                <c:pt idx="45">
                  <c:v>11</c:v>
                </c:pt>
                <c:pt idx="46">
                  <c:v>10</c:v>
                </c:pt>
                <c:pt idx="47">
                  <c:v>9</c:v>
                </c:pt>
                <c:pt idx="48">
                  <c:v>18</c:v>
                </c:pt>
                <c:pt idx="49">
                  <c:v>7</c:v>
                </c:pt>
                <c:pt idx="50">
                  <c:v>21</c:v>
                </c:pt>
                <c:pt idx="51">
                  <c:v>14</c:v>
                </c:pt>
                <c:pt idx="52">
                  <c:v>12</c:v>
                </c:pt>
                <c:pt idx="53">
                  <c:v>9</c:v>
                </c:pt>
                <c:pt idx="54">
                  <c:v>13</c:v>
                </c:pt>
                <c:pt idx="55">
                  <c:v>17</c:v>
                </c:pt>
                <c:pt idx="56">
                  <c:v>15</c:v>
                </c:pt>
                <c:pt idx="57">
                  <c:v>10</c:v>
                </c:pt>
                <c:pt idx="58">
                  <c:v>21</c:v>
                </c:pt>
                <c:pt idx="59">
                  <c:v>16</c:v>
                </c:pt>
                <c:pt idx="60">
                  <c:v>17</c:v>
                </c:pt>
                <c:pt idx="61">
                  <c:v>12</c:v>
                </c:pt>
                <c:pt idx="62">
                  <c:v>13</c:v>
                </c:pt>
                <c:pt idx="63">
                  <c:v>9</c:v>
                </c:pt>
                <c:pt idx="64">
                  <c:v>12</c:v>
                </c:pt>
                <c:pt idx="65">
                  <c:v>13</c:v>
                </c:pt>
                <c:pt idx="66">
                  <c:v>15</c:v>
                </c:pt>
                <c:pt idx="67">
                  <c:v>19</c:v>
                </c:pt>
                <c:pt idx="68">
                  <c:v>8</c:v>
                </c:pt>
                <c:pt idx="69">
                  <c:v>13</c:v>
                </c:pt>
                <c:pt idx="70">
                  <c:v>11</c:v>
                </c:pt>
                <c:pt idx="71">
                  <c:v>10</c:v>
                </c:pt>
                <c:pt idx="72">
                  <c:v>16</c:v>
                </c:pt>
                <c:pt idx="73">
                  <c:v>20</c:v>
                </c:pt>
                <c:pt idx="74">
                  <c:v>12</c:v>
                </c:pt>
                <c:pt idx="75">
                  <c:v>16</c:v>
                </c:pt>
                <c:pt idx="76">
                  <c:v>15</c:v>
                </c:pt>
                <c:pt idx="77">
                  <c:v>13</c:v>
                </c:pt>
                <c:pt idx="78">
                  <c:v>8</c:v>
                </c:pt>
                <c:pt idx="79">
                  <c:v>16</c:v>
                </c:pt>
                <c:pt idx="80">
                  <c:v>16</c:v>
                </c:pt>
                <c:pt idx="81">
                  <c:v>11</c:v>
                </c:pt>
                <c:pt idx="82">
                  <c:v>21</c:v>
                </c:pt>
                <c:pt idx="83">
                  <c:v>22</c:v>
                </c:pt>
                <c:pt idx="84">
                  <c:v>9</c:v>
                </c:pt>
                <c:pt idx="85">
                  <c:v>12</c:v>
                </c:pt>
                <c:pt idx="86">
                  <c:v>12</c:v>
                </c:pt>
                <c:pt idx="87">
                  <c:v>9</c:v>
                </c:pt>
                <c:pt idx="88">
                  <c:v>11</c:v>
                </c:pt>
                <c:pt idx="89">
                  <c:v>7</c:v>
                </c:pt>
                <c:pt idx="90">
                  <c:v>8</c:v>
                </c:pt>
                <c:pt idx="91">
                  <c:v>15</c:v>
                </c:pt>
                <c:pt idx="92">
                  <c:v>20</c:v>
                </c:pt>
                <c:pt idx="93">
                  <c:v>11</c:v>
                </c:pt>
                <c:pt idx="94">
                  <c:v>9</c:v>
                </c:pt>
                <c:pt idx="95">
                  <c:v>9</c:v>
                </c:pt>
                <c:pt idx="96">
                  <c:v>8</c:v>
                </c:pt>
                <c:pt idx="97">
                  <c:v>11</c:v>
                </c:pt>
                <c:pt idx="98">
                  <c:v>11</c:v>
                </c:pt>
                <c:pt idx="99">
                  <c:v>8</c:v>
                </c:pt>
              </c:numCache>
            </c:numRef>
          </c:xVal>
          <c:yVal>
            <c:numRef>
              <c:f>'Raw Data'!$G$2:$G$101</c:f>
              <c:numCache>
                <c:formatCode>General</c:formatCode>
                <c:ptCount val="100"/>
                <c:pt idx="0">
                  <c:v>14</c:v>
                </c:pt>
                <c:pt idx="1">
                  <c:v>10</c:v>
                </c:pt>
                <c:pt idx="2">
                  <c:v>7</c:v>
                </c:pt>
                <c:pt idx="3">
                  <c:v>8</c:v>
                </c:pt>
                <c:pt idx="4">
                  <c:v>14</c:v>
                </c:pt>
                <c:pt idx="5">
                  <c:v>10</c:v>
                </c:pt>
                <c:pt idx="6">
                  <c:v>16</c:v>
                </c:pt>
                <c:pt idx="7">
                  <c:v>10</c:v>
                </c:pt>
                <c:pt idx="8">
                  <c:v>7</c:v>
                </c:pt>
                <c:pt idx="9">
                  <c:v>6</c:v>
                </c:pt>
                <c:pt idx="10">
                  <c:v>16</c:v>
                </c:pt>
                <c:pt idx="11">
                  <c:v>10</c:v>
                </c:pt>
                <c:pt idx="12">
                  <c:v>17</c:v>
                </c:pt>
                <c:pt idx="13">
                  <c:v>8</c:v>
                </c:pt>
                <c:pt idx="14">
                  <c:v>8</c:v>
                </c:pt>
                <c:pt idx="15">
                  <c:v>16</c:v>
                </c:pt>
                <c:pt idx="16">
                  <c:v>18</c:v>
                </c:pt>
                <c:pt idx="17">
                  <c:v>6</c:v>
                </c:pt>
                <c:pt idx="18">
                  <c:v>12</c:v>
                </c:pt>
                <c:pt idx="19">
                  <c:v>9</c:v>
                </c:pt>
                <c:pt idx="20">
                  <c:v>9</c:v>
                </c:pt>
                <c:pt idx="21">
                  <c:v>18</c:v>
                </c:pt>
                <c:pt idx="22">
                  <c:v>11</c:v>
                </c:pt>
                <c:pt idx="23">
                  <c:v>16</c:v>
                </c:pt>
                <c:pt idx="24">
                  <c:v>9</c:v>
                </c:pt>
                <c:pt idx="25">
                  <c:v>19</c:v>
                </c:pt>
                <c:pt idx="26">
                  <c:v>9</c:v>
                </c:pt>
                <c:pt idx="27">
                  <c:v>12</c:v>
                </c:pt>
                <c:pt idx="28">
                  <c:v>9</c:v>
                </c:pt>
                <c:pt idx="29">
                  <c:v>10</c:v>
                </c:pt>
                <c:pt idx="30">
                  <c:v>19</c:v>
                </c:pt>
                <c:pt idx="31">
                  <c:v>21</c:v>
                </c:pt>
                <c:pt idx="32">
                  <c:v>12</c:v>
                </c:pt>
                <c:pt idx="33">
                  <c:v>6</c:v>
                </c:pt>
                <c:pt idx="34">
                  <c:v>10</c:v>
                </c:pt>
                <c:pt idx="35">
                  <c:v>18</c:v>
                </c:pt>
                <c:pt idx="36">
                  <c:v>15</c:v>
                </c:pt>
                <c:pt idx="37">
                  <c:v>8</c:v>
                </c:pt>
                <c:pt idx="38">
                  <c:v>22</c:v>
                </c:pt>
                <c:pt idx="39">
                  <c:v>14</c:v>
                </c:pt>
                <c:pt idx="40">
                  <c:v>9</c:v>
                </c:pt>
                <c:pt idx="41">
                  <c:v>16</c:v>
                </c:pt>
                <c:pt idx="42">
                  <c:v>8</c:v>
                </c:pt>
                <c:pt idx="43">
                  <c:v>16</c:v>
                </c:pt>
                <c:pt idx="44">
                  <c:v>10</c:v>
                </c:pt>
                <c:pt idx="45">
                  <c:v>7</c:v>
                </c:pt>
                <c:pt idx="46">
                  <c:v>10</c:v>
                </c:pt>
                <c:pt idx="47">
                  <c:v>11</c:v>
                </c:pt>
                <c:pt idx="48">
                  <c:v>19</c:v>
                </c:pt>
                <c:pt idx="49">
                  <c:v>8</c:v>
                </c:pt>
                <c:pt idx="50">
                  <c:v>20</c:v>
                </c:pt>
                <c:pt idx="51">
                  <c:v>19</c:v>
                </c:pt>
                <c:pt idx="52">
                  <c:v>14</c:v>
                </c:pt>
                <c:pt idx="53">
                  <c:v>13</c:v>
                </c:pt>
                <c:pt idx="54">
                  <c:v>11</c:v>
                </c:pt>
                <c:pt idx="55">
                  <c:v>19</c:v>
                </c:pt>
                <c:pt idx="56">
                  <c:v>15</c:v>
                </c:pt>
                <c:pt idx="57">
                  <c:v>10</c:v>
                </c:pt>
                <c:pt idx="58">
                  <c:v>20</c:v>
                </c:pt>
                <c:pt idx="59">
                  <c:v>19</c:v>
                </c:pt>
                <c:pt idx="60">
                  <c:v>22</c:v>
                </c:pt>
                <c:pt idx="61">
                  <c:v>14</c:v>
                </c:pt>
                <c:pt idx="62">
                  <c:v>14</c:v>
                </c:pt>
                <c:pt idx="63">
                  <c:v>8</c:v>
                </c:pt>
                <c:pt idx="64">
                  <c:v>14</c:v>
                </c:pt>
                <c:pt idx="65">
                  <c:v>14</c:v>
                </c:pt>
                <c:pt idx="66">
                  <c:v>16</c:v>
                </c:pt>
                <c:pt idx="67">
                  <c:v>20</c:v>
                </c:pt>
                <c:pt idx="68">
                  <c:v>8</c:v>
                </c:pt>
                <c:pt idx="69">
                  <c:v>12</c:v>
                </c:pt>
                <c:pt idx="70">
                  <c:v>9</c:v>
                </c:pt>
                <c:pt idx="71">
                  <c:v>11</c:v>
                </c:pt>
                <c:pt idx="72">
                  <c:v>19</c:v>
                </c:pt>
                <c:pt idx="73">
                  <c:v>15</c:v>
                </c:pt>
                <c:pt idx="74">
                  <c:v>9</c:v>
                </c:pt>
                <c:pt idx="75">
                  <c:v>12</c:v>
                </c:pt>
                <c:pt idx="76">
                  <c:v>14</c:v>
                </c:pt>
                <c:pt idx="77">
                  <c:v>17</c:v>
                </c:pt>
                <c:pt idx="78">
                  <c:v>7</c:v>
                </c:pt>
                <c:pt idx="79">
                  <c:v>17</c:v>
                </c:pt>
                <c:pt idx="80">
                  <c:v>22</c:v>
                </c:pt>
                <c:pt idx="81">
                  <c:v>9</c:v>
                </c:pt>
                <c:pt idx="82">
                  <c:v>24</c:v>
                </c:pt>
                <c:pt idx="83">
                  <c:v>19</c:v>
                </c:pt>
                <c:pt idx="84">
                  <c:v>12</c:v>
                </c:pt>
                <c:pt idx="85">
                  <c:v>15</c:v>
                </c:pt>
                <c:pt idx="86">
                  <c:v>14</c:v>
                </c:pt>
                <c:pt idx="87">
                  <c:v>12</c:v>
                </c:pt>
                <c:pt idx="88">
                  <c:v>13</c:v>
                </c:pt>
                <c:pt idx="89">
                  <c:v>6</c:v>
                </c:pt>
                <c:pt idx="90">
                  <c:v>7</c:v>
                </c:pt>
                <c:pt idx="91">
                  <c:v>16</c:v>
                </c:pt>
                <c:pt idx="92">
                  <c:v>16</c:v>
                </c:pt>
                <c:pt idx="93">
                  <c:v>12</c:v>
                </c:pt>
                <c:pt idx="94">
                  <c:v>11</c:v>
                </c:pt>
                <c:pt idx="95">
                  <c:v>7</c:v>
                </c:pt>
                <c:pt idx="96">
                  <c:v>11</c:v>
                </c:pt>
                <c:pt idx="97">
                  <c:v>13</c:v>
                </c:pt>
                <c:pt idx="98">
                  <c:v>8</c:v>
                </c:pt>
                <c:pt idx="99">
                  <c:v>8</c:v>
                </c:pt>
              </c:numCache>
            </c:numRef>
          </c:yVal>
          <c:smooth val="0"/>
          <c:extLst>
            <c:ext xmlns:c16="http://schemas.microsoft.com/office/drawing/2014/chart" uri="{C3380CC4-5D6E-409C-BE32-E72D297353CC}">
              <c16:uniqueId val="{00000000-B27E-4300-823D-11355BF227C3}"/>
            </c:ext>
          </c:extLst>
        </c:ser>
        <c:ser>
          <c:idx val="1"/>
          <c:order val="1"/>
          <c:tx>
            <c:v>1:01</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rgbClr val="FF0000"/>
                </a:solidFill>
                <a:round/>
              </a:ln>
              <a:effectLst/>
            </c:spPr>
            <c:extLst>
              <c:ext xmlns:c16="http://schemas.microsoft.com/office/drawing/2014/chart" uri="{C3380CC4-5D6E-409C-BE32-E72D297353CC}">
                <c16:uniqueId val="{00000004-B27E-4300-823D-11355BF227C3}"/>
              </c:ext>
            </c:extLst>
          </c:dPt>
          <c:xVal>
            <c:numLit>
              <c:formatCode>General</c:formatCode>
              <c:ptCount val="2"/>
              <c:pt idx="0">
                <c:v>0</c:v>
              </c:pt>
              <c:pt idx="1">
                <c:v>30</c:v>
              </c:pt>
            </c:numLit>
          </c:xVal>
          <c:yVal>
            <c:numLit>
              <c:formatCode>General</c:formatCode>
              <c:ptCount val="2"/>
              <c:pt idx="0">
                <c:v>0</c:v>
              </c:pt>
              <c:pt idx="1">
                <c:v>30</c:v>
              </c:pt>
            </c:numLit>
          </c:yVal>
          <c:smooth val="0"/>
          <c:extLst>
            <c:ext xmlns:c16="http://schemas.microsoft.com/office/drawing/2014/chart" uri="{C3380CC4-5D6E-409C-BE32-E72D297353CC}">
              <c16:uniqueId val="{00000003-B27E-4300-823D-11355BF227C3}"/>
            </c:ext>
          </c:extLst>
        </c:ser>
        <c:dLbls>
          <c:showLegendKey val="0"/>
          <c:showVal val="0"/>
          <c:showCatName val="0"/>
          <c:showSerName val="0"/>
          <c:showPercent val="0"/>
          <c:showBubbleSize val="0"/>
        </c:dLbls>
        <c:axId val="737128456"/>
        <c:axId val="737128784"/>
      </c:scatterChart>
      <c:valAx>
        <c:axId val="737128456"/>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Otolith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28784"/>
        <c:crosses val="autoZero"/>
        <c:crossBetween val="midCat"/>
      </c:valAx>
      <c:valAx>
        <c:axId val="73712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Spine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28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Bias</a:t>
            </a:r>
            <a:r>
              <a:rPr lang="en-US" baseline="0"/>
              <a:t> Percentage Between Experienced and Inexperienced Lingcod Spine Age Readers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Experienced - Ford</c:v>
          </c:tx>
          <c:spPr>
            <a:solidFill>
              <a:schemeClr val="accent1"/>
            </a:solidFill>
            <a:ln>
              <a:noFill/>
            </a:ln>
            <a:effectLst/>
            <a:sp3d/>
          </c:spPr>
          <c:invertIfNegative val="0"/>
          <c:cat>
            <c:numRef>
              <c:f>'Pivot tables'!$A$20:$A$34</c:f>
              <c:numCache>
                <c:formatCode>General</c:formatCode>
                <c:ptCount val="15"/>
                <c:pt idx="0">
                  <c:v>-9</c:v>
                </c:pt>
                <c:pt idx="1">
                  <c:v>-8</c:v>
                </c:pt>
                <c:pt idx="2">
                  <c:v>-7</c:v>
                </c:pt>
                <c:pt idx="3">
                  <c:v>-6</c:v>
                </c:pt>
                <c:pt idx="4">
                  <c:v>-5</c:v>
                </c:pt>
                <c:pt idx="5">
                  <c:v>-4</c:v>
                </c:pt>
                <c:pt idx="6">
                  <c:v>-3</c:v>
                </c:pt>
                <c:pt idx="7">
                  <c:v>-2</c:v>
                </c:pt>
                <c:pt idx="8">
                  <c:v>-1</c:v>
                </c:pt>
                <c:pt idx="9">
                  <c:v>0</c:v>
                </c:pt>
                <c:pt idx="10">
                  <c:v>1</c:v>
                </c:pt>
                <c:pt idx="11">
                  <c:v>2</c:v>
                </c:pt>
                <c:pt idx="12">
                  <c:v>3</c:v>
                </c:pt>
                <c:pt idx="13">
                  <c:v>4</c:v>
                </c:pt>
              </c:numCache>
            </c:numRef>
          </c:cat>
          <c:val>
            <c:numRef>
              <c:f>'Pivot tables'!$B$20:$B$34</c:f>
              <c:numCache>
                <c:formatCode>0.00%</c:formatCode>
                <c:ptCount val="15"/>
                <c:pt idx="0">
                  <c:v>9.5693779904306216E-3</c:v>
                </c:pt>
                <c:pt idx="1">
                  <c:v>6.379585326953748E-3</c:v>
                </c:pt>
                <c:pt idx="2">
                  <c:v>0</c:v>
                </c:pt>
                <c:pt idx="3">
                  <c:v>1.2759170653907496E-2</c:v>
                </c:pt>
                <c:pt idx="4">
                  <c:v>1.5948963317384369E-2</c:v>
                </c:pt>
                <c:pt idx="5">
                  <c:v>3.9872408293460922E-3</c:v>
                </c:pt>
                <c:pt idx="6">
                  <c:v>8.8516746411483258E-2</c:v>
                </c:pt>
                <c:pt idx="7">
                  <c:v>5.9808612440191387E-2</c:v>
                </c:pt>
                <c:pt idx="8">
                  <c:v>0.20574162679425836</c:v>
                </c:pt>
                <c:pt idx="9">
                  <c:v>0.11722488038277512</c:v>
                </c:pt>
                <c:pt idx="10">
                  <c:v>0.21052631578947367</c:v>
                </c:pt>
                <c:pt idx="11">
                  <c:v>0.16507177033492823</c:v>
                </c:pt>
                <c:pt idx="12">
                  <c:v>6.8580542264752797E-2</c:v>
                </c:pt>
                <c:pt idx="13">
                  <c:v>3.5885167464114832E-2</c:v>
                </c:pt>
              </c:numCache>
            </c:numRef>
          </c:val>
          <c:extLst>
            <c:ext xmlns:c16="http://schemas.microsoft.com/office/drawing/2014/chart" uri="{C3380CC4-5D6E-409C-BE32-E72D297353CC}">
              <c16:uniqueId val="{00000000-6336-4C73-8E7B-02C355AC3BD3}"/>
            </c:ext>
          </c:extLst>
        </c:ser>
        <c:ser>
          <c:idx val="1"/>
          <c:order val="1"/>
          <c:tx>
            <c:v>Inexperienced - ADU</c:v>
          </c:tx>
          <c:spPr>
            <a:solidFill>
              <a:schemeClr val="accent2"/>
            </a:solidFill>
            <a:ln>
              <a:noFill/>
            </a:ln>
            <a:effectLst/>
            <a:sp3d/>
          </c:spPr>
          <c:invertIfNegative val="0"/>
          <c:cat>
            <c:numRef>
              <c:f>'Pivot tables'!$A$20:$A$34</c:f>
              <c:numCache>
                <c:formatCode>General</c:formatCode>
                <c:ptCount val="15"/>
                <c:pt idx="0">
                  <c:v>-9</c:v>
                </c:pt>
                <c:pt idx="1">
                  <c:v>-8</c:v>
                </c:pt>
                <c:pt idx="2">
                  <c:v>-7</c:v>
                </c:pt>
                <c:pt idx="3">
                  <c:v>-6</c:v>
                </c:pt>
                <c:pt idx="4">
                  <c:v>-5</c:v>
                </c:pt>
                <c:pt idx="5">
                  <c:v>-4</c:v>
                </c:pt>
                <c:pt idx="6">
                  <c:v>-3</c:v>
                </c:pt>
                <c:pt idx="7">
                  <c:v>-2</c:v>
                </c:pt>
                <c:pt idx="8">
                  <c:v>-1</c:v>
                </c:pt>
                <c:pt idx="9">
                  <c:v>0</c:v>
                </c:pt>
                <c:pt idx="10">
                  <c:v>1</c:v>
                </c:pt>
                <c:pt idx="11">
                  <c:v>2</c:v>
                </c:pt>
                <c:pt idx="12">
                  <c:v>3</c:v>
                </c:pt>
                <c:pt idx="13">
                  <c:v>4</c:v>
                </c:pt>
              </c:numCache>
            </c:numRef>
          </c:cat>
          <c:val>
            <c:numRef>
              <c:f>'Pivot tables'!$C$20:$C$34</c:f>
              <c:numCache>
                <c:formatCode>0.00%</c:formatCode>
                <c:ptCount val="15"/>
                <c:pt idx="0">
                  <c:v>1.6266460108443067E-2</c:v>
                </c:pt>
                <c:pt idx="1">
                  <c:v>1.2393493415956624E-2</c:v>
                </c:pt>
                <c:pt idx="2">
                  <c:v>0</c:v>
                </c:pt>
                <c:pt idx="3">
                  <c:v>2.1688613477924088E-2</c:v>
                </c:pt>
                <c:pt idx="4">
                  <c:v>2.3237800154918668E-2</c:v>
                </c:pt>
                <c:pt idx="5">
                  <c:v>6.9713400464756006E-3</c:v>
                </c:pt>
                <c:pt idx="6">
                  <c:v>0.10921766072811774</c:v>
                </c:pt>
                <c:pt idx="7">
                  <c:v>6.8938807126258717E-2</c:v>
                </c:pt>
                <c:pt idx="8">
                  <c:v>0.21766072811773818</c:v>
                </c:pt>
                <c:pt idx="9">
                  <c:v>0.11386522075910147</c:v>
                </c:pt>
                <c:pt idx="10">
                  <c:v>0.1890007745933385</c:v>
                </c:pt>
                <c:pt idx="11">
                  <c:v>0.14020139426800929</c:v>
                </c:pt>
                <c:pt idx="12">
                  <c:v>5.4996127033307515E-2</c:v>
                </c:pt>
                <c:pt idx="13">
                  <c:v>2.5561580170410533E-2</c:v>
                </c:pt>
              </c:numCache>
            </c:numRef>
          </c:val>
          <c:extLst>
            <c:ext xmlns:c16="http://schemas.microsoft.com/office/drawing/2014/chart" uri="{C3380CC4-5D6E-409C-BE32-E72D297353CC}">
              <c16:uniqueId val="{00000001-6336-4C73-8E7B-02C355AC3BD3}"/>
            </c:ext>
          </c:extLst>
        </c:ser>
        <c:dLbls>
          <c:showLegendKey val="0"/>
          <c:showVal val="0"/>
          <c:showCatName val="0"/>
          <c:showSerName val="0"/>
          <c:showPercent val="0"/>
          <c:showBubbleSize val="0"/>
        </c:dLbls>
        <c:gapWidth val="150"/>
        <c:shape val="box"/>
        <c:axId val="999935712"/>
        <c:axId val="999933088"/>
        <c:axId val="958138704"/>
      </c:bar3DChart>
      <c:catAx>
        <c:axId val="99993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Bias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33088"/>
        <c:crosses val="autoZero"/>
        <c:auto val="1"/>
        <c:lblAlgn val="ctr"/>
        <c:lblOffset val="100"/>
        <c:noMultiLvlLbl val="0"/>
      </c:catAx>
      <c:valAx>
        <c:axId val="99993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Agreement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35712"/>
        <c:crosses val="autoZero"/>
        <c:crossBetween val="between"/>
      </c:valAx>
      <c:serAx>
        <c:axId val="958138704"/>
        <c:scaling>
          <c:orientation val="minMax"/>
        </c:scaling>
        <c:delete val="1"/>
        <c:axPos val="b"/>
        <c:majorTickMark val="none"/>
        <c:minorTickMark val="none"/>
        <c:tickLblPos val="nextTo"/>
        <c:crossAx val="99993308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Bias between Ford Spine and ADU Otolith Lingcod Ages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Ford Spine Age</c:v>
          </c:tx>
          <c:spPr>
            <a:solidFill>
              <a:schemeClr val="accent1"/>
            </a:solidFill>
            <a:ln>
              <a:noFill/>
            </a:ln>
            <a:effectLst/>
            <a:sp3d/>
          </c:spPr>
          <c:invertIfNegative val="0"/>
          <c:cat>
            <c:numRef>
              <c:f>'Pivot tables'!$A$55:$A$67</c:f>
              <c:numCache>
                <c:formatCode>General</c:formatCode>
                <c:ptCount val="13"/>
                <c:pt idx="0">
                  <c:v>-6</c:v>
                </c:pt>
                <c:pt idx="1">
                  <c:v>-5</c:v>
                </c:pt>
                <c:pt idx="2">
                  <c:v>-4</c:v>
                </c:pt>
                <c:pt idx="3">
                  <c:v>-3</c:v>
                </c:pt>
                <c:pt idx="4">
                  <c:v>-2</c:v>
                </c:pt>
                <c:pt idx="5">
                  <c:v>-1</c:v>
                </c:pt>
                <c:pt idx="6">
                  <c:v>0</c:v>
                </c:pt>
                <c:pt idx="7">
                  <c:v>1</c:v>
                </c:pt>
                <c:pt idx="8">
                  <c:v>2</c:v>
                </c:pt>
                <c:pt idx="9">
                  <c:v>3</c:v>
                </c:pt>
                <c:pt idx="10">
                  <c:v>4</c:v>
                </c:pt>
                <c:pt idx="11">
                  <c:v>5</c:v>
                </c:pt>
                <c:pt idx="12">
                  <c:v>6</c:v>
                </c:pt>
              </c:numCache>
            </c:numRef>
          </c:cat>
          <c:val>
            <c:numRef>
              <c:f>'Pivot tables'!$B$55:$B$67</c:f>
              <c:numCache>
                <c:formatCode>0.00%</c:formatCode>
                <c:ptCount val="13"/>
                <c:pt idx="0">
                  <c:v>2.3125996810207338E-2</c:v>
                </c:pt>
                <c:pt idx="1">
                  <c:v>2.4720893141945772E-2</c:v>
                </c:pt>
                <c:pt idx="2">
                  <c:v>2.2328548644338118E-2</c:v>
                </c:pt>
                <c:pt idx="3">
                  <c:v>0.11164274322169059</c:v>
                </c:pt>
                <c:pt idx="4">
                  <c:v>0.15311004784688995</c:v>
                </c:pt>
                <c:pt idx="5">
                  <c:v>0.16427432216905902</c:v>
                </c:pt>
                <c:pt idx="6">
                  <c:v>0.13556618819776714</c:v>
                </c:pt>
                <c:pt idx="7">
                  <c:v>0.10606060606060606</c:v>
                </c:pt>
                <c:pt idx="8">
                  <c:v>7.8149920255183414E-2</c:v>
                </c:pt>
                <c:pt idx="9">
                  <c:v>6.9377990430622011E-2</c:v>
                </c:pt>
                <c:pt idx="10">
                  <c:v>8.3732057416267949E-2</c:v>
                </c:pt>
                <c:pt idx="11">
                  <c:v>1.5948963317384369E-2</c:v>
                </c:pt>
                <c:pt idx="12">
                  <c:v>1.1961722488038277E-2</c:v>
                </c:pt>
              </c:numCache>
            </c:numRef>
          </c:val>
          <c:extLst>
            <c:ext xmlns:c16="http://schemas.microsoft.com/office/drawing/2014/chart" uri="{C3380CC4-5D6E-409C-BE32-E72D297353CC}">
              <c16:uniqueId val="{00000024-BC16-4659-AE91-7BBC7529F3FD}"/>
            </c:ext>
          </c:extLst>
        </c:ser>
        <c:ser>
          <c:idx val="1"/>
          <c:order val="1"/>
          <c:tx>
            <c:v>ADU Otolith Age</c:v>
          </c:tx>
          <c:spPr>
            <a:solidFill>
              <a:schemeClr val="accent2"/>
            </a:solidFill>
            <a:ln>
              <a:noFill/>
            </a:ln>
            <a:effectLst/>
            <a:sp3d/>
          </c:spPr>
          <c:invertIfNegative val="0"/>
          <c:cat>
            <c:numRef>
              <c:f>'Pivot tables'!$A$55:$A$67</c:f>
              <c:numCache>
                <c:formatCode>General</c:formatCode>
                <c:ptCount val="13"/>
                <c:pt idx="0">
                  <c:v>-6</c:v>
                </c:pt>
                <c:pt idx="1">
                  <c:v>-5</c:v>
                </c:pt>
                <c:pt idx="2">
                  <c:v>-4</c:v>
                </c:pt>
                <c:pt idx="3">
                  <c:v>-3</c:v>
                </c:pt>
                <c:pt idx="4">
                  <c:v>-2</c:v>
                </c:pt>
                <c:pt idx="5">
                  <c:v>-1</c:v>
                </c:pt>
                <c:pt idx="6">
                  <c:v>0</c:v>
                </c:pt>
                <c:pt idx="7">
                  <c:v>1</c:v>
                </c:pt>
                <c:pt idx="8">
                  <c:v>2</c:v>
                </c:pt>
                <c:pt idx="9">
                  <c:v>3</c:v>
                </c:pt>
                <c:pt idx="10">
                  <c:v>4</c:v>
                </c:pt>
                <c:pt idx="11">
                  <c:v>5</c:v>
                </c:pt>
                <c:pt idx="12">
                  <c:v>6</c:v>
                </c:pt>
              </c:numCache>
            </c:numRef>
          </c:cat>
          <c:val>
            <c:numRef>
              <c:f>'Pivot tables'!$C$55:$C$67</c:f>
              <c:numCache>
                <c:formatCode>0.00%</c:formatCode>
                <c:ptCount val="13"/>
                <c:pt idx="0">
                  <c:v>3.1782945736434108E-2</c:v>
                </c:pt>
                <c:pt idx="1">
                  <c:v>3.1782945736434108E-2</c:v>
                </c:pt>
                <c:pt idx="2">
                  <c:v>3.1007751937984496E-2</c:v>
                </c:pt>
                <c:pt idx="3">
                  <c:v>0.13410852713178295</c:v>
                </c:pt>
                <c:pt idx="4">
                  <c:v>0.17364341085271318</c:v>
                </c:pt>
                <c:pt idx="5">
                  <c:v>0.17286821705426356</c:v>
                </c:pt>
                <c:pt idx="6">
                  <c:v>0.13178294573643412</c:v>
                </c:pt>
                <c:pt idx="7">
                  <c:v>9.4573643410852712E-2</c:v>
                </c:pt>
                <c:pt idx="8">
                  <c:v>6.3565891472868216E-2</c:v>
                </c:pt>
                <c:pt idx="9">
                  <c:v>5.3488372093023255E-2</c:v>
                </c:pt>
                <c:pt idx="10">
                  <c:v>6.2790697674418611E-2</c:v>
                </c:pt>
                <c:pt idx="11">
                  <c:v>1.1627906976744186E-2</c:v>
                </c:pt>
                <c:pt idx="12">
                  <c:v>6.9767441860465115E-3</c:v>
                </c:pt>
              </c:numCache>
            </c:numRef>
          </c:val>
          <c:extLst>
            <c:ext xmlns:c16="http://schemas.microsoft.com/office/drawing/2014/chart" uri="{C3380CC4-5D6E-409C-BE32-E72D297353CC}">
              <c16:uniqueId val="{00000025-BC16-4659-AE91-7BBC7529F3FD}"/>
            </c:ext>
          </c:extLst>
        </c:ser>
        <c:dLbls>
          <c:showLegendKey val="0"/>
          <c:showVal val="0"/>
          <c:showCatName val="0"/>
          <c:showSerName val="0"/>
          <c:showPercent val="0"/>
          <c:showBubbleSize val="0"/>
        </c:dLbls>
        <c:gapWidth val="150"/>
        <c:shape val="box"/>
        <c:axId val="759362688"/>
        <c:axId val="759360392"/>
        <c:axId val="958154528"/>
      </c:bar3DChart>
      <c:catAx>
        <c:axId val="75936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60392"/>
        <c:crosses val="autoZero"/>
        <c:auto val="0"/>
        <c:lblAlgn val="ctr"/>
        <c:lblOffset val="100"/>
        <c:noMultiLvlLbl val="0"/>
      </c:catAx>
      <c:valAx>
        <c:axId val="759360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Agreement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62688"/>
        <c:crossesAt val="1"/>
        <c:crossBetween val="between"/>
      </c:valAx>
      <c:serAx>
        <c:axId val="958154528"/>
        <c:scaling>
          <c:orientation val="minMax"/>
        </c:scaling>
        <c:delete val="1"/>
        <c:axPos val="b"/>
        <c:majorTickMark val="none"/>
        <c:minorTickMark val="none"/>
        <c:tickLblPos val="nextTo"/>
        <c:crossAx val="75936039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Bias</a:t>
            </a:r>
            <a:r>
              <a:rPr lang="en-US" baseline="0"/>
              <a:t> Percentage of Otolith vs. Spine Age Estimations </a:t>
            </a:r>
            <a:endParaRPr lang="en-US"/>
          </a:p>
        </c:rich>
      </c:tx>
      <c:layout>
        <c:manualLayout>
          <c:xMode val="edge"/>
          <c:yMode val="edge"/>
          <c:x val="0.21529855643044618"/>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1"/>
          <c:order val="0"/>
          <c:tx>
            <c:v>Otolith - Primary Age Structure</c:v>
          </c:tx>
          <c:spPr>
            <a:solidFill>
              <a:schemeClr val="accent2"/>
            </a:solidFill>
            <a:ln>
              <a:noFill/>
            </a:ln>
            <a:effectLst/>
            <a:sp3d/>
          </c:spPr>
          <c:invertIfNegative val="0"/>
          <c:cat>
            <c:numRef>
              <c:f>Notes!$A$20:$A$35</c:f>
              <c:numCache>
                <c:formatCode>General</c:formatCode>
                <c:ptCount val="16"/>
                <c:pt idx="0">
                  <c:v>-8</c:v>
                </c:pt>
                <c:pt idx="1">
                  <c:v>-7</c:v>
                </c:pt>
                <c:pt idx="2">
                  <c:v>-6</c:v>
                </c:pt>
                <c:pt idx="3">
                  <c:v>-5</c:v>
                </c:pt>
                <c:pt idx="4">
                  <c:v>-4</c:v>
                </c:pt>
                <c:pt idx="5">
                  <c:v>-3</c:v>
                </c:pt>
                <c:pt idx="6">
                  <c:v>-2</c:v>
                </c:pt>
                <c:pt idx="7">
                  <c:v>-1</c:v>
                </c:pt>
                <c:pt idx="8">
                  <c:v>0</c:v>
                </c:pt>
                <c:pt idx="9">
                  <c:v>1</c:v>
                </c:pt>
                <c:pt idx="10">
                  <c:v>2</c:v>
                </c:pt>
                <c:pt idx="11">
                  <c:v>3</c:v>
                </c:pt>
                <c:pt idx="12">
                  <c:v>4</c:v>
                </c:pt>
                <c:pt idx="13">
                  <c:v>5</c:v>
                </c:pt>
                <c:pt idx="14">
                  <c:v>6</c:v>
                </c:pt>
                <c:pt idx="15">
                  <c:v>7</c:v>
                </c:pt>
              </c:numCache>
            </c:numRef>
          </c:cat>
          <c:val>
            <c:numRef>
              <c:f>Notes!$B$20:$B$35</c:f>
              <c:numCache>
                <c:formatCode>0.00%</c:formatCode>
                <c:ptCount val="16"/>
                <c:pt idx="0">
                  <c:v>1.2403100775193798E-2</c:v>
                </c:pt>
                <c:pt idx="1">
                  <c:v>4.6511627906976744E-3</c:v>
                </c:pt>
                <c:pt idx="2">
                  <c:v>2.6356589147286821E-2</c:v>
                </c:pt>
                <c:pt idx="3">
                  <c:v>1.937984496124031E-2</c:v>
                </c:pt>
                <c:pt idx="4">
                  <c:v>3.4883720930232558E-2</c:v>
                </c:pt>
                <c:pt idx="5">
                  <c:v>5.1162790697674418E-2</c:v>
                </c:pt>
                <c:pt idx="6">
                  <c:v>7.5968992248062014E-2</c:v>
                </c:pt>
                <c:pt idx="7">
                  <c:v>0.13798449612403102</c:v>
                </c:pt>
                <c:pt idx="8">
                  <c:v>9.3798449612403106E-2</c:v>
                </c:pt>
                <c:pt idx="9">
                  <c:v>0.15813953488372093</c:v>
                </c:pt>
                <c:pt idx="10">
                  <c:v>0.1062015503875969</c:v>
                </c:pt>
                <c:pt idx="11">
                  <c:v>0.10232558139534884</c:v>
                </c:pt>
                <c:pt idx="12">
                  <c:v>8.2945736434108533E-2</c:v>
                </c:pt>
                <c:pt idx="13">
                  <c:v>6.2015503875968991E-2</c:v>
                </c:pt>
                <c:pt idx="14">
                  <c:v>0</c:v>
                </c:pt>
                <c:pt idx="15">
                  <c:v>3.1782945736434108E-2</c:v>
                </c:pt>
              </c:numCache>
            </c:numRef>
          </c:val>
          <c:extLst>
            <c:ext xmlns:c16="http://schemas.microsoft.com/office/drawing/2014/chart" uri="{C3380CC4-5D6E-409C-BE32-E72D297353CC}">
              <c16:uniqueId val="{00000000-C5A8-42F7-A6B4-9F189ECFB5B5}"/>
            </c:ext>
          </c:extLst>
        </c:ser>
        <c:ser>
          <c:idx val="2"/>
          <c:order val="1"/>
          <c:tx>
            <c:v>Spine - New Age Structure</c:v>
          </c:tx>
          <c:spPr>
            <a:solidFill>
              <a:schemeClr val="accent3"/>
            </a:solidFill>
            <a:ln>
              <a:noFill/>
            </a:ln>
            <a:effectLst/>
            <a:sp3d/>
          </c:spPr>
          <c:invertIfNegative val="0"/>
          <c:cat>
            <c:numRef>
              <c:f>Notes!$A$20:$A$35</c:f>
              <c:numCache>
                <c:formatCode>General</c:formatCode>
                <c:ptCount val="16"/>
                <c:pt idx="0">
                  <c:v>-8</c:v>
                </c:pt>
                <c:pt idx="1">
                  <c:v>-7</c:v>
                </c:pt>
                <c:pt idx="2">
                  <c:v>-6</c:v>
                </c:pt>
                <c:pt idx="3">
                  <c:v>-5</c:v>
                </c:pt>
                <c:pt idx="4">
                  <c:v>-4</c:v>
                </c:pt>
                <c:pt idx="5">
                  <c:v>-3</c:v>
                </c:pt>
                <c:pt idx="6">
                  <c:v>-2</c:v>
                </c:pt>
                <c:pt idx="7">
                  <c:v>-1</c:v>
                </c:pt>
                <c:pt idx="8">
                  <c:v>0</c:v>
                </c:pt>
                <c:pt idx="9">
                  <c:v>1</c:v>
                </c:pt>
                <c:pt idx="10">
                  <c:v>2</c:v>
                </c:pt>
                <c:pt idx="11">
                  <c:v>3</c:v>
                </c:pt>
                <c:pt idx="12">
                  <c:v>4</c:v>
                </c:pt>
                <c:pt idx="13">
                  <c:v>5</c:v>
                </c:pt>
                <c:pt idx="14">
                  <c:v>6</c:v>
                </c:pt>
                <c:pt idx="15">
                  <c:v>7</c:v>
                </c:pt>
              </c:numCache>
            </c:numRef>
          </c:cat>
          <c:val>
            <c:numRef>
              <c:f>Notes!$C$20:$C$35</c:f>
              <c:numCache>
                <c:formatCode>0.00%</c:formatCode>
                <c:ptCount val="16"/>
                <c:pt idx="0">
                  <c:v>2.4786986831913247E-2</c:v>
                </c:pt>
                <c:pt idx="1">
                  <c:v>1.0069713400464756E-2</c:v>
                </c:pt>
                <c:pt idx="2">
                  <c:v>4.0278853601859024E-2</c:v>
                </c:pt>
                <c:pt idx="3">
                  <c:v>2.7110766847405113E-2</c:v>
                </c:pt>
                <c:pt idx="4">
                  <c:v>5.0348567002323777E-2</c:v>
                </c:pt>
                <c:pt idx="5">
                  <c:v>6.9713400464756006E-2</c:v>
                </c:pt>
                <c:pt idx="6">
                  <c:v>8.8303640588690932E-2</c:v>
                </c:pt>
                <c:pt idx="7">
                  <c:v>0.14872192099147946</c:v>
                </c:pt>
                <c:pt idx="8">
                  <c:v>9.372579395817196E-2</c:v>
                </c:pt>
                <c:pt idx="9">
                  <c:v>0.14562354763749033</c:v>
                </c:pt>
                <c:pt idx="10">
                  <c:v>9.2176607281177381E-2</c:v>
                </c:pt>
                <c:pt idx="11">
                  <c:v>8.1332300542215338E-2</c:v>
                </c:pt>
                <c:pt idx="12">
                  <c:v>6.4291247095274978E-2</c:v>
                </c:pt>
                <c:pt idx="13">
                  <c:v>4.2602633617350893E-2</c:v>
                </c:pt>
                <c:pt idx="14">
                  <c:v>0</c:v>
                </c:pt>
                <c:pt idx="15">
                  <c:v>2.0914020139426802E-2</c:v>
                </c:pt>
              </c:numCache>
            </c:numRef>
          </c:val>
          <c:extLst>
            <c:ext xmlns:c16="http://schemas.microsoft.com/office/drawing/2014/chart" uri="{C3380CC4-5D6E-409C-BE32-E72D297353CC}">
              <c16:uniqueId val="{00000001-C5A8-42F7-A6B4-9F189ECFB5B5}"/>
            </c:ext>
          </c:extLst>
        </c:ser>
        <c:dLbls>
          <c:showLegendKey val="0"/>
          <c:showVal val="0"/>
          <c:showCatName val="0"/>
          <c:showSerName val="0"/>
          <c:showPercent val="0"/>
          <c:showBubbleSize val="0"/>
        </c:dLbls>
        <c:gapWidth val="150"/>
        <c:shape val="box"/>
        <c:axId val="637384048"/>
        <c:axId val="637383720"/>
        <c:axId val="638149728"/>
      </c:bar3DChart>
      <c:catAx>
        <c:axId val="63738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83720"/>
        <c:crosses val="autoZero"/>
        <c:auto val="1"/>
        <c:lblAlgn val="ctr"/>
        <c:lblOffset val="100"/>
        <c:noMultiLvlLbl val="0"/>
      </c:catAx>
      <c:valAx>
        <c:axId val="637383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Agreement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384048"/>
        <c:crosses val="autoZero"/>
        <c:crossBetween val="between"/>
      </c:valAx>
      <c:serAx>
        <c:axId val="638149728"/>
        <c:scaling>
          <c:orientation val="minMax"/>
        </c:scaling>
        <c:delete val="1"/>
        <c:axPos val="b"/>
        <c:majorTickMark val="none"/>
        <c:minorTickMark val="none"/>
        <c:tickLblPos val="nextTo"/>
        <c:crossAx val="6373837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438150</xdr:colOff>
      <xdr:row>1</xdr:row>
      <xdr:rowOff>138111</xdr:rowOff>
    </xdr:from>
    <xdr:to>
      <xdr:col>10</xdr:col>
      <xdr:colOff>114300</xdr:colOff>
      <xdr:row>15</xdr:row>
      <xdr:rowOff>0</xdr:rowOff>
    </xdr:to>
    <xdr:graphicFrame macro="">
      <xdr:nvGraphicFramePr>
        <xdr:cNvPr id="2" name="Chart 1">
          <a:extLst>
            <a:ext uri="{FF2B5EF4-FFF2-40B4-BE49-F238E27FC236}">
              <a16:creationId xmlns:a16="http://schemas.microsoft.com/office/drawing/2014/main" id="{7644446F-ED0A-4A6A-89C9-3B14FF027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35</xdr:row>
      <xdr:rowOff>23812</xdr:rowOff>
    </xdr:from>
    <xdr:to>
      <xdr:col>10</xdr:col>
      <xdr:colOff>381000</xdr:colOff>
      <xdr:row>49</xdr:row>
      <xdr:rowOff>100012</xdr:rowOff>
    </xdr:to>
    <xdr:graphicFrame macro="">
      <xdr:nvGraphicFramePr>
        <xdr:cNvPr id="3" name="Chart 2">
          <a:extLst>
            <a:ext uri="{FF2B5EF4-FFF2-40B4-BE49-F238E27FC236}">
              <a16:creationId xmlns:a16="http://schemas.microsoft.com/office/drawing/2014/main" id="{D952F41B-FDC1-44E7-8315-3EF7A90CB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395287</xdr:colOff>
      <xdr:row>67</xdr:row>
      <xdr:rowOff>119061</xdr:rowOff>
    </xdr:from>
    <xdr:to>
      <xdr:col>15</xdr:col>
      <xdr:colOff>466725</xdr:colOff>
      <xdr:row>87</xdr:row>
      <xdr:rowOff>66674</xdr:rowOff>
    </xdr:to>
    <xdr:graphicFrame macro="">
      <xdr:nvGraphicFramePr>
        <xdr:cNvPr id="5" name="Chart 4">
          <a:extLst>
            <a:ext uri="{FF2B5EF4-FFF2-40B4-BE49-F238E27FC236}">
              <a16:creationId xmlns:a16="http://schemas.microsoft.com/office/drawing/2014/main" id="{90CC8ABE-F28B-4856-ACC4-41634E613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185737</xdr:colOff>
      <xdr:row>0</xdr:row>
      <xdr:rowOff>95250</xdr:rowOff>
    </xdr:from>
    <xdr:to>
      <xdr:col>22</xdr:col>
      <xdr:colOff>190501</xdr:colOff>
      <xdr:row>25</xdr:row>
      <xdr:rowOff>123824</xdr:rowOff>
    </xdr:to>
    <xdr:graphicFrame macro="">
      <xdr:nvGraphicFramePr>
        <xdr:cNvPr id="5" name="Chart 4">
          <a:extLst>
            <a:ext uri="{FF2B5EF4-FFF2-40B4-BE49-F238E27FC236}">
              <a16:creationId xmlns:a16="http://schemas.microsoft.com/office/drawing/2014/main" id="{2BB71A43-E530-423F-8415-EB750EC8E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10</xdr:row>
      <xdr:rowOff>109537</xdr:rowOff>
    </xdr:from>
    <xdr:to>
      <xdr:col>4</xdr:col>
      <xdr:colOff>628650</xdr:colOff>
      <xdr:row>24</xdr:row>
      <xdr:rowOff>185737</xdr:rowOff>
    </xdr:to>
    <xdr:graphicFrame macro="">
      <xdr:nvGraphicFramePr>
        <xdr:cNvPr id="2" name="Chart 1">
          <a:extLst>
            <a:ext uri="{FF2B5EF4-FFF2-40B4-BE49-F238E27FC236}">
              <a16:creationId xmlns:a16="http://schemas.microsoft.com/office/drawing/2014/main" id="{E9E57141-83FA-4CDA-97D2-1DF96C0D2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814387</xdr:colOff>
      <xdr:row>11</xdr:row>
      <xdr:rowOff>166687</xdr:rowOff>
    </xdr:from>
    <xdr:to>
      <xdr:col>8</xdr:col>
      <xdr:colOff>385762</xdr:colOff>
      <xdr:row>26</xdr:row>
      <xdr:rowOff>52387</xdr:rowOff>
    </xdr:to>
    <xdr:graphicFrame macro="">
      <xdr:nvGraphicFramePr>
        <xdr:cNvPr id="3" name="Chart 2">
          <a:extLst>
            <a:ext uri="{FF2B5EF4-FFF2-40B4-BE49-F238E27FC236}">
              <a16:creationId xmlns:a16="http://schemas.microsoft.com/office/drawing/2014/main" id="{461EF5A1-908D-429D-B04A-DFB10A156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14286</xdr:colOff>
      <xdr:row>1</xdr:row>
      <xdr:rowOff>157162</xdr:rowOff>
    </xdr:from>
    <xdr:to>
      <xdr:col>33</xdr:col>
      <xdr:colOff>152399</xdr:colOff>
      <xdr:row>21</xdr:row>
      <xdr:rowOff>0</xdr:rowOff>
    </xdr:to>
    <xdr:graphicFrame macro="">
      <xdr:nvGraphicFramePr>
        <xdr:cNvPr id="3" name="Chart 2">
          <a:extLst>
            <a:ext uri="{FF2B5EF4-FFF2-40B4-BE49-F238E27FC236}">
              <a16:creationId xmlns:a16="http://schemas.microsoft.com/office/drawing/2014/main" id="{F2661A51-AA63-4C14-810A-9AD2BBBC1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186425</xdr:colOff>
      <xdr:row>34</xdr:row>
      <xdr:rowOff>175906</xdr:rowOff>
    </xdr:from>
    <xdr:to>
      <xdr:col>33</xdr:col>
      <xdr:colOff>123264</xdr:colOff>
      <xdr:row>57</xdr:row>
      <xdr:rowOff>153826</xdr:rowOff>
    </xdr:to>
    <xdr:graphicFrame macro="">
      <xdr:nvGraphicFramePr>
        <xdr:cNvPr id="5" name="Chart 4">
          <a:extLst>
            <a:ext uri="{FF2B5EF4-FFF2-40B4-BE49-F238E27FC236}">
              <a16:creationId xmlns:a16="http://schemas.microsoft.com/office/drawing/2014/main" id="{CCBC6D2C-D906-462E-94CD-894F26757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134469</xdr:colOff>
      <xdr:row>69</xdr:row>
      <xdr:rowOff>11204</xdr:rowOff>
    </xdr:from>
    <xdr:to>
      <xdr:col>36</xdr:col>
      <xdr:colOff>235323</xdr:colOff>
      <xdr:row>94</xdr:row>
      <xdr:rowOff>123263</xdr:rowOff>
    </xdr:to>
    <xdr:graphicFrame macro="">
      <xdr:nvGraphicFramePr>
        <xdr:cNvPr id="4" name="Chart 3">
          <a:extLst>
            <a:ext uri="{FF2B5EF4-FFF2-40B4-BE49-F238E27FC236}">
              <a16:creationId xmlns:a16="http://schemas.microsoft.com/office/drawing/2014/main" id="{2CEC9EAF-0763-4010-851D-83BE170AC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314325</xdr:colOff>
      <xdr:row>12</xdr:row>
      <xdr:rowOff>119062</xdr:rowOff>
    </xdr:from>
    <xdr:to>
      <xdr:col>17</xdr:col>
      <xdr:colOff>209550</xdr:colOff>
      <xdr:row>33</xdr:row>
      <xdr:rowOff>133350</xdr:rowOff>
    </xdr:to>
    <xdr:graphicFrame macro="">
      <xdr:nvGraphicFramePr>
        <xdr:cNvPr id="3" name="Chart 2">
          <a:extLst>
            <a:ext uri="{FF2B5EF4-FFF2-40B4-BE49-F238E27FC236}">
              <a16:creationId xmlns:a16="http://schemas.microsoft.com/office/drawing/2014/main" id="{DCB1D388-3E19-4D25-9BE7-33981C72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0</xdr:row>
      <xdr:rowOff>0</xdr:rowOff>
    </xdr:from>
    <xdr:to>
      <xdr:col>27</xdr:col>
      <xdr:colOff>361950</xdr:colOff>
      <xdr:row>3</xdr:row>
      <xdr:rowOff>9525</xdr:rowOff>
    </xdr:to>
    <xdr:sp macro="" textlink="">
      <xdr:nvSpPr>
        <xdr:cNvPr id="2" name="Text 1">
          <a:extLst>
            <a:ext uri="{FF2B5EF4-FFF2-40B4-BE49-F238E27FC236}">
              <a16:creationId xmlns:a16="http://schemas.microsoft.com/office/drawing/2014/main" id="{0B1A1ABB-C532-4B4F-B58E-427CC3D660C1}"/>
            </a:ext>
          </a:extLst>
        </xdr:cNvPr>
        <xdr:cNvSpPr txBox="1">
          <a:spLocks noChangeArrowheads="1"/>
        </xdr:cNvSpPr>
      </xdr:nvSpPr>
      <xdr:spPr bwMode="auto">
        <a:xfrm>
          <a:off x="7839075" y="0"/>
          <a:ext cx="7486650" cy="3524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strike="noStrike">
              <a:solidFill>
                <a:srgbClr val="000000"/>
              </a:solidFill>
              <a:latin typeface="Arial"/>
              <a:cs typeface="Arial"/>
            </a:rPr>
            <a:t>ALASKA DEPARTMENT OF FISH AND GAME- COMMERCIAL FISHERIES  DIVISION</a:t>
          </a:r>
        </a:p>
        <a:p>
          <a:pPr algn="ctr" rtl="0">
            <a:defRPr sz="1000"/>
          </a:pPr>
          <a:r>
            <a:rPr lang="en-US" sz="900" b="1" i="1" strike="noStrike">
              <a:solidFill>
                <a:srgbClr val="000000"/>
              </a:solidFill>
              <a:latin typeface="Arial"/>
              <a:cs typeface="Arial"/>
            </a:rPr>
            <a:t>MARK TAG AGE LAB: AGE DETERMINATION UNIT    </a:t>
          </a:r>
          <a:r>
            <a:rPr lang="en-US" sz="900" b="1" i="0" strike="noStrike">
              <a:solidFill>
                <a:srgbClr val="000000"/>
              </a:solidFill>
              <a:latin typeface="Arial"/>
              <a:cs typeface="Arial"/>
            </a:rPr>
            <a:t>PRECISION WORKSHEET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0</xdr:row>
      <xdr:rowOff>0</xdr:rowOff>
    </xdr:from>
    <xdr:to>
      <xdr:col>27</xdr:col>
      <xdr:colOff>361950</xdr:colOff>
      <xdr:row>3</xdr:row>
      <xdr:rowOff>9525</xdr:rowOff>
    </xdr:to>
    <xdr:sp macro="" textlink="">
      <xdr:nvSpPr>
        <xdr:cNvPr id="2" name="Text 1">
          <a:extLst>
            <a:ext uri="{FF2B5EF4-FFF2-40B4-BE49-F238E27FC236}">
              <a16:creationId xmlns:a16="http://schemas.microsoft.com/office/drawing/2014/main" id="{B37B1586-F438-44C6-8A60-89F3348F5704}"/>
            </a:ext>
          </a:extLst>
        </xdr:cNvPr>
        <xdr:cNvSpPr txBox="1">
          <a:spLocks noChangeArrowheads="1"/>
        </xdr:cNvSpPr>
      </xdr:nvSpPr>
      <xdr:spPr bwMode="auto">
        <a:xfrm>
          <a:off x="7839075" y="0"/>
          <a:ext cx="7486650" cy="3524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strike="noStrike">
              <a:solidFill>
                <a:srgbClr val="000000"/>
              </a:solidFill>
              <a:latin typeface="Arial"/>
              <a:cs typeface="Arial"/>
            </a:rPr>
            <a:t>ALASKA DEPARTMENT OF FISH AND GAME- COMMERCIAL FISHERIES  DIVISION</a:t>
          </a:r>
        </a:p>
        <a:p>
          <a:pPr algn="ctr" rtl="0">
            <a:defRPr sz="1000"/>
          </a:pPr>
          <a:r>
            <a:rPr lang="en-US" sz="900" b="1" i="1" strike="noStrike">
              <a:solidFill>
                <a:srgbClr val="000000"/>
              </a:solidFill>
              <a:latin typeface="Arial"/>
              <a:cs typeface="Arial"/>
            </a:rPr>
            <a:t>MARK TAG AGE LAB: AGE DETERMINATION UNIT    </a:t>
          </a:r>
          <a:r>
            <a:rPr lang="en-US" sz="900" b="1" i="0" strike="noStrike">
              <a:solidFill>
                <a:srgbClr val="000000"/>
              </a:solidFill>
              <a:latin typeface="Arial"/>
              <a:cs typeface="Arial"/>
            </a:rPr>
            <a:t>PRECISION WORKSHEET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0</xdr:row>
      <xdr:rowOff>0</xdr:rowOff>
    </xdr:from>
    <xdr:to>
      <xdr:col>27</xdr:col>
      <xdr:colOff>361950</xdr:colOff>
      <xdr:row>3</xdr:row>
      <xdr:rowOff>9525</xdr:rowOff>
    </xdr:to>
    <xdr:sp macro="" textlink="">
      <xdr:nvSpPr>
        <xdr:cNvPr id="2" name="Text 1">
          <a:extLst>
            <a:ext uri="{FF2B5EF4-FFF2-40B4-BE49-F238E27FC236}">
              <a16:creationId xmlns:a16="http://schemas.microsoft.com/office/drawing/2014/main" id="{FE89B50E-7C0E-42B7-BEFF-402EB56BF68C}"/>
            </a:ext>
          </a:extLst>
        </xdr:cNvPr>
        <xdr:cNvSpPr txBox="1">
          <a:spLocks noChangeArrowheads="1"/>
        </xdr:cNvSpPr>
      </xdr:nvSpPr>
      <xdr:spPr bwMode="auto">
        <a:xfrm>
          <a:off x="7839075" y="0"/>
          <a:ext cx="7486650" cy="3524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900" b="1" i="0" strike="noStrike">
              <a:solidFill>
                <a:srgbClr val="000000"/>
              </a:solidFill>
              <a:latin typeface="Arial"/>
              <a:cs typeface="Arial"/>
            </a:rPr>
            <a:t>ALASKA DEPARTMENT OF FISH AND GAME- COMMERCIAL FISHERIES  DIVISION</a:t>
          </a:r>
        </a:p>
        <a:p>
          <a:pPr algn="ctr" rtl="0">
            <a:defRPr sz="1000"/>
          </a:pPr>
          <a:r>
            <a:rPr lang="en-US" sz="900" b="1" i="1" strike="noStrike">
              <a:solidFill>
                <a:srgbClr val="000000"/>
              </a:solidFill>
              <a:latin typeface="Arial"/>
              <a:cs typeface="Arial"/>
            </a:rPr>
            <a:t>MARK TAG AGE LAB: AGE DETERMINATION UNIT    </a:t>
          </a:r>
          <a:r>
            <a:rPr lang="en-US" sz="900" b="1" i="0" strike="noStrike">
              <a:solidFill>
                <a:srgbClr val="000000"/>
              </a:solidFill>
              <a:latin typeface="Arial"/>
              <a:cs typeface="Arial"/>
            </a:rPr>
            <a:t>PRECISION WORKSHEET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umbo\adu\LAB%20OPERATIONS%20-%20authorized%20access%20only\GROUNDFISH\1-INVENTORY_all%20groundfish\2-AegIS%20INVOICES\SIR1_14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hlherter\Local%20Settings\Temporary%20Internet%20Files\OLK608\SitkaInv%203-11-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_LAB%20OPERATIONS%20-%20authorized%20access%20only/ADU%20Reference/SPEC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_Invoice"/>
      <sheetName val="LookUp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ADU_Invoice SEA"/>
      <sheetName val="LookUp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EDGE"/>
      <sheetName val="Sheet1"/>
    </sheetNames>
    <sheetDataSet>
      <sheetData sheetId="0">
        <row r="2">
          <cell r="A2">
            <v>110</v>
          </cell>
          <cell r="B2" t="str">
            <v>Pacific cod</v>
          </cell>
        </row>
        <row r="3">
          <cell r="A3">
            <v>117</v>
          </cell>
          <cell r="B3" t="str">
            <v>cod, saffron</v>
          </cell>
        </row>
        <row r="4">
          <cell r="A4">
            <v>120</v>
          </cell>
          <cell r="B4" t="str">
            <v>flatfish unident.</v>
          </cell>
        </row>
        <row r="5">
          <cell r="A5">
            <v>121</v>
          </cell>
          <cell r="B5" t="str">
            <v>arrowtooth flounder</v>
          </cell>
        </row>
        <row r="6">
          <cell r="A6">
            <v>122</v>
          </cell>
          <cell r="B6" t="str">
            <v>flathead sole</v>
          </cell>
        </row>
        <row r="7">
          <cell r="A7">
            <v>123</v>
          </cell>
          <cell r="B7" t="str">
            <v>rock sole sp.</v>
          </cell>
        </row>
        <row r="8">
          <cell r="A8">
            <v>124</v>
          </cell>
          <cell r="B8" t="str">
            <v>Dover sole</v>
          </cell>
        </row>
        <row r="9">
          <cell r="A9">
            <v>125</v>
          </cell>
          <cell r="B9" t="str">
            <v>rex sole</v>
          </cell>
        </row>
        <row r="10">
          <cell r="A10">
            <v>126</v>
          </cell>
          <cell r="B10" t="str">
            <v>butter sole</v>
          </cell>
        </row>
        <row r="11">
          <cell r="A11">
            <v>127</v>
          </cell>
          <cell r="B11" t="str">
            <v>yellowfin sole</v>
          </cell>
        </row>
        <row r="12">
          <cell r="A12">
            <v>128</v>
          </cell>
          <cell r="B12" t="str">
            <v>English sole</v>
          </cell>
        </row>
        <row r="13">
          <cell r="A13">
            <v>129</v>
          </cell>
          <cell r="B13" t="str">
            <v>starry flounder</v>
          </cell>
        </row>
        <row r="14">
          <cell r="A14">
            <v>130</v>
          </cell>
          <cell r="B14" t="str">
            <v>lingcod</v>
          </cell>
        </row>
        <row r="15">
          <cell r="A15">
            <v>131</v>
          </cell>
          <cell r="B15" t="str">
            <v>petrale sole</v>
          </cell>
        </row>
        <row r="16">
          <cell r="A16">
            <v>132</v>
          </cell>
          <cell r="B16" t="str">
            <v>sand sole</v>
          </cell>
        </row>
        <row r="17">
          <cell r="A17">
            <v>133</v>
          </cell>
          <cell r="B17" t="str">
            <v>Alaska plaice</v>
          </cell>
        </row>
        <row r="18">
          <cell r="A18">
            <v>134</v>
          </cell>
          <cell r="B18" t="str">
            <v>Greenland turbot</v>
          </cell>
        </row>
        <row r="19">
          <cell r="A19">
            <v>135</v>
          </cell>
          <cell r="B19" t="str">
            <v>greenstriped rockfish</v>
          </cell>
        </row>
        <row r="20">
          <cell r="A20">
            <v>136</v>
          </cell>
          <cell r="B20" t="str">
            <v>northern rockfish</v>
          </cell>
        </row>
        <row r="21">
          <cell r="A21">
            <v>137</v>
          </cell>
          <cell r="B21" t="str">
            <v>bocaccio</v>
          </cell>
        </row>
        <row r="22">
          <cell r="A22">
            <v>138</v>
          </cell>
          <cell r="B22" t="str">
            <v>copper rockfish</v>
          </cell>
        </row>
        <row r="23">
          <cell r="A23">
            <v>139</v>
          </cell>
          <cell r="B23" t="str">
            <v>scorpionfish and rockfish unident.</v>
          </cell>
        </row>
        <row r="24">
          <cell r="A24">
            <v>140</v>
          </cell>
          <cell r="B24" t="str">
            <v>red rockfish unident.</v>
          </cell>
        </row>
        <row r="25">
          <cell r="A25">
            <v>141</v>
          </cell>
          <cell r="B25" t="str">
            <v>Pacific ocean perch</v>
          </cell>
        </row>
        <row r="26">
          <cell r="A26">
            <v>142</v>
          </cell>
          <cell r="B26" t="str">
            <v>black rockfish</v>
          </cell>
        </row>
        <row r="27">
          <cell r="A27">
            <v>143</v>
          </cell>
          <cell r="B27" t="str">
            <v>shortspine thornyhead</v>
          </cell>
        </row>
        <row r="28">
          <cell r="A28">
            <v>145</v>
          </cell>
          <cell r="B28" t="str">
            <v>yelloweye rockfish</v>
          </cell>
        </row>
        <row r="29">
          <cell r="A29">
            <v>146</v>
          </cell>
          <cell r="B29" t="str">
            <v>canary rockfish</v>
          </cell>
        </row>
        <row r="30">
          <cell r="A30">
            <v>147</v>
          </cell>
          <cell r="B30" t="str">
            <v>quillback rockfish</v>
          </cell>
        </row>
        <row r="31">
          <cell r="A31">
            <v>148</v>
          </cell>
          <cell r="B31" t="str">
            <v>tiger rockfish</v>
          </cell>
        </row>
        <row r="32">
          <cell r="A32">
            <v>149</v>
          </cell>
          <cell r="B32" t="str">
            <v>China rockfish</v>
          </cell>
        </row>
        <row r="33">
          <cell r="A33">
            <v>150</v>
          </cell>
          <cell r="B33" t="str">
            <v>rosethorn rockfish</v>
          </cell>
        </row>
        <row r="34">
          <cell r="A34">
            <v>151</v>
          </cell>
          <cell r="B34" t="str">
            <v>rougheye rockfish</v>
          </cell>
        </row>
        <row r="35">
          <cell r="A35">
            <v>152</v>
          </cell>
          <cell r="B35" t="str">
            <v>shortraker rockfish</v>
          </cell>
        </row>
        <row r="36">
          <cell r="A36">
            <v>153</v>
          </cell>
          <cell r="B36" t="str">
            <v>redbanded rockfish</v>
          </cell>
        </row>
        <row r="37">
          <cell r="A37">
            <v>154</v>
          </cell>
          <cell r="B37" t="str">
            <v>Dusky rockfish (light and dark)</v>
          </cell>
        </row>
        <row r="38">
          <cell r="A38">
            <v>155</v>
          </cell>
          <cell r="B38" t="str">
            <v>yellowtail rockfish</v>
          </cell>
        </row>
        <row r="39">
          <cell r="A39">
            <v>156</v>
          </cell>
          <cell r="B39" t="str">
            <v>widow rockfish</v>
          </cell>
        </row>
        <row r="40">
          <cell r="A40">
            <v>157</v>
          </cell>
          <cell r="B40" t="str">
            <v>silvergray rockfish</v>
          </cell>
        </row>
        <row r="41">
          <cell r="A41">
            <v>158</v>
          </cell>
          <cell r="B41" t="str">
            <v>redstripe rockfish</v>
          </cell>
        </row>
        <row r="42">
          <cell r="A42">
            <v>159</v>
          </cell>
          <cell r="B42" t="str">
            <v>darkblotched rockfish</v>
          </cell>
        </row>
        <row r="43">
          <cell r="A43">
            <v>166</v>
          </cell>
          <cell r="B43" t="str">
            <v>sharpchin rockfish</v>
          </cell>
        </row>
        <row r="44">
          <cell r="A44">
            <v>167</v>
          </cell>
          <cell r="B44" t="str">
            <v>blue rockfish</v>
          </cell>
        </row>
        <row r="45">
          <cell r="A45">
            <v>172</v>
          </cell>
          <cell r="B45" t="str">
            <v>Dusky Rockfish</v>
          </cell>
        </row>
        <row r="46">
          <cell r="A46">
            <v>173</v>
          </cell>
          <cell r="B46" t="str">
            <v>Dark Rockfish</v>
          </cell>
        </row>
        <row r="47">
          <cell r="A47">
            <v>175</v>
          </cell>
          <cell r="B47" t="str">
            <v>yellowmouth rockfish</v>
          </cell>
        </row>
        <row r="48">
          <cell r="A48">
            <v>176</v>
          </cell>
          <cell r="B48" t="str">
            <v>harlequin rockfish</v>
          </cell>
        </row>
        <row r="49">
          <cell r="A49">
            <v>177</v>
          </cell>
          <cell r="B49" t="str">
            <v>blackgill rockfish</v>
          </cell>
        </row>
        <row r="50">
          <cell r="A50">
            <v>178</v>
          </cell>
          <cell r="B50" t="str">
            <v>chilipepper</v>
          </cell>
        </row>
        <row r="51">
          <cell r="A51">
            <v>180</v>
          </cell>
          <cell r="B51" t="str">
            <v>vermilion rockfish</v>
          </cell>
        </row>
        <row r="52">
          <cell r="A52">
            <v>182</v>
          </cell>
          <cell r="B52" t="str">
            <v>splitnose rockfish</v>
          </cell>
        </row>
        <row r="53">
          <cell r="A53">
            <v>190</v>
          </cell>
          <cell r="B53" t="str">
            <v>greenling unident.</v>
          </cell>
        </row>
        <row r="54">
          <cell r="A54">
            <v>191</v>
          </cell>
          <cell r="B54" t="str">
            <v>rock greenling</v>
          </cell>
        </row>
        <row r="55">
          <cell r="A55">
            <v>192</v>
          </cell>
          <cell r="B55" t="str">
            <v>whitespotted greenling</v>
          </cell>
        </row>
        <row r="56">
          <cell r="A56">
            <v>193</v>
          </cell>
          <cell r="B56" t="str">
            <v>Atka mackerel</v>
          </cell>
        </row>
        <row r="57">
          <cell r="A57">
            <v>194</v>
          </cell>
          <cell r="B57" t="str">
            <v>kelp greenling</v>
          </cell>
        </row>
        <row r="58">
          <cell r="A58">
            <v>200</v>
          </cell>
          <cell r="B58" t="str">
            <v>Pacific halibut</v>
          </cell>
        </row>
        <row r="59">
          <cell r="A59">
            <v>206</v>
          </cell>
          <cell r="B59" t="str">
            <v>Pacific sandfish</v>
          </cell>
        </row>
        <row r="60">
          <cell r="A60">
            <v>211</v>
          </cell>
          <cell r="B60" t="str">
            <v>wrymouths</v>
          </cell>
        </row>
        <row r="61">
          <cell r="A61">
            <v>250</v>
          </cell>
          <cell r="B61" t="str">
            <v>Pacific tomcod</v>
          </cell>
        </row>
        <row r="62">
          <cell r="A62">
            <v>260</v>
          </cell>
          <cell r="B62" t="str">
            <v>Pacific flatnose</v>
          </cell>
        </row>
        <row r="63">
          <cell r="A63">
            <v>270</v>
          </cell>
          <cell r="B63" t="str">
            <v>walleye pollock</v>
          </cell>
        </row>
        <row r="64">
          <cell r="A64">
            <v>691</v>
          </cell>
          <cell r="B64" t="str">
            <v>spiny dogfish</v>
          </cell>
        </row>
        <row r="65">
          <cell r="A65">
            <v>710</v>
          </cell>
          <cell r="B65" t="str">
            <v>sablefish</v>
          </cell>
        </row>
        <row r="66">
          <cell r="A66">
            <v>810</v>
          </cell>
          <cell r="B66" t="str">
            <v>butter clam</v>
          </cell>
        </row>
        <row r="67">
          <cell r="A67">
            <v>815</v>
          </cell>
          <cell r="B67" t="str">
            <v>Pacific geoduck</v>
          </cell>
        </row>
        <row r="68">
          <cell r="A68">
            <v>820</v>
          </cell>
          <cell r="B68" t="str">
            <v>Nuttall cockle</v>
          </cell>
        </row>
        <row r="69">
          <cell r="A69">
            <v>840</v>
          </cell>
          <cell r="B69" t="str">
            <v>Pacific littleneck</v>
          </cell>
        </row>
        <row r="70">
          <cell r="A70">
            <v>855</v>
          </cell>
          <cell r="B70" t="str">
            <v>blue mussel</v>
          </cell>
        </row>
        <row r="71">
          <cell r="A71">
            <v>892</v>
          </cell>
          <cell r="B71" t="str">
            <v>red sea urchin</v>
          </cell>
        </row>
        <row r="72">
          <cell r="A72">
            <v>893</v>
          </cell>
          <cell r="B72" t="str">
            <v>green sea urchin</v>
          </cell>
        </row>
        <row r="73">
          <cell r="A73">
            <v>895</v>
          </cell>
          <cell r="B73" t="str">
            <v>sea cucumber unident.</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ds, Chris M (DFG)" refreshedDate="44323.47086400463" createdVersion="7" refreshedVersion="7" minRefreshableVersion="3" recordCount="100" xr:uid="{35E3F783-828A-47FC-A045-E4484B6790C5}">
  <cacheSource type="worksheet">
    <worksheetSource ref="A1:D101" sheet="QC_Template_Spine_v_Oto R2 orig"/>
  </cacheSource>
  <cacheFields count="4">
    <cacheField name="Sample ID " numFmtId="0">
      <sharedItems/>
    </cacheField>
    <cacheField name="Bias Spine Ford vs ADU" numFmtId="0">
      <sharedItems containsSemiMixedTypes="0" containsString="0" containsNumber="1" containsInteger="1" minValue="-9" maxValue="4" count="13">
        <n v="1"/>
        <n v="-3"/>
        <n v="-1"/>
        <n v="2"/>
        <n v="0"/>
        <n v="-4"/>
        <n v="-2"/>
        <n v="-5"/>
        <n v="4"/>
        <n v="3"/>
        <n v="-6"/>
        <n v="-8"/>
        <n v="-9"/>
      </sharedItems>
    </cacheField>
    <cacheField name=" Ford Spine Age " numFmtId="0">
      <sharedItems containsSemiMixedTypes="0" containsString="0" containsNumber="1" containsInteger="1" minValue="5" maxValue="22" count="18">
        <n v="12"/>
        <n v="6"/>
        <n v="9"/>
        <n v="15"/>
        <n v="13"/>
        <n v="16"/>
        <n v="7"/>
        <n v="5"/>
        <n v="18"/>
        <n v="17"/>
        <n v="20"/>
        <n v="11"/>
        <n v="14"/>
        <n v="10"/>
        <n v="21"/>
        <n v="19"/>
        <n v="8"/>
        <n v="22"/>
      </sharedItems>
    </cacheField>
    <cacheField name="ADU Spine Age" numFmtId="0">
      <sharedItems containsSemiMixedTypes="0" containsString="0" containsNumber="1" containsInteger="1" minValue="5" maxValue="21" count="16">
        <n v="11"/>
        <n v="9"/>
        <n v="7"/>
        <n v="12"/>
        <n v="13"/>
        <n v="16"/>
        <n v="17"/>
        <n v="15"/>
        <n v="5"/>
        <n v="21"/>
        <n v="18"/>
        <n v="8"/>
        <n v="14"/>
        <n v="10"/>
        <n v="6"/>
        <n v="2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ds, Chris M (DFG)" refreshedDate="44323.473841782405" createdVersion="7" refreshedVersion="7" minRefreshableVersion="3" recordCount="101" xr:uid="{27538478-7668-4AD5-A69B-E33419E09C8F}">
  <cacheSource type="worksheet">
    <worksheetSource ref="F1:H1048576" sheet="Raw Data"/>
  </cacheSource>
  <cacheFields count="3">
    <cacheField name=" Ford Spine Age " numFmtId="0">
      <sharedItems containsString="0" containsBlank="1" containsNumber="1" containsInteger="1" minValue="5" maxValue="22"/>
    </cacheField>
    <cacheField name="ADU OTO Age" numFmtId="0">
      <sharedItems containsString="0" containsBlank="1" containsNumber="1" containsInteger="1" minValue="6" maxValue="24"/>
    </cacheField>
    <cacheField name="Bias Ford Spine vs ADU Oto " numFmtId="0">
      <sharedItems containsString="0" containsBlank="1" containsNumber="1" containsInteger="1" minValue="-6" maxValue="6" count="14">
        <n v="-2"/>
        <n v="-4"/>
        <n v="-1"/>
        <n v="1"/>
        <n v="3"/>
        <n v="0"/>
        <n v="2"/>
        <n v="-3"/>
        <n v="4"/>
        <n v="-6"/>
        <n v="6"/>
        <n v="-5"/>
        <n v="5"/>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ds, Chris M (DFG)" refreshedDate="44342.429396990738" createdVersion="7" refreshedVersion="7" minRefreshableVersion="3" recordCount="100" xr:uid="{0E9626BD-EF9E-4C28-973A-EF97701ACFA8}">
  <cacheSource type="worksheet">
    <worksheetSource ref="A1:C102" sheet="USE THIS"/>
  </cacheSource>
  <cacheFields count="3">
    <cacheField name="ADU OTO Age" numFmtId="0">
      <sharedItems containsSemiMixedTypes="0" containsString="0" containsNumber="1" containsInteger="1" minValue="6" maxValue="24" count="18">
        <n v="14"/>
        <n v="10"/>
        <n v="7"/>
        <n v="8"/>
        <n v="16"/>
        <n v="6"/>
        <n v="17"/>
        <n v="18"/>
        <n v="12"/>
        <n v="9"/>
        <n v="11"/>
        <n v="19"/>
        <n v="21"/>
        <n v="15"/>
        <n v="22"/>
        <n v="20"/>
        <n v="13"/>
        <n v="24"/>
      </sharedItems>
    </cacheField>
    <cacheField name="ADU Spine Age" numFmtId="0">
      <sharedItems containsSemiMixedTypes="0" containsString="0" containsNumber="1" containsInteger="1" minValue="5" maxValue="21" count="16">
        <n v="11"/>
        <n v="9"/>
        <n v="7"/>
        <n v="12"/>
        <n v="13"/>
        <n v="16"/>
        <n v="17"/>
        <n v="15"/>
        <n v="5"/>
        <n v="21"/>
        <n v="18"/>
        <n v="8"/>
        <n v="14"/>
        <n v="10"/>
        <n v="6"/>
        <n v="20"/>
      </sharedItems>
    </cacheField>
    <cacheField name="Bias" numFmtId="0">
      <sharedItems containsSemiMixedTypes="0" containsString="0" containsNumber="1" containsInteger="1" minValue="-8" maxValue="7" count="15">
        <n v="3"/>
        <n v="1"/>
        <n v="0"/>
        <n v="-4"/>
        <n v="-6"/>
        <n v="-1"/>
        <n v="-3"/>
        <n v="2"/>
        <n v="-5"/>
        <n v="-2"/>
        <n v="7"/>
        <n v="5"/>
        <n v="4"/>
        <n v="-8"/>
        <n v="-7"/>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ds, Chris M (DFG)" refreshedDate="44342.493190277775" createdVersion="7" refreshedVersion="7" minRefreshableVersion="3" recordCount="101" xr:uid="{A13224C3-2C88-4483-BAD8-9DE443620E02}">
  <cacheSource type="worksheet">
    <worksheetSource ref="D1:D1048576" sheet="Raw Data"/>
  </cacheSource>
  <cacheFields count="1">
    <cacheField name="Bias Spine Ford vs ADU" numFmtId="0">
      <sharedItems containsString="0" containsBlank="1" containsNumber="1" containsInteger="1" minValue="-9" maxValue="4" count="14">
        <n v="1"/>
        <n v="-3"/>
        <n v="-1"/>
        <n v="2"/>
        <n v="0"/>
        <n v="-4"/>
        <n v="-2"/>
        <n v="-5"/>
        <n v="4"/>
        <n v="3"/>
        <n v="-6"/>
        <n v="-8"/>
        <n v="-9"/>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ds, Chris M (DFG)" refreshedDate="44342.495980902779" createdVersion="7" refreshedVersion="7" minRefreshableVersion="3" recordCount="101" xr:uid="{D77D8DEA-2A4C-447A-BF43-0682733A4F95}">
  <cacheSource type="worksheet">
    <worksheetSource ref="H1:H1048576" sheet="Raw Data"/>
  </cacheSource>
  <cacheFields count="1">
    <cacheField name="Bias Ford Spine vs ADU Oto " numFmtId="0">
      <sharedItems containsString="0" containsBlank="1" containsNumber="1" containsInteger="1" minValue="-6" maxValue="6" count="14">
        <n v="-2"/>
        <n v="-4"/>
        <n v="-1"/>
        <n v="1"/>
        <n v="3"/>
        <n v="0"/>
        <n v="2"/>
        <n v="-3"/>
        <n v="4"/>
        <n v="-6"/>
        <n v="6"/>
        <n v="-5"/>
        <n v="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20JC~113_001"/>
    <x v="0"/>
    <x v="0"/>
    <x v="0"/>
  </r>
  <r>
    <s v="20JC~113_002"/>
    <x v="1"/>
    <x v="1"/>
    <x v="1"/>
  </r>
  <r>
    <s v="20JC~113_003"/>
    <x v="2"/>
    <x v="1"/>
    <x v="2"/>
  </r>
  <r>
    <s v="20JC~113_004"/>
    <x v="1"/>
    <x v="2"/>
    <x v="3"/>
  </r>
  <r>
    <s v="20JC~113_005"/>
    <x v="3"/>
    <x v="3"/>
    <x v="4"/>
  </r>
  <r>
    <s v="20JC~113_006"/>
    <x v="1"/>
    <x v="4"/>
    <x v="5"/>
  </r>
  <r>
    <s v="20JC~113_007"/>
    <x v="2"/>
    <x v="5"/>
    <x v="6"/>
  </r>
  <r>
    <s v="20JC~113_008"/>
    <x v="2"/>
    <x v="0"/>
    <x v="4"/>
  </r>
  <r>
    <s v="20JC~113_009"/>
    <x v="4"/>
    <x v="6"/>
    <x v="2"/>
  </r>
  <r>
    <s v="20JC~113_010"/>
    <x v="5"/>
    <x v="7"/>
    <x v="1"/>
  </r>
  <r>
    <s v="20JC~113_011"/>
    <x v="0"/>
    <x v="8"/>
    <x v="6"/>
  </r>
  <r>
    <s v="20JC~113_012"/>
    <x v="4"/>
    <x v="2"/>
    <x v="1"/>
  </r>
  <r>
    <s v="20JC~113_013"/>
    <x v="3"/>
    <x v="9"/>
    <x v="7"/>
  </r>
  <r>
    <s v="20JC~113_014"/>
    <x v="4"/>
    <x v="7"/>
    <x v="8"/>
  </r>
  <r>
    <s v="20JC~113_015"/>
    <x v="2"/>
    <x v="1"/>
    <x v="2"/>
  </r>
  <r>
    <s v="20JC~113_016"/>
    <x v="2"/>
    <x v="10"/>
    <x v="9"/>
  </r>
  <r>
    <s v="20JC~113_017"/>
    <x v="1"/>
    <x v="3"/>
    <x v="10"/>
  </r>
  <r>
    <s v="20JC~113_018"/>
    <x v="2"/>
    <x v="1"/>
    <x v="2"/>
  </r>
  <r>
    <s v="20JC~113_019"/>
    <x v="4"/>
    <x v="11"/>
    <x v="0"/>
  </r>
  <r>
    <s v="20JC~113_020"/>
    <x v="1"/>
    <x v="2"/>
    <x v="3"/>
  </r>
  <r>
    <s v="20JC~113_021"/>
    <x v="6"/>
    <x v="2"/>
    <x v="0"/>
  </r>
  <r>
    <s v="20JC~113_022"/>
    <x v="2"/>
    <x v="5"/>
    <x v="6"/>
  </r>
  <r>
    <s v="20JC~113_023"/>
    <x v="0"/>
    <x v="2"/>
    <x v="11"/>
  </r>
  <r>
    <s v="20JC~113_024"/>
    <x v="1"/>
    <x v="12"/>
    <x v="6"/>
  </r>
  <r>
    <s v="20JC~113_025"/>
    <x v="7"/>
    <x v="2"/>
    <x v="12"/>
  </r>
  <r>
    <s v="20JC~113_026"/>
    <x v="8"/>
    <x v="5"/>
    <x v="3"/>
  </r>
  <r>
    <s v="20JC~113_027"/>
    <x v="2"/>
    <x v="2"/>
    <x v="13"/>
  </r>
  <r>
    <s v="20JC~113_028"/>
    <x v="2"/>
    <x v="13"/>
    <x v="0"/>
  </r>
  <r>
    <s v="20JC~113_029"/>
    <x v="2"/>
    <x v="2"/>
    <x v="13"/>
  </r>
  <r>
    <s v="20JC~113_030"/>
    <x v="2"/>
    <x v="13"/>
    <x v="0"/>
  </r>
  <r>
    <s v="20JC~113_031"/>
    <x v="2"/>
    <x v="4"/>
    <x v="12"/>
  </r>
  <r>
    <s v="20JC~113_032"/>
    <x v="3"/>
    <x v="10"/>
    <x v="10"/>
  </r>
  <r>
    <s v="20JC~113_033"/>
    <x v="4"/>
    <x v="12"/>
    <x v="12"/>
  </r>
  <r>
    <s v="20JC~113_034"/>
    <x v="6"/>
    <x v="6"/>
    <x v="1"/>
  </r>
  <r>
    <s v="20JC~113_035"/>
    <x v="2"/>
    <x v="2"/>
    <x v="13"/>
  </r>
  <r>
    <s v="20JC~113_036"/>
    <x v="0"/>
    <x v="8"/>
    <x v="6"/>
  </r>
  <r>
    <s v="20JC~113_037"/>
    <x v="9"/>
    <x v="8"/>
    <x v="7"/>
  </r>
  <r>
    <s v="20JC~113_038"/>
    <x v="4"/>
    <x v="11"/>
    <x v="0"/>
  </r>
  <r>
    <s v="20JC~113_039"/>
    <x v="3"/>
    <x v="10"/>
    <x v="10"/>
  </r>
  <r>
    <s v="20JC~113_040"/>
    <x v="3"/>
    <x v="8"/>
    <x v="5"/>
  </r>
  <r>
    <s v="20JC~113_041"/>
    <x v="4"/>
    <x v="3"/>
    <x v="7"/>
  </r>
  <r>
    <s v="20JC~113_042"/>
    <x v="9"/>
    <x v="10"/>
    <x v="6"/>
  </r>
  <r>
    <s v="20JC~113_043"/>
    <x v="2"/>
    <x v="13"/>
    <x v="0"/>
  </r>
  <r>
    <s v="20JC~113_044"/>
    <x v="6"/>
    <x v="4"/>
    <x v="7"/>
  </r>
  <r>
    <s v="20JC~113_045"/>
    <x v="3"/>
    <x v="2"/>
    <x v="2"/>
  </r>
  <r>
    <s v="20JC~113_046"/>
    <x v="0"/>
    <x v="11"/>
    <x v="13"/>
  </r>
  <r>
    <s v="20JC~113_047"/>
    <x v="0"/>
    <x v="13"/>
    <x v="1"/>
  </r>
  <r>
    <s v="20JC~113_048"/>
    <x v="10"/>
    <x v="2"/>
    <x v="7"/>
  </r>
  <r>
    <s v="20JC~113_049"/>
    <x v="0"/>
    <x v="8"/>
    <x v="6"/>
  </r>
  <r>
    <s v="20JC~113_050"/>
    <x v="0"/>
    <x v="6"/>
    <x v="14"/>
  </r>
  <r>
    <s v="20JC~113_051"/>
    <x v="9"/>
    <x v="14"/>
    <x v="10"/>
  </r>
  <r>
    <s v="20JC~113_052"/>
    <x v="4"/>
    <x v="12"/>
    <x v="12"/>
  </r>
  <r>
    <s v="20JC~113_053"/>
    <x v="2"/>
    <x v="0"/>
    <x v="4"/>
  </r>
  <r>
    <s v="20JC~113_054"/>
    <x v="6"/>
    <x v="2"/>
    <x v="0"/>
  </r>
  <r>
    <s v="20JC~113_055"/>
    <x v="0"/>
    <x v="4"/>
    <x v="3"/>
  </r>
  <r>
    <s v="20JC~113_056"/>
    <x v="4"/>
    <x v="9"/>
    <x v="6"/>
  </r>
  <r>
    <s v="20JC~113_057"/>
    <x v="6"/>
    <x v="3"/>
    <x v="6"/>
  </r>
  <r>
    <s v="20JC~113_058"/>
    <x v="2"/>
    <x v="13"/>
    <x v="0"/>
  </r>
  <r>
    <s v="20JC~113_059"/>
    <x v="0"/>
    <x v="14"/>
    <x v="15"/>
  </r>
  <r>
    <s v="20JC~113_060"/>
    <x v="0"/>
    <x v="5"/>
    <x v="7"/>
  </r>
  <r>
    <s v="20JC~113_061"/>
    <x v="1"/>
    <x v="9"/>
    <x v="15"/>
  </r>
  <r>
    <s v="20JC~113_062"/>
    <x v="9"/>
    <x v="0"/>
    <x v="1"/>
  </r>
  <r>
    <s v="20JC~113_063"/>
    <x v="4"/>
    <x v="4"/>
    <x v="4"/>
  </r>
  <r>
    <s v="20JC~113_064"/>
    <x v="1"/>
    <x v="2"/>
    <x v="3"/>
  </r>
  <r>
    <s v="20JC~113_065"/>
    <x v="2"/>
    <x v="0"/>
    <x v="4"/>
  </r>
  <r>
    <s v="20JC~113_066"/>
    <x v="2"/>
    <x v="4"/>
    <x v="12"/>
  </r>
  <r>
    <s v="20JC~113_067"/>
    <x v="2"/>
    <x v="3"/>
    <x v="5"/>
  </r>
  <r>
    <s v="20JC~113_068"/>
    <x v="3"/>
    <x v="15"/>
    <x v="6"/>
  </r>
  <r>
    <s v="20JC~113_069"/>
    <x v="11"/>
    <x v="16"/>
    <x v="5"/>
  </r>
  <r>
    <s v="20JC~113_070"/>
    <x v="2"/>
    <x v="4"/>
    <x v="12"/>
  </r>
  <r>
    <s v="20JC~113_071"/>
    <x v="6"/>
    <x v="11"/>
    <x v="4"/>
  </r>
  <r>
    <s v="20JC~113_072"/>
    <x v="1"/>
    <x v="13"/>
    <x v="4"/>
  </r>
  <r>
    <s v="20JC~113_073"/>
    <x v="4"/>
    <x v="5"/>
    <x v="5"/>
  </r>
  <r>
    <s v="20JC~113_074"/>
    <x v="8"/>
    <x v="10"/>
    <x v="5"/>
  </r>
  <r>
    <s v="20JC~113_075"/>
    <x v="0"/>
    <x v="0"/>
    <x v="0"/>
  </r>
  <r>
    <s v="20JC~113_076"/>
    <x v="0"/>
    <x v="5"/>
    <x v="7"/>
  </r>
  <r>
    <s v="20JC~113_077"/>
    <x v="4"/>
    <x v="3"/>
    <x v="7"/>
  </r>
  <r>
    <s v="20JC~113_078"/>
    <x v="0"/>
    <x v="4"/>
    <x v="3"/>
  </r>
  <r>
    <s v="20JC~113_079"/>
    <x v="0"/>
    <x v="16"/>
    <x v="2"/>
  </r>
  <r>
    <s v="20JC~113_080"/>
    <x v="3"/>
    <x v="5"/>
    <x v="12"/>
  </r>
  <r>
    <s v="20JC~113_081"/>
    <x v="0"/>
    <x v="5"/>
    <x v="7"/>
  </r>
  <r>
    <s v="20JC~113_082"/>
    <x v="6"/>
    <x v="11"/>
    <x v="4"/>
  </r>
  <r>
    <s v="20JC~113_083"/>
    <x v="0"/>
    <x v="14"/>
    <x v="15"/>
  </r>
  <r>
    <s v="20JC~113_084"/>
    <x v="3"/>
    <x v="17"/>
    <x v="15"/>
  </r>
  <r>
    <s v="20JC~113_085"/>
    <x v="2"/>
    <x v="2"/>
    <x v="13"/>
  </r>
  <r>
    <s v="20JC~113_086"/>
    <x v="12"/>
    <x v="0"/>
    <x v="9"/>
  </r>
  <r>
    <s v="20JC~113_087"/>
    <x v="3"/>
    <x v="0"/>
    <x v="13"/>
  </r>
  <r>
    <s v="20JC~113_088"/>
    <x v="0"/>
    <x v="2"/>
    <x v="11"/>
  </r>
  <r>
    <s v="20JC~113_089"/>
    <x v="2"/>
    <x v="11"/>
    <x v="3"/>
  </r>
  <r>
    <s v="20JC~113_090"/>
    <x v="10"/>
    <x v="6"/>
    <x v="4"/>
  </r>
  <r>
    <s v="20JC~113_091"/>
    <x v="0"/>
    <x v="16"/>
    <x v="2"/>
  </r>
  <r>
    <s v="20JC~113_092"/>
    <x v="9"/>
    <x v="3"/>
    <x v="3"/>
  </r>
  <r>
    <s v="20JC~113_093"/>
    <x v="3"/>
    <x v="10"/>
    <x v="10"/>
  </r>
  <r>
    <s v="20JC~113_094"/>
    <x v="3"/>
    <x v="11"/>
    <x v="1"/>
  </r>
  <r>
    <s v="20JC~113_095"/>
    <x v="1"/>
    <x v="2"/>
    <x v="3"/>
  </r>
  <r>
    <s v="20JC~113_096"/>
    <x v="8"/>
    <x v="2"/>
    <x v="8"/>
  </r>
  <r>
    <s v="20JC~113_097"/>
    <x v="3"/>
    <x v="16"/>
    <x v="14"/>
  </r>
  <r>
    <s v="20JC~113_098"/>
    <x v="2"/>
    <x v="11"/>
    <x v="3"/>
  </r>
  <r>
    <s v="20JC~113_099"/>
    <x v="7"/>
    <x v="11"/>
    <x v="5"/>
  </r>
  <r>
    <s v="20JC~113_100"/>
    <x v="0"/>
    <x v="1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2"/>
    <n v="14"/>
    <x v="0"/>
  </r>
  <r>
    <n v="6"/>
    <n v="10"/>
    <x v="1"/>
  </r>
  <r>
    <n v="6"/>
    <n v="7"/>
    <x v="2"/>
  </r>
  <r>
    <n v="9"/>
    <n v="8"/>
    <x v="3"/>
  </r>
  <r>
    <n v="15"/>
    <n v="14"/>
    <x v="3"/>
  </r>
  <r>
    <n v="13"/>
    <n v="10"/>
    <x v="4"/>
  </r>
  <r>
    <n v="16"/>
    <n v="16"/>
    <x v="5"/>
  </r>
  <r>
    <n v="12"/>
    <n v="10"/>
    <x v="6"/>
  </r>
  <r>
    <n v="7"/>
    <n v="7"/>
    <x v="5"/>
  </r>
  <r>
    <n v="5"/>
    <n v="6"/>
    <x v="2"/>
  </r>
  <r>
    <n v="18"/>
    <n v="16"/>
    <x v="6"/>
  </r>
  <r>
    <n v="9"/>
    <n v="10"/>
    <x v="2"/>
  </r>
  <r>
    <n v="17"/>
    <n v="17"/>
    <x v="5"/>
  </r>
  <r>
    <n v="5"/>
    <n v="8"/>
    <x v="7"/>
  </r>
  <r>
    <n v="6"/>
    <n v="8"/>
    <x v="0"/>
  </r>
  <r>
    <n v="20"/>
    <n v="16"/>
    <x v="8"/>
  </r>
  <r>
    <n v="15"/>
    <n v="18"/>
    <x v="7"/>
  </r>
  <r>
    <n v="6"/>
    <n v="6"/>
    <x v="5"/>
  </r>
  <r>
    <n v="11"/>
    <n v="12"/>
    <x v="2"/>
  </r>
  <r>
    <n v="9"/>
    <n v="9"/>
    <x v="5"/>
  </r>
  <r>
    <n v="9"/>
    <n v="9"/>
    <x v="5"/>
  </r>
  <r>
    <n v="16"/>
    <n v="18"/>
    <x v="0"/>
  </r>
  <r>
    <n v="9"/>
    <n v="11"/>
    <x v="0"/>
  </r>
  <r>
    <n v="14"/>
    <n v="16"/>
    <x v="0"/>
  </r>
  <r>
    <n v="9"/>
    <n v="9"/>
    <x v="5"/>
  </r>
  <r>
    <n v="16"/>
    <n v="19"/>
    <x v="7"/>
  </r>
  <r>
    <n v="9"/>
    <n v="9"/>
    <x v="5"/>
  </r>
  <r>
    <n v="10"/>
    <n v="12"/>
    <x v="0"/>
  </r>
  <r>
    <n v="9"/>
    <n v="9"/>
    <x v="5"/>
  </r>
  <r>
    <n v="10"/>
    <n v="10"/>
    <x v="5"/>
  </r>
  <r>
    <n v="13"/>
    <n v="19"/>
    <x v="9"/>
  </r>
  <r>
    <n v="20"/>
    <n v="21"/>
    <x v="2"/>
  </r>
  <r>
    <n v="14"/>
    <n v="12"/>
    <x v="6"/>
  </r>
  <r>
    <n v="7"/>
    <n v="6"/>
    <x v="3"/>
  </r>
  <r>
    <n v="9"/>
    <n v="10"/>
    <x v="2"/>
  </r>
  <r>
    <n v="18"/>
    <n v="18"/>
    <x v="5"/>
  </r>
  <r>
    <n v="18"/>
    <n v="15"/>
    <x v="4"/>
  </r>
  <r>
    <n v="11"/>
    <n v="8"/>
    <x v="4"/>
  </r>
  <r>
    <n v="20"/>
    <n v="22"/>
    <x v="0"/>
  </r>
  <r>
    <n v="18"/>
    <n v="14"/>
    <x v="8"/>
  </r>
  <r>
    <n v="15"/>
    <n v="9"/>
    <x v="10"/>
  </r>
  <r>
    <n v="20"/>
    <n v="16"/>
    <x v="8"/>
  </r>
  <r>
    <n v="10"/>
    <n v="8"/>
    <x v="6"/>
  </r>
  <r>
    <n v="13"/>
    <n v="16"/>
    <x v="7"/>
  </r>
  <r>
    <n v="9"/>
    <n v="10"/>
    <x v="2"/>
  </r>
  <r>
    <n v="11"/>
    <n v="7"/>
    <x v="8"/>
  </r>
  <r>
    <n v="10"/>
    <n v="10"/>
    <x v="5"/>
  </r>
  <r>
    <n v="9"/>
    <n v="11"/>
    <x v="0"/>
  </r>
  <r>
    <n v="18"/>
    <n v="19"/>
    <x v="2"/>
  </r>
  <r>
    <n v="7"/>
    <n v="8"/>
    <x v="2"/>
  </r>
  <r>
    <n v="21"/>
    <n v="20"/>
    <x v="3"/>
  </r>
  <r>
    <n v="14"/>
    <n v="19"/>
    <x v="11"/>
  </r>
  <r>
    <n v="12"/>
    <n v="14"/>
    <x v="0"/>
  </r>
  <r>
    <n v="9"/>
    <n v="13"/>
    <x v="1"/>
  </r>
  <r>
    <n v="13"/>
    <n v="11"/>
    <x v="6"/>
  </r>
  <r>
    <n v="17"/>
    <n v="19"/>
    <x v="0"/>
  </r>
  <r>
    <n v="15"/>
    <n v="15"/>
    <x v="5"/>
  </r>
  <r>
    <n v="10"/>
    <n v="10"/>
    <x v="5"/>
  </r>
  <r>
    <n v="21"/>
    <n v="20"/>
    <x v="3"/>
  </r>
  <r>
    <n v="16"/>
    <n v="19"/>
    <x v="7"/>
  </r>
  <r>
    <n v="17"/>
    <n v="22"/>
    <x v="11"/>
  </r>
  <r>
    <n v="12"/>
    <n v="14"/>
    <x v="0"/>
  </r>
  <r>
    <n v="13"/>
    <n v="14"/>
    <x v="2"/>
  </r>
  <r>
    <n v="9"/>
    <n v="8"/>
    <x v="3"/>
  </r>
  <r>
    <n v="12"/>
    <n v="14"/>
    <x v="0"/>
  </r>
  <r>
    <n v="13"/>
    <n v="14"/>
    <x v="2"/>
  </r>
  <r>
    <n v="15"/>
    <n v="16"/>
    <x v="2"/>
  </r>
  <r>
    <n v="19"/>
    <n v="20"/>
    <x v="2"/>
  </r>
  <r>
    <n v="8"/>
    <n v="8"/>
    <x v="5"/>
  </r>
  <r>
    <n v="13"/>
    <n v="12"/>
    <x v="3"/>
  </r>
  <r>
    <n v="11"/>
    <n v="9"/>
    <x v="6"/>
  </r>
  <r>
    <n v="10"/>
    <n v="11"/>
    <x v="2"/>
  </r>
  <r>
    <n v="16"/>
    <n v="19"/>
    <x v="7"/>
  </r>
  <r>
    <n v="20"/>
    <n v="15"/>
    <x v="12"/>
  </r>
  <r>
    <n v="12"/>
    <n v="9"/>
    <x v="4"/>
  </r>
  <r>
    <n v="16"/>
    <n v="12"/>
    <x v="8"/>
  </r>
  <r>
    <n v="15"/>
    <n v="14"/>
    <x v="3"/>
  </r>
  <r>
    <n v="13"/>
    <n v="17"/>
    <x v="1"/>
  </r>
  <r>
    <n v="8"/>
    <n v="7"/>
    <x v="3"/>
  </r>
  <r>
    <n v="16"/>
    <n v="17"/>
    <x v="2"/>
  </r>
  <r>
    <n v="16"/>
    <n v="22"/>
    <x v="9"/>
  </r>
  <r>
    <n v="11"/>
    <n v="9"/>
    <x v="6"/>
  </r>
  <r>
    <n v="21"/>
    <n v="24"/>
    <x v="7"/>
  </r>
  <r>
    <n v="22"/>
    <n v="19"/>
    <x v="4"/>
  </r>
  <r>
    <n v="9"/>
    <n v="12"/>
    <x v="7"/>
  </r>
  <r>
    <n v="12"/>
    <n v="15"/>
    <x v="7"/>
  </r>
  <r>
    <n v="12"/>
    <n v="14"/>
    <x v="0"/>
  </r>
  <r>
    <n v="9"/>
    <n v="12"/>
    <x v="7"/>
  </r>
  <r>
    <n v="11"/>
    <n v="13"/>
    <x v="0"/>
  </r>
  <r>
    <n v="7"/>
    <n v="6"/>
    <x v="3"/>
  </r>
  <r>
    <n v="8"/>
    <n v="7"/>
    <x v="3"/>
  </r>
  <r>
    <n v="15"/>
    <n v="16"/>
    <x v="2"/>
  </r>
  <r>
    <n v="20"/>
    <n v="16"/>
    <x v="8"/>
  </r>
  <r>
    <n v="11"/>
    <n v="12"/>
    <x v="2"/>
  </r>
  <r>
    <n v="9"/>
    <n v="11"/>
    <x v="0"/>
  </r>
  <r>
    <n v="9"/>
    <n v="7"/>
    <x v="6"/>
  </r>
  <r>
    <n v="8"/>
    <n v="11"/>
    <x v="7"/>
  </r>
  <r>
    <n v="11"/>
    <n v="13"/>
    <x v="0"/>
  </r>
  <r>
    <n v="11"/>
    <n v="8"/>
    <x v="4"/>
  </r>
  <r>
    <n v="8"/>
    <n v="8"/>
    <x v="5"/>
  </r>
  <r>
    <m/>
    <m/>
    <x v="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r>
  <r>
    <x v="1"/>
    <x v="1"/>
    <x v="1"/>
  </r>
  <r>
    <x v="2"/>
    <x v="2"/>
    <x v="2"/>
  </r>
  <r>
    <x v="3"/>
    <x v="3"/>
    <x v="3"/>
  </r>
  <r>
    <x v="0"/>
    <x v="4"/>
    <x v="1"/>
  </r>
  <r>
    <x v="1"/>
    <x v="5"/>
    <x v="4"/>
  </r>
  <r>
    <x v="4"/>
    <x v="6"/>
    <x v="5"/>
  </r>
  <r>
    <x v="1"/>
    <x v="4"/>
    <x v="6"/>
  </r>
  <r>
    <x v="2"/>
    <x v="2"/>
    <x v="2"/>
  </r>
  <r>
    <x v="5"/>
    <x v="1"/>
    <x v="6"/>
  </r>
  <r>
    <x v="4"/>
    <x v="6"/>
    <x v="5"/>
  </r>
  <r>
    <x v="1"/>
    <x v="1"/>
    <x v="1"/>
  </r>
  <r>
    <x v="6"/>
    <x v="7"/>
    <x v="7"/>
  </r>
  <r>
    <x v="3"/>
    <x v="8"/>
    <x v="0"/>
  </r>
  <r>
    <x v="3"/>
    <x v="2"/>
    <x v="1"/>
  </r>
  <r>
    <x v="4"/>
    <x v="9"/>
    <x v="8"/>
  </r>
  <r>
    <x v="7"/>
    <x v="10"/>
    <x v="2"/>
  </r>
  <r>
    <x v="5"/>
    <x v="2"/>
    <x v="5"/>
  </r>
  <r>
    <x v="8"/>
    <x v="0"/>
    <x v="1"/>
  </r>
  <r>
    <x v="9"/>
    <x v="3"/>
    <x v="6"/>
  </r>
  <r>
    <x v="9"/>
    <x v="0"/>
    <x v="9"/>
  </r>
  <r>
    <x v="7"/>
    <x v="6"/>
    <x v="1"/>
  </r>
  <r>
    <x v="10"/>
    <x v="11"/>
    <x v="0"/>
  </r>
  <r>
    <x v="4"/>
    <x v="6"/>
    <x v="5"/>
  </r>
  <r>
    <x v="9"/>
    <x v="12"/>
    <x v="8"/>
  </r>
  <r>
    <x v="11"/>
    <x v="3"/>
    <x v="10"/>
  </r>
  <r>
    <x v="9"/>
    <x v="13"/>
    <x v="5"/>
  </r>
  <r>
    <x v="8"/>
    <x v="0"/>
    <x v="1"/>
  </r>
  <r>
    <x v="9"/>
    <x v="13"/>
    <x v="5"/>
  </r>
  <r>
    <x v="1"/>
    <x v="0"/>
    <x v="5"/>
  </r>
  <r>
    <x v="11"/>
    <x v="12"/>
    <x v="11"/>
  </r>
  <r>
    <x v="12"/>
    <x v="10"/>
    <x v="0"/>
  </r>
  <r>
    <x v="8"/>
    <x v="12"/>
    <x v="9"/>
  </r>
  <r>
    <x v="5"/>
    <x v="1"/>
    <x v="6"/>
  </r>
  <r>
    <x v="1"/>
    <x v="13"/>
    <x v="2"/>
  </r>
  <r>
    <x v="7"/>
    <x v="6"/>
    <x v="1"/>
  </r>
  <r>
    <x v="13"/>
    <x v="7"/>
    <x v="2"/>
  </r>
  <r>
    <x v="3"/>
    <x v="0"/>
    <x v="6"/>
  </r>
  <r>
    <x v="14"/>
    <x v="10"/>
    <x v="12"/>
  </r>
  <r>
    <x v="0"/>
    <x v="5"/>
    <x v="9"/>
  </r>
  <r>
    <x v="9"/>
    <x v="7"/>
    <x v="4"/>
  </r>
  <r>
    <x v="4"/>
    <x v="6"/>
    <x v="5"/>
  </r>
  <r>
    <x v="3"/>
    <x v="0"/>
    <x v="6"/>
  </r>
  <r>
    <x v="4"/>
    <x v="7"/>
    <x v="1"/>
  </r>
  <r>
    <x v="1"/>
    <x v="2"/>
    <x v="0"/>
  </r>
  <r>
    <x v="2"/>
    <x v="13"/>
    <x v="6"/>
  </r>
  <r>
    <x v="1"/>
    <x v="1"/>
    <x v="1"/>
  </r>
  <r>
    <x v="10"/>
    <x v="7"/>
    <x v="3"/>
  </r>
  <r>
    <x v="11"/>
    <x v="6"/>
    <x v="7"/>
  </r>
  <r>
    <x v="3"/>
    <x v="14"/>
    <x v="7"/>
  </r>
  <r>
    <x v="15"/>
    <x v="10"/>
    <x v="7"/>
  </r>
  <r>
    <x v="11"/>
    <x v="12"/>
    <x v="11"/>
  </r>
  <r>
    <x v="0"/>
    <x v="4"/>
    <x v="1"/>
  </r>
  <r>
    <x v="16"/>
    <x v="0"/>
    <x v="7"/>
  </r>
  <r>
    <x v="10"/>
    <x v="3"/>
    <x v="5"/>
  </r>
  <r>
    <x v="11"/>
    <x v="6"/>
    <x v="7"/>
  </r>
  <r>
    <x v="13"/>
    <x v="6"/>
    <x v="9"/>
  </r>
  <r>
    <x v="1"/>
    <x v="0"/>
    <x v="5"/>
  </r>
  <r>
    <x v="15"/>
    <x v="15"/>
    <x v="2"/>
  </r>
  <r>
    <x v="11"/>
    <x v="7"/>
    <x v="12"/>
  </r>
  <r>
    <x v="14"/>
    <x v="15"/>
    <x v="7"/>
  </r>
  <r>
    <x v="0"/>
    <x v="1"/>
    <x v="11"/>
  </r>
  <r>
    <x v="0"/>
    <x v="4"/>
    <x v="1"/>
  </r>
  <r>
    <x v="3"/>
    <x v="3"/>
    <x v="3"/>
  </r>
  <r>
    <x v="0"/>
    <x v="4"/>
    <x v="1"/>
  </r>
  <r>
    <x v="0"/>
    <x v="12"/>
    <x v="2"/>
  </r>
  <r>
    <x v="4"/>
    <x v="5"/>
    <x v="2"/>
  </r>
  <r>
    <x v="15"/>
    <x v="6"/>
    <x v="0"/>
  </r>
  <r>
    <x v="3"/>
    <x v="5"/>
    <x v="13"/>
  </r>
  <r>
    <x v="8"/>
    <x v="12"/>
    <x v="9"/>
  </r>
  <r>
    <x v="9"/>
    <x v="4"/>
    <x v="3"/>
  </r>
  <r>
    <x v="10"/>
    <x v="4"/>
    <x v="9"/>
  </r>
  <r>
    <x v="11"/>
    <x v="5"/>
    <x v="0"/>
  </r>
  <r>
    <x v="13"/>
    <x v="5"/>
    <x v="5"/>
  </r>
  <r>
    <x v="9"/>
    <x v="0"/>
    <x v="9"/>
  </r>
  <r>
    <x v="8"/>
    <x v="7"/>
    <x v="6"/>
  </r>
  <r>
    <x v="0"/>
    <x v="7"/>
    <x v="5"/>
  </r>
  <r>
    <x v="6"/>
    <x v="3"/>
    <x v="11"/>
  </r>
  <r>
    <x v="2"/>
    <x v="2"/>
    <x v="2"/>
  </r>
  <r>
    <x v="6"/>
    <x v="12"/>
    <x v="0"/>
  </r>
  <r>
    <x v="14"/>
    <x v="7"/>
    <x v="10"/>
  </r>
  <r>
    <x v="9"/>
    <x v="4"/>
    <x v="3"/>
  </r>
  <r>
    <x v="17"/>
    <x v="15"/>
    <x v="12"/>
  </r>
  <r>
    <x v="11"/>
    <x v="15"/>
    <x v="5"/>
  </r>
  <r>
    <x v="8"/>
    <x v="13"/>
    <x v="7"/>
  </r>
  <r>
    <x v="13"/>
    <x v="9"/>
    <x v="4"/>
  </r>
  <r>
    <x v="0"/>
    <x v="13"/>
    <x v="12"/>
  </r>
  <r>
    <x v="8"/>
    <x v="11"/>
    <x v="12"/>
  </r>
  <r>
    <x v="16"/>
    <x v="3"/>
    <x v="1"/>
  </r>
  <r>
    <x v="5"/>
    <x v="4"/>
    <x v="14"/>
  </r>
  <r>
    <x v="2"/>
    <x v="2"/>
    <x v="2"/>
  </r>
  <r>
    <x v="4"/>
    <x v="3"/>
    <x v="12"/>
  </r>
  <r>
    <x v="4"/>
    <x v="10"/>
    <x v="9"/>
  </r>
  <r>
    <x v="8"/>
    <x v="1"/>
    <x v="0"/>
  </r>
  <r>
    <x v="10"/>
    <x v="3"/>
    <x v="5"/>
  </r>
  <r>
    <x v="2"/>
    <x v="8"/>
    <x v="7"/>
  </r>
  <r>
    <x v="10"/>
    <x v="14"/>
    <x v="11"/>
  </r>
  <r>
    <x v="16"/>
    <x v="3"/>
    <x v="1"/>
  </r>
  <r>
    <x v="3"/>
    <x v="5"/>
    <x v="13"/>
  </r>
  <r>
    <x v="3"/>
    <x v="2"/>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r>
  <r>
    <x v="1"/>
  </r>
  <r>
    <x v="2"/>
  </r>
  <r>
    <x v="1"/>
  </r>
  <r>
    <x v="3"/>
  </r>
  <r>
    <x v="1"/>
  </r>
  <r>
    <x v="2"/>
  </r>
  <r>
    <x v="2"/>
  </r>
  <r>
    <x v="4"/>
  </r>
  <r>
    <x v="5"/>
  </r>
  <r>
    <x v="0"/>
  </r>
  <r>
    <x v="4"/>
  </r>
  <r>
    <x v="3"/>
  </r>
  <r>
    <x v="4"/>
  </r>
  <r>
    <x v="2"/>
  </r>
  <r>
    <x v="2"/>
  </r>
  <r>
    <x v="1"/>
  </r>
  <r>
    <x v="2"/>
  </r>
  <r>
    <x v="4"/>
  </r>
  <r>
    <x v="1"/>
  </r>
  <r>
    <x v="6"/>
  </r>
  <r>
    <x v="2"/>
  </r>
  <r>
    <x v="0"/>
  </r>
  <r>
    <x v="1"/>
  </r>
  <r>
    <x v="7"/>
  </r>
  <r>
    <x v="8"/>
  </r>
  <r>
    <x v="2"/>
  </r>
  <r>
    <x v="2"/>
  </r>
  <r>
    <x v="2"/>
  </r>
  <r>
    <x v="2"/>
  </r>
  <r>
    <x v="2"/>
  </r>
  <r>
    <x v="3"/>
  </r>
  <r>
    <x v="4"/>
  </r>
  <r>
    <x v="6"/>
  </r>
  <r>
    <x v="2"/>
  </r>
  <r>
    <x v="0"/>
  </r>
  <r>
    <x v="9"/>
  </r>
  <r>
    <x v="4"/>
  </r>
  <r>
    <x v="3"/>
  </r>
  <r>
    <x v="3"/>
  </r>
  <r>
    <x v="4"/>
  </r>
  <r>
    <x v="9"/>
  </r>
  <r>
    <x v="2"/>
  </r>
  <r>
    <x v="6"/>
  </r>
  <r>
    <x v="3"/>
  </r>
  <r>
    <x v="0"/>
  </r>
  <r>
    <x v="0"/>
  </r>
  <r>
    <x v="10"/>
  </r>
  <r>
    <x v="0"/>
  </r>
  <r>
    <x v="0"/>
  </r>
  <r>
    <x v="9"/>
  </r>
  <r>
    <x v="4"/>
  </r>
  <r>
    <x v="2"/>
  </r>
  <r>
    <x v="6"/>
  </r>
  <r>
    <x v="0"/>
  </r>
  <r>
    <x v="4"/>
  </r>
  <r>
    <x v="6"/>
  </r>
  <r>
    <x v="2"/>
  </r>
  <r>
    <x v="0"/>
  </r>
  <r>
    <x v="0"/>
  </r>
  <r>
    <x v="1"/>
  </r>
  <r>
    <x v="9"/>
  </r>
  <r>
    <x v="4"/>
  </r>
  <r>
    <x v="1"/>
  </r>
  <r>
    <x v="2"/>
  </r>
  <r>
    <x v="2"/>
  </r>
  <r>
    <x v="2"/>
  </r>
  <r>
    <x v="3"/>
  </r>
  <r>
    <x v="11"/>
  </r>
  <r>
    <x v="2"/>
  </r>
  <r>
    <x v="6"/>
  </r>
  <r>
    <x v="1"/>
  </r>
  <r>
    <x v="4"/>
  </r>
  <r>
    <x v="8"/>
  </r>
  <r>
    <x v="0"/>
  </r>
  <r>
    <x v="0"/>
  </r>
  <r>
    <x v="4"/>
  </r>
  <r>
    <x v="0"/>
  </r>
  <r>
    <x v="0"/>
  </r>
  <r>
    <x v="3"/>
  </r>
  <r>
    <x v="0"/>
  </r>
  <r>
    <x v="6"/>
  </r>
  <r>
    <x v="0"/>
  </r>
  <r>
    <x v="3"/>
  </r>
  <r>
    <x v="2"/>
  </r>
  <r>
    <x v="12"/>
  </r>
  <r>
    <x v="3"/>
  </r>
  <r>
    <x v="0"/>
  </r>
  <r>
    <x v="2"/>
  </r>
  <r>
    <x v="10"/>
  </r>
  <r>
    <x v="0"/>
  </r>
  <r>
    <x v="9"/>
  </r>
  <r>
    <x v="3"/>
  </r>
  <r>
    <x v="3"/>
  </r>
  <r>
    <x v="1"/>
  </r>
  <r>
    <x v="8"/>
  </r>
  <r>
    <x v="3"/>
  </r>
  <r>
    <x v="2"/>
  </r>
  <r>
    <x v="7"/>
  </r>
  <r>
    <x v="0"/>
  </r>
  <r>
    <x v="1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r>
  <r>
    <x v="1"/>
  </r>
  <r>
    <x v="2"/>
  </r>
  <r>
    <x v="3"/>
  </r>
  <r>
    <x v="3"/>
  </r>
  <r>
    <x v="4"/>
  </r>
  <r>
    <x v="5"/>
  </r>
  <r>
    <x v="6"/>
  </r>
  <r>
    <x v="5"/>
  </r>
  <r>
    <x v="2"/>
  </r>
  <r>
    <x v="6"/>
  </r>
  <r>
    <x v="2"/>
  </r>
  <r>
    <x v="5"/>
  </r>
  <r>
    <x v="7"/>
  </r>
  <r>
    <x v="0"/>
  </r>
  <r>
    <x v="8"/>
  </r>
  <r>
    <x v="7"/>
  </r>
  <r>
    <x v="5"/>
  </r>
  <r>
    <x v="2"/>
  </r>
  <r>
    <x v="5"/>
  </r>
  <r>
    <x v="5"/>
  </r>
  <r>
    <x v="0"/>
  </r>
  <r>
    <x v="0"/>
  </r>
  <r>
    <x v="0"/>
  </r>
  <r>
    <x v="5"/>
  </r>
  <r>
    <x v="7"/>
  </r>
  <r>
    <x v="5"/>
  </r>
  <r>
    <x v="0"/>
  </r>
  <r>
    <x v="5"/>
  </r>
  <r>
    <x v="5"/>
  </r>
  <r>
    <x v="9"/>
  </r>
  <r>
    <x v="2"/>
  </r>
  <r>
    <x v="6"/>
  </r>
  <r>
    <x v="3"/>
  </r>
  <r>
    <x v="2"/>
  </r>
  <r>
    <x v="5"/>
  </r>
  <r>
    <x v="4"/>
  </r>
  <r>
    <x v="4"/>
  </r>
  <r>
    <x v="0"/>
  </r>
  <r>
    <x v="8"/>
  </r>
  <r>
    <x v="10"/>
  </r>
  <r>
    <x v="8"/>
  </r>
  <r>
    <x v="6"/>
  </r>
  <r>
    <x v="7"/>
  </r>
  <r>
    <x v="2"/>
  </r>
  <r>
    <x v="8"/>
  </r>
  <r>
    <x v="5"/>
  </r>
  <r>
    <x v="0"/>
  </r>
  <r>
    <x v="2"/>
  </r>
  <r>
    <x v="2"/>
  </r>
  <r>
    <x v="3"/>
  </r>
  <r>
    <x v="11"/>
  </r>
  <r>
    <x v="0"/>
  </r>
  <r>
    <x v="1"/>
  </r>
  <r>
    <x v="6"/>
  </r>
  <r>
    <x v="0"/>
  </r>
  <r>
    <x v="5"/>
  </r>
  <r>
    <x v="5"/>
  </r>
  <r>
    <x v="3"/>
  </r>
  <r>
    <x v="7"/>
  </r>
  <r>
    <x v="11"/>
  </r>
  <r>
    <x v="0"/>
  </r>
  <r>
    <x v="2"/>
  </r>
  <r>
    <x v="3"/>
  </r>
  <r>
    <x v="0"/>
  </r>
  <r>
    <x v="2"/>
  </r>
  <r>
    <x v="2"/>
  </r>
  <r>
    <x v="2"/>
  </r>
  <r>
    <x v="5"/>
  </r>
  <r>
    <x v="3"/>
  </r>
  <r>
    <x v="6"/>
  </r>
  <r>
    <x v="2"/>
  </r>
  <r>
    <x v="7"/>
  </r>
  <r>
    <x v="12"/>
  </r>
  <r>
    <x v="4"/>
  </r>
  <r>
    <x v="8"/>
  </r>
  <r>
    <x v="3"/>
  </r>
  <r>
    <x v="1"/>
  </r>
  <r>
    <x v="3"/>
  </r>
  <r>
    <x v="2"/>
  </r>
  <r>
    <x v="9"/>
  </r>
  <r>
    <x v="6"/>
  </r>
  <r>
    <x v="7"/>
  </r>
  <r>
    <x v="4"/>
  </r>
  <r>
    <x v="7"/>
  </r>
  <r>
    <x v="7"/>
  </r>
  <r>
    <x v="0"/>
  </r>
  <r>
    <x v="7"/>
  </r>
  <r>
    <x v="0"/>
  </r>
  <r>
    <x v="3"/>
  </r>
  <r>
    <x v="3"/>
  </r>
  <r>
    <x v="2"/>
  </r>
  <r>
    <x v="8"/>
  </r>
  <r>
    <x v="2"/>
  </r>
  <r>
    <x v="0"/>
  </r>
  <r>
    <x v="6"/>
  </r>
  <r>
    <x v="7"/>
  </r>
  <r>
    <x v="0"/>
  </r>
  <r>
    <x v="4"/>
  </r>
  <r>
    <x v="5"/>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58967-AE90-4D84-B139-1C44BDE07697}"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7" firstHeaderRow="1" firstDataRow="1" firstDataCol="1"/>
  <pivotFields count="1">
    <pivotField axis="axisRow" dataField="1" showAll="0">
      <items count="15">
        <item x="12"/>
        <item x="11"/>
        <item x="10"/>
        <item x="7"/>
        <item x="5"/>
        <item x="1"/>
        <item x="6"/>
        <item x="2"/>
        <item x="4"/>
        <item x="0"/>
        <item x="3"/>
        <item x="9"/>
        <item x="8"/>
        <item h="1" x="13"/>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Count of Bias Spine Ford vs ADU"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98A68-B50F-4EBF-B205-35C590F6EFDE}"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B51" firstHeaderRow="1" firstDataRow="1" firstDataCol="1"/>
  <pivotFields count="1">
    <pivotField axis="axisRow" dataField="1" showAll="0">
      <items count="15">
        <item x="9"/>
        <item x="11"/>
        <item x="1"/>
        <item x="7"/>
        <item x="0"/>
        <item x="2"/>
        <item x="5"/>
        <item x="3"/>
        <item x="6"/>
        <item x="4"/>
        <item x="8"/>
        <item x="12"/>
        <item x="10"/>
        <item x="13"/>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Bias Ford Spine vs ADU Oto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24321D-62BB-42A1-BCDC-53A5EDCAE17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C51" firstHeaderRow="0" firstDataRow="1" firstDataCol="1"/>
  <pivotFields count="3">
    <pivotField dataField="1" showAll="0"/>
    <pivotField dataField="1" showAll="0"/>
    <pivotField axis="axisRow" showAll="0">
      <items count="15">
        <item x="9"/>
        <item x="11"/>
        <item x="1"/>
        <item x="7"/>
        <item x="0"/>
        <item x="2"/>
        <item x="5"/>
        <item x="3"/>
        <item x="6"/>
        <item x="4"/>
        <item x="8"/>
        <item x="12"/>
        <item x="10"/>
        <item x="13"/>
        <item t="default"/>
      </items>
    </pivotField>
  </pivotFields>
  <rowFields count="1">
    <field x="2"/>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Ford Spine Age " fld="0" showDataAs="percentOfTotal" baseField="2" baseItem="0" numFmtId="10"/>
    <dataField name="Sum of ADU OTO Age" fld="1"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3E6575-DB81-4CE6-9CC1-B4D412356B0D}"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0:C86" firstHeaderRow="0" firstDataRow="1" firstDataCol="1"/>
  <pivotFields count="3">
    <pivotField dataField="1" showAll="0">
      <items count="19">
        <item x="5"/>
        <item x="2"/>
        <item x="3"/>
        <item x="9"/>
        <item x="1"/>
        <item x="10"/>
        <item x="8"/>
        <item x="16"/>
        <item x="0"/>
        <item x="13"/>
        <item x="4"/>
        <item x="6"/>
        <item x="7"/>
        <item x="11"/>
        <item x="15"/>
        <item x="12"/>
        <item x="14"/>
        <item x="17"/>
        <item t="default"/>
      </items>
    </pivotField>
    <pivotField dataField="1" showAll="0">
      <items count="17">
        <item x="8"/>
        <item x="14"/>
        <item x="2"/>
        <item x="11"/>
        <item x="1"/>
        <item x="13"/>
        <item x="0"/>
        <item x="3"/>
        <item x="4"/>
        <item x="12"/>
        <item x="7"/>
        <item x="5"/>
        <item x="6"/>
        <item x="10"/>
        <item x="15"/>
        <item x="9"/>
        <item t="default"/>
      </items>
    </pivotField>
    <pivotField axis="axisRow" showAll="0">
      <items count="16">
        <item x="13"/>
        <item x="14"/>
        <item x="4"/>
        <item x="8"/>
        <item x="3"/>
        <item x="6"/>
        <item x="9"/>
        <item x="5"/>
        <item x="2"/>
        <item x="1"/>
        <item x="7"/>
        <item x="0"/>
        <item x="12"/>
        <item x="11"/>
        <item x="10"/>
        <item t="default"/>
      </items>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ADU OTO Age" fld="0" showDataAs="percentOfTotal" baseField="2" baseItem="0" numFmtId="10"/>
    <dataField name="Sum of ADU Spine Age" fld="1"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389699-76B1-487E-9451-653EE4D46AA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17" firstHeaderRow="0" firstDataRow="1" firstDataCol="1"/>
  <pivotFields count="4">
    <pivotField showAll="0"/>
    <pivotField axis="axisRow" showAll="0">
      <items count="14">
        <item x="12"/>
        <item x="11"/>
        <item x="10"/>
        <item x="7"/>
        <item x="5"/>
        <item x="1"/>
        <item x="6"/>
        <item x="2"/>
        <item x="4"/>
        <item x="0"/>
        <item x="3"/>
        <item x="9"/>
        <item x="8"/>
        <item t="default"/>
      </items>
    </pivotField>
    <pivotField dataField="1" showAll="0">
      <items count="19">
        <item x="7"/>
        <item x="1"/>
        <item x="6"/>
        <item x="16"/>
        <item x="2"/>
        <item x="13"/>
        <item x="11"/>
        <item x="0"/>
        <item x="4"/>
        <item x="12"/>
        <item x="3"/>
        <item x="5"/>
        <item x="9"/>
        <item x="8"/>
        <item x="15"/>
        <item x="10"/>
        <item x="14"/>
        <item x="17"/>
        <item t="default"/>
      </items>
    </pivotField>
    <pivotField dataField="1" showAll="0">
      <items count="17">
        <item x="8"/>
        <item x="14"/>
        <item x="2"/>
        <item x="11"/>
        <item x="1"/>
        <item x="13"/>
        <item x="0"/>
        <item x="3"/>
        <item x="4"/>
        <item x="12"/>
        <item x="7"/>
        <item x="5"/>
        <item x="6"/>
        <item x="10"/>
        <item x="15"/>
        <item x="9"/>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Ford Spine Age " fld="2" showDataAs="percentOfTotal" baseField="1" baseItem="0" numFmtId="10"/>
    <dataField name="Sum of ADU Spine Age" fld="3"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11AFC3-09D3-4A3D-A8D8-471053E8EAA5}"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17" firstHeaderRow="0" firstDataRow="1" firstDataCol="1"/>
  <pivotFields count="3">
    <pivotField dataField="1" showAll="0">
      <items count="19">
        <item x="5"/>
        <item x="2"/>
        <item x="3"/>
        <item x="9"/>
        <item x="1"/>
        <item x="10"/>
        <item x="8"/>
        <item x="16"/>
        <item x="0"/>
        <item x="13"/>
        <item x="4"/>
        <item x="6"/>
        <item x="7"/>
        <item x="11"/>
        <item x="15"/>
        <item x="12"/>
        <item x="14"/>
        <item x="17"/>
        <item t="default"/>
      </items>
    </pivotField>
    <pivotField dataField="1" showAll="0">
      <items count="17">
        <item x="8"/>
        <item x="14"/>
        <item x="2"/>
        <item x="11"/>
        <item x="1"/>
        <item x="13"/>
        <item x="0"/>
        <item x="3"/>
        <item x="4"/>
        <item x="12"/>
        <item x="7"/>
        <item x="5"/>
        <item x="6"/>
        <item x="10"/>
        <item x="15"/>
        <item x="9"/>
        <item t="default"/>
      </items>
    </pivotField>
    <pivotField axis="axisRow" showAll="0">
      <items count="16">
        <item x="13"/>
        <item x="14"/>
        <item x="4"/>
        <item x="8"/>
        <item x="3"/>
        <item x="6"/>
        <item x="9"/>
        <item x="5"/>
        <item x="2"/>
        <item x="1"/>
        <item x="7"/>
        <item x="0"/>
        <item x="12"/>
        <item x="11"/>
        <item x="10"/>
        <item t="default"/>
      </items>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ADU OTO Age" fld="0" showDataAs="percentOfCol" baseField="2" baseItem="0" numFmtId="10"/>
    <dataField name="Sum of ADU Spine Age" fld="1" showDataAs="percentOfCol" baseField="2" baseItem="9"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EAA9B-A359-4892-8569-598236436D01}">
  <dimension ref="A3:C84"/>
  <sheetViews>
    <sheetView topLeftCell="A54" workbookViewId="0">
      <selection activeCell="C77" sqref="C77:C79"/>
    </sheetView>
  </sheetViews>
  <sheetFormatPr defaultRowHeight="15" x14ac:dyDescent="0.25"/>
  <cols>
    <col min="1" max="1" width="13.140625" bestFit="1" customWidth="1"/>
    <col min="2" max="3" width="34.140625" bestFit="1" customWidth="1"/>
  </cols>
  <sheetData>
    <row r="3" spans="1:2" x14ac:dyDescent="0.25">
      <c r="A3" s="12" t="s">
        <v>0</v>
      </c>
      <c r="B3" t="s">
        <v>1</v>
      </c>
    </row>
    <row r="4" spans="1:2" x14ac:dyDescent="0.25">
      <c r="A4" s="13">
        <v>-9</v>
      </c>
      <c r="B4" s="14">
        <v>0.01</v>
      </c>
    </row>
    <row r="5" spans="1:2" x14ac:dyDescent="0.25">
      <c r="A5" s="13">
        <v>-8</v>
      </c>
      <c r="B5" s="14">
        <v>0.01</v>
      </c>
    </row>
    <row r="6" spans="1:2" x14ac:dyDescent="0.25">
      <c r="A6" s="13">
        <v>-6</v>
      </c>
      <c r="B6" s="14">
        <v>0.02</v>
      </c>
    </row>
    <row r="7" spans="1:2" x14ac:dyDescent="0.25">
      <c r="A7" s="13">
        <v>-5</v>
      </c>
      <c r="B7" s="14">
        <v>0.02</v>
      </c>
    </row>
    <row r="8" spans="1:2" x14ac:dyDescent="0.25">
      <c r="A8" s="13">
        <v>-4</v>
      </c>
      <c r="B8" s="14">
        <v>0.01</v>
      </c>
    </row>
    <row r="9" spans="1:2" x14ac:dyDescent="0.25">
      <c r="A9" s="13">
        <v>-3</v>
      </c>
      <c r="B9" s="14">
        <v>0.1</v>
      </c>
    </row>
    <row r="10" spans="1:2" x14ac:dyDescent="0.25">
      <c r="A10" s="13">
        <v>-2</v>
      </c>
      <c r="B10" s="14">
        <v>7.0000000000000007E-2</v>
      </c>
    </row>
    <row r="11" spans="1:2" x14ac:dyDescent="0.25">
      <c r="A11" s="13">
        <v>-1</v>
      </c>
      <c r="B11" s="14">
        <v>0.23</v>
      </c>
    </row>
    <row r="12" spans="1:2" x14ac:dyDescent="0.25">
      <c r="A12" s="13">
        <v>0</v>
      </c>
      <c r="B12" s="14">
        <v>0.12</v>
      </c>
    </row>
    <row r="13" spans="1:2" x14ac:dyDescent="0.25">
      <c r="A13" s="13">
        <v>1</v>
      </c>
      <c r="B13" s="14">
        <v>0.2</v>
      </c>
    </row>
    <row r="14" spans="1:2" x14ac:dyDescent="0.25">
      <c r="A14" s="13">
        <v>2</v>
      </c>
      <c r="B14" s="14">
        <v>0.13</v>
      </c>
    </row>
    <row r="15" spans="1:2" x14ac:dyDescent="0.25">
      <c r="A15" s="13">
        <v>3</v>
      </c>
      <c r="B15" s="14">
        <v>0.05</v>
      </c>
    </row>
    <row r="16" spans="1:2" x14ac:dyDescent="0.25">
      <c r="A16" s="13">
        <v>4</v>
      </c>
      <c r="B16" s="14">
        <v>0.03</v>
      </c>
    </row>
    <row r="17" spans="1:2" x14ac:dyDescent="0.25">
      <c r="A17" s="13" t="s">
        <v>2</v>
      </c>
      <c r="B17" s="14">
        <v>1</v>
      </c>
    </row>
    <row r="19" spans="1:2" x14ac:dyDescent="0.25">
      <c r="A19" s="15" t="s">
        <v>0</v>
      </c>
      <c r="B19" s="15" t="s">
        <v>1</v>
      </c>
    </row>
    <row r="20" spans="1:2" x14ac:dyDescent="0.25">
      <c r="A20" s="13">
        <v>-9</v>
      </c>
      <c r="B20" s="14">
        <v>0.01</v>
      </c>
    </row>
    <row r="21" spans="1:2" x14ac:dyDescent="0.25">
      <c r="A21" s="13">
        <v>-8</v>
      </c>
      <c r="B21" s="14">
        <v>0.01</v>
      </c>
    </row>
    <row r="22" spans="1:2" x14ac:dyDescent="0.25">
      <c r="A22" s="13">
        <v>-7</v>
      </c>
      <c r="B22" s="14">
        <v>0</v>
      </c>
    </row>
    <row r="23" spans="1:2" x14ac:dyDescent="0.25">
      <c r="A23" s="13">
        <v>-6</v>
      </c>
      <c r="B23" s="14">
        <v>0.02</v>
      </c>
    </row>
    <row r="24" spans="1:2" x14ac:dyDescent="0.25">
      <c r="A24" s="13">
        <v>-5</v>
      </c>
      <c r="B24" s="14">
        <v>0.02</v>
      </c>
    </row>
    <row r="25" spans="1:2" x14ac:dyDescent="0.25">
      <c r="A25" s="13">
        <v>-4</v>
      </c>
      <c r="B25" s="14">
        <v>0.01</v>
      </c>
    </row>
    <row r="26" spans="1:2" x14ac:dyDescent="0.25">
      <c r="A26" s="13">
        <v>-3</v>
      </c>
      <c r="B26" s="14">
        <v>0.1</v>
      </c>
    </row>
    <row r="27" spans="1:2" x14ac:dyDescent="0.25">
      <c r="A27" s="13">
        <v>-2</v>
      </c>
      <c r="B27" s="14">
        <v>7.0000000000000007E-2</v>
      </c>
    </row>
    <row r="28" spans="1:2" x14ac:dyDescent="0.25">
      <c r="A28" s="13">
        <v>-1</v>
      </c>
      <c r="B28" s="14">
        <v>0.23</v>
      </c>
    </row>
    <row r="29" spans="1:2" x14ac:dyDescent="0.25">
      <c r="A29" s="13">
        <v>0</v>
      </c>
      <c r="B29" s="14">
        <v>0.12</v>
      </c>
    </row>
    <row r="30" spans="1:2" x14ac:dyDescent="0.25">
      <c r="A30" s="13">
        <v>1</v>
      </c>
      <c r="B30" s="14">
        <v>0.2</v>
      </c>
    </row>
    <row r="31" spans="1:2" x14ac:dyDescent="0.25">
      <c r="A31" s="13">
        <v>2</v>
      </c>
      <c r="B31" s="14">
        <v>0.13</v>
      </c>
    </row>
    <row r="32" spans="1:2" x14ac:dyDescent="0.25">
      <c r="A32" s="13">
        <v>3</v>
      </c>
      <c r="B32" s="14">
        <v>0.05</v>
      </c>
    </row>
    <row r="33" spans="1:2" x14ac:dyDescent="0.25">
      <c r="A33" s="13">
        <v>4</v>
      </c>
      <c r="B33" s="14">
        <v>0.03</v>
      </c>
    </row>
    <row r="36" spans="1:2" x14ac:dyDescent="0.25">
      <c r="A36" s="12" t="s">
        <v>0</v>
      </c>
      <c r="B36" t="s">
        <v>3</v>
      </c>
    </row>
    <row r="37" spans="1:2" x14ac:dyDescent="0.25">
      <c r="A37" s="13">
        <v>-6</v>
      </c>
      <c r="B37" s="14">
        <v>0.02</v>
      </c>
    </row>
    <row r="38" spans="1:2" x14ac:dyDescent="0.25">
      <c r="A38" s="13">
        <v>-5</v>
      </c>
      <c r="B38" s="14">
        <v>0.02</v>
      </c>
    </row>
    <row r="39" spans="1:2" x14ac:dyDescent="0.25">
      <c r="A39" s="13">
        <v>-4</v>
      </c>
      <c r="B39" s="14">
        <v>0.03</v>
      </c>
    </row>
    <row r="40" spans="1:2" x14ac:dyDescent="0.25">
      <c r="A40" s="13">
        <v>-3</v>
      </c>
      <c r="B40" s="14">
        <v>0.11</v>
      </c>
    </row>
    <row r="41" spans="1:2" ht="17.25" customHeight="1" x14ac:dyDescent="0.25">
      <c r="A41" s="13">
        <v>-2</v>
      </c>
      <c r="B41" s="14">
        <v>0.16</v>
      </c>
    </row>
    <row r="42" spans="1:2" x14ac:dyDescent="0.25">
      <c r="A42" s="13">
        <v>-1</v>
      </c>
      <c r="B42" s="14">
        <v>0.17</v>
      </c>
    </row>
    <row r="43" spans="1:2" x14ac:dyDescent="0.25">
      <c r="A43" s="13">
        <v>0</v>
      </c>
      <c r="B43" s="14">
        <v>0.16</v>
      </c>
    </row>
    <row r="44" spans="1:2" x14ac:dyDescent="0.25">
      <c r="A44" s="13">
        <v>1</v>
      </c>
      <c r="B44" s="14">
        <v>0.11</v>
      </c>
    </row>
    <row r="45" spans="1:2" x14ac:dyDescent="0.25">
      <c r="A45" s="13">
        <v>2</v>
      </c>
      <c r="B45" s="14">
        <v>0.08</v>
      </c>
    </row>
    <row r="46" spans="1:2" x14ac:dyDescent="0.25">
      <c r="A46" s="13">
        <v>3</v>
      </c>
      <c r="B46" s="14">
        <v>0.06</v>
      </c>
    </row>
    <row r="47" spans="1:2" x14ac:dyDescent="0.25">
      <c r="A47" s="13">
        <v>4</v>
      </c>
      <c r="B47" s="14">
        <v>0.06</v>
      </c>
    </row>
    <row r="48" spans="1:2" x14ac:dyDescent="0.25">
      <c r="A48" s="13">
        <v>5</v>
      </c>
      <c r="B48" s="14">
        <v>0.01</v>
      </c>
    </row>
    <row r="49" spans="1:2" x14ac:dyDescent="0.25">
      <c r="A49" s="13">
        <v>6</v>
      </c>
      <c r="B49" s="14">
        <v>0.01</v>
      </c>
    </row>
    <row r="50" spans="1:2" x14ac:dyDescent="0.25">
      <c r="A50" s="13" t="s">
        <v>4</v>
      </c>
      <c r="B50" s="14">
        <v>0</v>
      </c>
    </row>
    <row r="51" spans="1:2" x14ac:dyDescent="0.25">
      <c r="A51" s="13" t="s">
        <v>2</v>
      </c>
      <c r="B51" s="14">
        <v>1</v>
      </c>
    </row>
    <row r="53" spans="1:2" x14ac:dyDescent="0.25">
      <c r="A53" s="13">
        <v>-6</v>
      </c>
      <c r="B53" s="14">
        <v>0.02</v>
      </c>
    </row>
    <row r="54" spans="1:2" x14ac:dyDescent="0.25">
      <c r="A54" s="13">
        <v>-5</v>
      </c>
      <c r="B54" s="14">
        <v>0.02</v>
      </c>
    </row>
    <row r="55" spans="1:2" x14ac:dyDescent="0.25">
      <c r="A55" s="13">
        <v>-4</v>
      </c>
      <c r="B55" s="14">
        <v>0.03</v>
      </c>
    </row>
    <row r="56" spans="1:2" x14ac:dyDescent="0.25">
      <c r="A56" s="13">
        <v>-3</v>
      </c>
      <c r="B56" s="14">
        <v>0.11</v>
      </c>
    </row>
    <row r="57" spans="1:2" x14ac:dyDescent="0.25">
      <c r="A57" s="13">
        <v>-2</v>
      </c>
      <c r="B57" s="14">
        <v>0.16</v>
      </c>
    </row>
    <row r="58" spans="1:2" x14ac:dyDescent="0.25">
      <c r="A58" s="13">
        <v>-1</v>
      </c>
      <c r="B58" s="14">
        <v>0.17</v>
      </c>
    </row>
    <row r="59" spans="1:2" x14ac:dyDescent="0.25">
      <c r="A59" s="13">
        <v>0</v>
      </c>
      <c r="B59" s="14">
        <v>0.16</v>
      </c>
    </row>
    <row r="60" spans="1:2" x14ac:dyDescent="0.25">
      <c r="A60" s="13">
        <v>1</v>
      </c>
      <c r="B60" s="14">
        <v>0.11</v>
      </c>
    </row>
    <row r="61" spans="1:2" x14ac:dyDescent="0.25">
      <c r="A61" s="13">
        <v>2</v>
      </c>
      <c r="B61" s="14">
        <v>0.08</v>
      </c>
    </row>
    <row r="62" spans="1:2" x14ac:dyDescent="0.25">
      <c r="A62" s="13">
        <v>3</v>
      </c>
      <c r="B62" s="14">
        <v>0.06</v>
      </c>
    </row>
    <row r="63" spans="1:2" x14ac:dyDescent="0.25">
      <c r="A63" s="13">
        <v>4</v>
      </c>
      <c r="B63" s="14">
        <v>0.06</v>
      </c>
    </row>
    <row r="64" spans="1:2" x14ac:dyDescent="0.25">
      <c r="A64" s="13">
        <v>5</v>
      </c>
      <c r="B64" s="14">
        <v>0.01</v>
      </c>
    </row>
    <row r="65" spans="1:3" x14ac:dyDescent="0.25">
      <c r="A65" s="13">
        <v>6</v>
      </c>
      <c r="B65" s="14">
        <v>0.01</v>
      </c>
    </row>
    <row r="66" spans="1:3" x14ac:dyDescent="0.25">
      <c r="A66" s="13"/>
      <c r="B66" s="14"/>
    </row>
    <row r="68" spans="1:3" x14ac:dyDescent="0.25">
      <c r="A68" t="s">
        <v>5</v>
      </c>
      <c r="B68" s="15" t="s">
        <v>1</v>
      </c>
      <c r="C68" s="15" t="s">
        <v>3</v>
      </c>
    </row>
    <row r="69" spans="1:3" x14ac:dyDescent="0.25">
      <c r="A69" s="13">
        <v>-9</v>
      </c>
      <c r="B69" s="14">
        <v>0.01</v>
      </c>
      <c r="C69">
        <v>0</v>
      </c>
    </row>
    <row r="70" spans="1:3" x14ac:dyDescent="0.25">
      <c r="A70" s="13">
        <v>-8</v>
      </c>
      <c r="B70" s="14">
        <v>0.01</v>
      </c>
      <c r="C70">
        <v>0</v>
      </c>
    </row>
    <row r="71" spans="1:3" x14ac:dyDescent="0.25">
      <c r="A71" s="13">
        <v>-7</v>
      </c>
      <c r="B71" s="14">
        <v>0</v>
      </c>
      <c r="C71">
        <v>0</v>
      </c>
    </row>
    <row r="72" spans="1:3" x14ac:dyDescent="0.25">
      <c r="A72" s="13">
        <v>-6</v>
      </c>
      <c r="B72" s="14">
        <v>0.02</v>
      </c>
      <c r="C72" s="14">
        <v>0.02</v>
      </c>
    </row>
    <row r="73" spans="1:3" x14ac:dyDescent="0.25">
      <c r="A73" s="13">
        <v>-5</v>
      </c>
      <c r="B73" s="14">
        <v>0.02</v>
      </c>
      <c r="C73" s="14">
        <v>0.02</v>
      </c>
    </row>
    <row r="74" spans="1:3" x14ac:dyDescent="0.25">
      <c r="A74" s="13">
        <v>-4</v>
      </c>
      <c r="B74" s="14">
        <v>0.01</v>
      </c>
      <c r="C74" s="14">
        <v>0.03</v>
      </c>
    </row>
    <row r="75" spans="1:3" x14ac:dyDescent="0.25">
      <c r="A75" s="13">
        <v>-3</v>
      </c>
      <c r="B75" s="14">
        <v>0.1</v>
      </c>
      <c r="C75" s="14">
        <v>0.11</v>
      </c>
    </row>
    <row r="76" spans="1:3" x14ac:dyDescent="0.25">
      <c r="A76" s="13">
        <v>-2</v>
      </c>
      <c r="B76" s="14">
        <v>7.0000000000000007E-2</v>
      </c>
      <c r="C76" s="14">
        <v>0.16</v>
      </c>
    </row>
    <row r="77" spans="1:3" x14ac:dyDescent="0.25">
      <c r="A77" s="13">
        <v>-1</v>
      </c>
      <c r="B77" s="14">
        <v>0.23</v>
      </c>
      <c r="C77" s="14">
        <v>0.17</v>
      </c>
    </row>
    <row r="78" spans="1:3" x14ac:dyDescent="0.25">
      <c r="A78" s="13">
        <v>0</v>
      </c>
      <c r="B78" s="14">
        <v>0.12</v>
      </c>
      <c r="C78" s="14">
        <v>0.16</v>
      </c>
    </row>
    <row r="79" spans="1:3" x14ac:dyDescent="0.25">
      <c r="A79" s="13">
        <v>1</v>
      </c>
      <c r="B79" s="14">
        <v>0.2</v>
      </c>
      <c r="C79" s="14">
        <v>0.11</v>
      </c>
    </row>
    <row r="80" spans="1:3" x14ac:dyDescent="0.25">
      <c r="A80" s="13">
        <v>2</v>
      </c>
      <c r="B80" s="14">
        <v>0.13</v>
      </c>
      <c r="C80" s="14">
        <v>0.08</v>
      </c>
    </row>
    <row r="81" spans="1:3" x14ac:dyDescent="0.25">
      <c r="A81" s="13">
        <v>3</v>
      </c>
      <c r="B81" s="14">
        <v>0.05</v>
      </c>
      <c r="C81" s="14">
        <v>0.06</v>
      </c>
    </row>
    <row r="82" spans="1:3" x14ac:dyDescent="0.25">
      <c r="A82" s="13">
        <v>4</v>
      </c>
      <c r="B82" s="14">
        <v>0.03</v>
      </c>
      <c r="C82" s="14">
        <v>0.06</v>
      </c>
    </row>
    <row r="83" spans="1:3" x14ac:dyDescent="0.25">
      <c r="B83" s="14">
        <v>0</v>
      </c>
      <c r="C83" s="14">
        <v>0.01</v>
      </c>
    </row>
    <row r="84" spans="1:3" x14ac:dyDescent="0.25">
      <c r="B84" s="14">
        <v>0</v>
      </c>
      <c r="C84" s="14">
        <v>0.01</v>
      </c>
    </row>
  </sheetData>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E7F5-92B9-4C8E-94BF-42922A3418FE}">
  <dimension ref="A1:H101"/>
  <sheetViews>
    <sheetView topLeftCell="A76" workbookViewId="0">
      <selection activeCell="F2" sqref="F2:G101"/>
    </sheetView>
  </sheetViews>
  <sheetFormatPr defaultRowHeight="15" x14ac:dyDescent="0.25"/>
  <cols>
    <col min="1" max="1" width="13" style="1" customWidth="1"/>
    <col min="2" max="2" width="15.28515625" style="4" bestFit="1" customWidth="1"/>
    <col min="3" max="3" width="14.28515625" style="4" bestFit="1" customWidth="1"/>
    <col min="4" max="4" width="21.42578125" style="5" bestFit="1" customWidth="1"/>
    <col min="5" max="5" width="21.42578125" style="2" customWidth="1"/>
    <col min="6" max="6" width="15.28515625" style="6" bestFit="1" customWidth="1"/>
    <col min="7" max="7" width="13.140625" style="4" bestFit="1" customWidth="1"/>
    <col min="8" max="8" width="25.140625" style="1" bestFit="1" customWidth="1"/>
  </cols>
  <sheetData>
    <row r="1" spans="1:8" x14ac:dyDescent="0.25">
      <c r="A1" s="3" t="s">
        <v>6</v>
      </c>
      <c r="B1" s="8" t="s">
        <v>7</v>
      </c>
      <c r="C1" s="11" t="s">
        <v>8</v>
      </c>
      <c r="D1" s="9" t="s">
        <v>9</v>
      </c>
      <c r="F1" s="10" t="s">
        <v>7</v>
      </c>
      <c r="G1" s="11" t="s">
        <v>10</v>
      </c>
      <c r="H1" s="8" t="s">
        <v>11</v>
      </c>
    </row>
    <row r="2" spans="1:8" x14ac:dyDescent="0.25">
      <c r="A2" s="1" t="s">
        <v>12</v>
      </c>
      <c r="B2" s="4">
        <v>12</v>
      </c>
      <c r="C2" s="4">
        <v>11</v>
      </c>
      <c r="D2" s="5">
        <f>SUM(B2-C2)</f>
        <v>1</v>
      </c>
      <c r="F2" s="6">
        <v>12</v>
      </c>
      <c r="G2" s="4">
        <v>14</v>
      </c>
      <c r="H2" s="1">
        <f>SUM(F2-G2)</f>
        <v>-2</v>
      </c>
    </row>
    <row r="3" spans="1:8" x14ac:dyDescent="0.25">
      <c r="A3" s="1" t="s">
        <v>13</v>
      </c>
      <c r="B3" s="4">
        <v>6</v>
      </c>
      <c r="C3" s="4">
        <v>9</v>
      </c>
      <c r="D3" s="5">
        <f t="shared" ref="D3:D66" si="0">SUM(B3-C3)</f>
        <v>-3</v>
      </c>
      <c r="F3" s="6">
        <v>6</v>
      </c>
      <c r="G3" s="4">
        <v>10</v>
      </c>
      <c r="H3" s="1">
        <f t="shared" ref="H3:H66" si="1">SUM(F3-G3)</f>
        <v>-4</v>
      </c>
    </row>
    <row r="4" spans="1:8" x14ac:dyDescent="0.25">
      <c r="A4" s="1" t="s">
        <v>14</v>
      </c>
      <c r="B4" s="4">
        <v>6</v>
      </c>
      <c r="C4" s="4">
        <v>7</v>
      </c>
      <c r="D4" s="5">
        <f t="shared" si="0"/>
        <v>-1</v>
      </c>
      <c r="F4" s="6">
        <v>6</v>
      </c>
      <c r="G4" s="4">
        <v>7</v>
      </c>
      <c r="H4" s="1">
        <f t="shared" si="1"/>
        <v>-1</v>
      </c>
    </row>
    <row r="5" spans="1:8" x14ac:dyDescent="0.25">
      <c r="A5" s="1" t="s">
        <v>15</v>
      </c>
      <c r="B5" s="4">
        <v>9</v>
      </c>
      <c r="C5" s="4">
        <v>12</v>
      </c>
      <c r="D5" s="5">
        <f t="shared" si="0"/>
        <v>-3</v>
      </c>
      <c r="F5" s="6">
        <v>9</v>
      </c>
      <c r="G5" s="4">
        <v>8</v>
      </c>
      <c r="H5" s="1">
        <f t="shared" si="1"/>
        <v>1</v>
      </c>
    </row>
    <row r="6" spans="1:8" x14ac:dyDescent="0.25">
      <c r="A6" s="1" t="s">
        <v>16</v>
      </c>
      <c r="B6" s="4">
        <v>15</v>
      </c>
      <c r="C6" s="4">
        <v>13</v>
      </c>
      <c r="D6" s="5">
        <f t="shared" si="0"/>
        <v>2</v>
      </c>
      <c r="F6" s="6">
        <v>15</v>
      </c>
      <c r="G6" s="4">
        <v>14</v>
      </c>
      <c r="H6" s="1">
        <f t="shared" si="1"/>
        <v>1</v>
      </c>
    </row>
    <row r="7" spans="1:8" x14ac:dyDescent="0.25">
      <c r="A7" s="1" t="s">
        <v>17</v>
      </c>
      <c r="B7" s="4">
        <v>13</v>
      </c>
      <c r="C7" s="4">
        <v>16</v>
      </c>
      <c r="D7" s="5">
        <f t="shared" si="0"/>
        <v>-3</v>
      </c>
      <c r="F7" s="6">
        <v>13</v>
      </c>
      <c r="G7" s="4">
        <v>10</v>
      </c>
      <c r="H7" s="1">
        <f t="shared" si="1"/>
        <v>3</v>
      </c>
    </row>
    <row r="8" spans="1:8" x14ac:dyDescent="0.25">
      <c r="A8" s="1" t="s">
        <v>18</v>
      </c>
      <c r="B8" s="4">
        <v>16</v>
      </c>
      <c r="C8" s="4">
        <v>17</v>
      </c>
      <c r="D8" s="5">
        <f t="shared" si="0"/>
        <v>-1</v>
      </c>
      <c r="F8" s="6">
        <v>16</v>
      </c>
      <c r="G8" s="4">
        <v>16</v>
      </c>
      <c r="H8" s="1">
        <f t="shared" si="1"/>
        <v>0</v>
      </c>
    </row>
    <row r="9" spans="1:8" x14ac:dyDescent="0.25">
      <c r="A9" s="1" t="s">
        <v>19</v>
      </c>
      <c r="B9" s="4">
        <v>12</v>
      </c>
      <c r="C9" s="4">
        <v>13</v>
      </c>
      <c r="D9" s="5">
        <f t="shared" si="0"/>
        <v>-1</v>
      </c>
      <c r="F9" s="6">
        <v>12</v>
      </c>
      <c r="G9" s="4">
        <v>10</v>
      </c>
      <c r="H9" s="1">
        <f t="shared" si="1"/>
        <v>2</v>
      </c>
    </row>
    <row r="10" spans="1:8" x14ac:dyDescent="0.25">
      <c r="A10" s="1" t="s">
        <v>20</v>
      </c>
      <c r="B10" s="4">
        <v>7</v>
      </c>
      <c r="C10" s="4">
        <v>7</v>
      </c>
      <c r="D10" s="5">
        <f t="shared" si="0"/>
        <v>0</v>
      </c>
      <c r="F10" s="6">
        <v>7</v>
      </c>
      <c r="G10" s="4">
        <v>7</v>
      </c>
      <c r="H10" s="1">
        <f t="shared" si="1"/>
        <v>0</v>
      </c>
    </row>
    <row r="11" spans="1:8" x14ac:dyDescent="0.25">
      <c r="A11" s="1" t="s">
        <v>21</v>
      </c>
      <c r="B11" s="4">
        <v>5</v>
      </c>
      <c r="C11" s="4">
        <v>9</v>
      </c>
      <c r="D11" s="5">
        <f t="shared" si="0"/>
        <v>-4</v>
      </c>
      <c r="F11" s="6">
        <v>5</v>
      </c>
      <c r="G11" s="4">
        <v>6</v>
      </c>
      <c r="H11" s="1">
        <f t="shared" si="1"/>
        <v>-1</v>
      </c>
    </row>
    <row r="12" spans="1:8" x14ac:dyDescent="0.25">
      <c r="A12" s="1" t="s">
        <v>22</v>
      </c>
      <c r="B12" s="4">
        <v>18</v>
      </c>
      <c r="C12" s="4">
        <v>17</v>
      </c>
      <c r="D12" s="5">
        <f t="shared" si="0"/>
        <v>1</v>
      </c>
      <c r="F12" s="6">
        <v>18</v>
      </c>
      <c r="G12" s="4">
        <v>16</v>
      </c>
      <c r="H12" s="1">
        <f t="shared" si="1"/>
        <v>2</v>
      </c>
    </row>
    <row r="13" spans="1:8" x14ac:dyDescent="0.25">
      <c r="A13" s="1" t="s">
        <v>23</v>
      </c>
      <c r="B13" s="4">
        <v>9</v>
      </c>
      <c r="C13" s="4">
        <v>9</v>
      </c>
      <c r="D13" s="5">
        <f t="shared" si="0"/>
        <v>0</v>
      </c>
      <c r="F13" s="6">
        <v>9</v>
      </c>
      <c r="G13" s="4">
        <v>10</v>
      </c>
      <c r="H13" s="1">
        <f t="shared" si="1"/>
        <v>-1</v>
      </c>
    </row>
    <row r="14" spans="1:8" x14ac:dyDescent="0.25">
      <c r="A14" s="1" t="s">
        <v>24</v>
      </c>
      <c r="B14" s="4">
        <v>17</v>
      </c>
      <c r="C14" s="4">
        <v>15</v>
      </c>
      <c r="D14" s="5">
        <f t="shared" si="0"/>
        <v>2</v>
      </c>
      <c r="F14" s="6">
        <v>17</v>
      </c>
      <c r="G14" s="4">
        <v>17</v>
      </c>
      <c r="H14" s="1">
        <f t="shared" si="1"/>
        <v>0</v>
      </c>
    </row>
    <row r="15" spans="1:8" x14ac:dyDescent="0.25">
      <c r="A15" s="1" t="s">
        <v>25</v>
      </c>
      <c r="B15" s="4">
        <v>5</v>
      </c>
      <c r="C15" s="4">
        <v>5</v>
      </c>
      <c r="D15" s="5">
        <f t="shared" si="0"/>
        <v>0</v>
      </c>
      <c r="F15" s="6">
        <v>5</v>
      </c>
      <c r="G15" s="4">
        <v>8</v>
      </c>
      <c r="H15" s="1">
        <f t="shared" si="1"/>
        <v>-3</v>
      </c>
    </row>
    <row r="16" spans="1:8" x14ac:dyDescent="0.25">
      <c r="A16" s="1" t="s">
        <v>26</v>
      </c>
      <c r="B16" s="4">
        <v>6</v>
      </c>
      <c r="C16" s="4">
        <v>7</v>
      </c>
      <c r="D16" s="5">
        <f t="shared" si="0"/>
        <v>-1</v>
      </c>
      <c r="F16" s="6">
        <v>6</v>
      </c>
      <c r="G16" s="4">
        <v>8</v>
      </c>
      <c r="H16" s="1">
        <f t="shared" si="1"/>
        <v>-2</v>
      </c>
    </row>
    <row r="17" spans="1:8" x14ac:dyDescent="0.25">
      <c r="A17" s="1" t="s">
        <v>27</v>
      </c>
      <c r="B17" s="4">
        <v>20</v>
      </c>
      <c r="C17" s="4">
        <v>21</v>
      </c>
      <c r="D17" s="5">
        <f t="shared" si="0"/>
        <v>-1</v>
      </c>
      <c r="F17" s="6">
        <v>20</v>
      </c>
      <c r="G17" s="4">
        <v>16</v>
      </c>
      <c r="H17" s="1">
        <f t="shared" si="1"/>
        <v>4</v>
      </c>
    </row>
    <row r="18" spans="1:8" x14ac:dyDescent="0.25">
      <c r="A18" s="1" t="s">
        <v>28</v>
      </c>
      <c r="B18" s="4">
        <v>15</v>
      </c>
      <c r="C18" s="4">
        <v>18</v>
      </c>
      <c r="D18" s="5">
        <f t="shared" si="0"/>
        <v>-3</v>
      </c>
      <c r="F18" s="6">
        <v>15</v>
      </c>
      <c r="G18" s="4">
        <v>18</v>
      </c>
      <c r="H18" s="1">
        <f t="shared" si="1"/>
        <v>-3</v>
      </c>
    </row>
    <row r="19" spans="1:8" x14ac:dyDescent="0.25">
      <c r="A19" s="1" t="s">
        <v>29</v>
      </c>
      <c r="B19" s="4">
        <v>6</v>
      </c>
      <c r="C19" s="4">
        <v>7</v>
      </c>
      <c r="D19" s="5">
        <f t="shared" si="0"/>
        <v>-1</v>
      </c>
      <c r="F19" s="6">
        <v>6</v>
      </c>
      <c r="G19" s="4">
        <v>6</v>
      </c>
      <c r="H19" s="1">
        <f t="shared" si="1"/>
        <v>0</v>
      </c>
    </row>
    <row r="20" spans="1:8" x14ac:dyDescent="0.25">
      <c r="A20" s="1" t="s">
        <v>30</v>
      </c>
      <c r="B20" s="4">
        <v>11</v>
      </c>
      <c r="C20" s="4">
        <v>11</v>
      </c>
      <c r="D20" s="5">
        <f t="shared" si="0"/>
        <v>0</v>
      </c>
      <c r="F20" s="6">
        <v>11</v>
      </c>
      <c r="G20" s="4">
        <v>12</v>
      </c>
      <c r="H20" s="1">
        <f t="shared" si="1"/>
        <v>-1</v>
      </c>
    </row>
    <row r="21" spans="1:8" x14ac:dyDescent="0.25">
      <c r="A21" s="1" t="s">
        <v>31</v>
      </c>
      <c r="B21" s="4">
        <v>9</v>
      </c>
      <c r="C21" s="4">
        <v>12</v>
      </c>
      <c r="D21" s="5">
        <f t="shared" si="0"/>
        <v>-3</v>
      </c>
      <c r="F21" s="6">
        <v>9</v>
      </c>
      <c r="G21" s="4">
        <v>9</v>
      </c>
      <c r="H21" s="1">
        <f t="shared" si="1"/>
        <v>0</v>
      </c>
    </row>
    <row r="22" spans="1:8" x14ac:dyDescent="0.25">
      <c r="A22" s="1" t="s">
        <v>32</v>
      </c>
      <c r="B22" s="4">
        <v>9</v>
      </c>
      <c r="C22" s="4">
        <v>11</v>
      </c>
      <c r="D22" s="5">
        <f t="shared" si="0"/>
        <v>-2</v>
      </c>
      <c r="F22" s="6">
        <v>9</v>
      </c>
      <c r="G22" s="4">
        <v>9</v>
      </c>
      <c r="H22" s="1">
        <f t="shared" si="1"/>
        <v>0</v>
      </c>
    </row>
    <row r="23" spans="1:8" x14ac:dyDescent="0.25">
      <c r="A23" s="1" t="s">
        <v>33</v>
      </c>
      <c r="B23" s="4">
        <v>16</v>
      </c>
      <c r="C23" s="4">
        <v>17</v>
      </c>
      <c r="D23" s="5">
        <f t="shared" si="0"/>
        <v>-1</v>
      </c>
      <c r="F23" s="6">
        <v>16</v>
      </c>
      <c r="G23" s="4">
        <v>18</v>
      </c>
      <c r="H23" s="1">
        <f t="shared" si="1"/>
        <v>-2</v>
      </c>
    </row>
    <row r="24" spans="1:8" x14ac:dyDescent="0.25">
      <c r="A24" s="1" t="s">
        <v>34</v>
      </c>
      <c r="B24" s="4">
        <v>9</v>
      </c>
      <c r="C24" s="4">
        <v>8</v>
      </c>
      <c r="D24" s="5">
        <f t="shared" si="0"/>
        <v>1</v>
      </c>
      <c r="F24" s="6">
        <v>9</v>
      </c>
      <c r="G24" s="4">
        <v>11</v>
      </c>
      <c r="H24" s="1">
        <f t="shared" si="1"/>
        <v>-2</v>
      </c>
    </row>
    <row r="25" spans="1:8" x14ac:dyDescent="0.25">
      <c r="A25" s="1" t="s">
        <v>35</v>
      </c>
      <c r="B25" s="4">
        <v>14</v>
      </c>
      <c r="C25" s="4">
        <v>17</v>
      </c>
      <c r="D25" s="5">
        <f t="shared" si="0"/>
        <v>-3</v>
      </c>
      <c r="F25" s="6">
        <v>14</v>
      </c>
      <c r="G25" s="4">
        <v>16</v>
      </c>
      <c r="H25" s="1">
        <f t="shared" si="1"/>
        <v>-2</v>
      </c>
    </row>
    <row r="26" spans="1:8" x14ac:dyDescent="0.25">
      <c r="A26" s="1" t="s">
        <v>36</v>
      </c>
      <c r="B26" s="4">
        <v>9</v>
      </c>
      <c r="C26" s="4">
        <v>14</v>
      </c>
      <c r="D26" s="5">
        <f t="shared" si="0"/>
        <v>-5</v>
      </c>
      <c r="F26" s="6">
        <v>9</v>
      </c>
      <c r="G26" s="4">
        <v>9</v>
      </c>
      <c r="H26" s="1">
        <f t="shared" si="1"/>
        <v>0</v>
      </c>
    </row>
    <row r="27" spans="1:8" x14ac:dyDescent="0.25">
      <c r="A27" s="1" t="s">
        <v>37</v>
      </c>
      <c r="B27" s="4">
        <v>16</v>
      </c>
      <c r="C27" s="4">
        <v>12</v>
      </c>
      <c r="D27" s="5">
        <f t="shared" si="0"/>
        <v>4</v>
      </c>
      <c r="F27" s="6">
        <v>16</v>
      </c>
      <c r="G27" s="4">
        <v>19</v>
      </c>
      <c r="H27" s="1">
        <f t="shared" si="1"/>
        <v>-3</v>
      </c>
    </row>
    <row r="28" spans="1:8" x14ac:dyDescent="0.25">
      <c r="A28" s="1" t="s">
        <v>38</v>
      </c>
      <c r="B28" s="4">
        <v>9</v>
      </c>
      <c r="C28" s="4">
        <v>10</v>
      </c>
      <c r="D28" s="5">
        <f t="shared" si="0"/>
        <v>-1</v>
      </c>
      <c r="F28" s="6">
        <v>9</v>
      </c>
      <c r="G28" s="4">
        <v>9</v>
      </c>
      <c r="H28" s="1">
        <f t="shared" si="1"/>
        <v>0</v>
      </c>
    </row>
    <row r="29" spans="1:8" x14ac:dyDescent="0.25">
      <c r="A29" s="1" t="s">
        <v>39</v>
      </c>
      <c r="B29" s="4">
        <v>10</v>
      </c>
      <c r="C29" s="4">
        <v>11</v>
      </c>
      <c r="D29" s="5">
        <f t="shared" si="0"/>
        <v>-1</v>
      </c>
      <c r="F29" s="6">
        <v>10</v>
      </c>
      <c r="G29" s="4">
        <v>12</v>
      </c>
      <c r="H29" s="1">
        <f t="shared" si="1"/>
        <v>-2</v>
      </c>
    </row>
    <row r="30" spans="1:8" x14ac:dyDescent="0.25">
      <c r="A30" s="1" t="s">
        <v>40</v>
      </c>
      <c r="B30" s="4">
        <v>9</v>
      </c>
      <c r="C30" s="4">
        <v>10</v>
      </c>
      <c r="D30" s="5">
        <f t="shared" si="0"/>
        <v>-1</v>
      </c>
      <c r="F30" s="6">
        <v>9</v>
      </c>
      <c r="G30" s="4">
        <v>9</v>
      </c>
      <c r="H30" s="1">
        <f t="shared" si="1"/>
        <v>0</v>
      </c>
    </row>
    <row r="31" spans="1:8" x14ac:dyDescent="0.25">
      <c r="A31" s="1" t="s">
        <v>41</v>
      </c>
      <c r="B31" s="4">
        <v>10</v>
      </c>
      <c r="C31" s="4">
        <v>11</v>
      </c>
      <c r="D31" s="5">
        <f t="shared" si="0"/>
        <v>-1</v>
      </c>
      <c r="F31" s="6">
        <v>10</v>
      </c>
      <c r="G31" s="4">
        <v>10</v>
      </c>
      <c r="H31" s="1">
        <f t="shared" si="1"/>
        <v>0</v>
      </c>
    </row>
    <row r="32" spans="1:8" x14ac:dyDescent="0.25">
      <c r="A32" s="1" t="s">
        <v>42</v>
      </c>
      <c r="B32" s="4">
        <v>13</v>
      </c>
      <c r="C32" s="4">
        <v>14</v>
      </c>
      <c r="D32" s="5">
        <f t="shared" si="0"/>
        <v>-1</v>
      </c>
      <c r="F32" s="6">
        <v>13</v>
      </c>
      <c r="G32" s="4">
        <v>19</v>
      </c>
      <c r="H32" s="1">
        <f t="shared" si="1"/>
        <v>-6</v>
      </c>
    </row>
    <row r="33" spans="1:8" x14ac:dyDescent="0.25">
      <c r="A33" s="1" t="s">
        <v>43</v>
      </c>
      <c r="B33" s="4">
        <v>20</v>
      </c>
      <c r="C33" s="4">
        <v>18</v>
      </c>
      <c r="D33" s="5">
        <f t="shared" si="0"/>
        <v>2</v>
      </c>
      <c r="F33" s="6">
        <v>20</v>
      </c>
      <c r="G33" s="4">
        <v>21</v>
      </c>
      <c r="H33" s="1">
        <f t="shared" si="1"/>
        <v>-1</v>
      </c>
    </row>
    <row r="34" spans="1:8" x14ac:dyDescent="0.25">
      <c r="A34" s="1" t="s">
        <v>44</v>
      </c>
      <c r="B34" s="4">
        <v>14</v>
      </c>
      <c r="C34" s="4">
        <v>14</v>
      </c>
      <c r="D34" s="5">
        <f t="shared" si="0"/>
        <v>0</v>
      </c>
      <c r="F34" s="6">
        <v>14</v>
      </c>
      <c r="G34" s="4">
        <v>12</v>
      </c>
      <c r="H34" s="1">
        <f t="shared" si="1"/>
        <v>2</v>
      </c>
    </row>
    <row r="35" spans="1:8" x14ac:dyDescent="0.25">
      <c r="A35" s="1" t="s">
        <v>45</v>
      </c>
      <c r="B35" s="4">
        <v>7</v>
      </c>
      <c r="C35" s="4">
        <v>9</v>
      </c>
      <c r="D35" s="5">
        <f t="shared" si="0"/>
        <v>-2</v>
      </c>
      <c r="F35" s="6">
        <v>7</v>
      </c>
      <c r="G35" s="4">
        <v>6</v>
      </c>
      <c r="H35" s="1">
        <f t="shared" si="1"/>
        <v>1</v>
      </c>
    </row>
    <row r="36" spans="1:8" x14ac:dyDescent="0.25">
      <c r="A36" s="1" t="s">
        <v>46</v>
      </c>
      <c r="B36" s="4">
        <v>9</v>
      </c>
      <c r="C36" s="4">
        <v>10</v>
      </c>
      <c r="D36" s="5">
        <f t="shared" si="0"/>
        <v>-1</v>
      </c>
      <c r="F36" s="6">
        <v>9</v>
      </c>
      <c r="G36" s="4">
        <v>10</v>
      </c>
      <c r="H36" s="1">
        <f t="shared" si="1"/>
        <v>-1</v>
      </c>
    </row>
    <row r="37" spans="1:8" x14ac:dyDescent="0.25">
      <c r="A37" s="1" t="s">
        <v>47</v>
      </c>
      <c r="B37" s="4">
        <v>18</v>
      </c>
      <c r="C37" s="4">
        <v>17</v>
      </c>
      <c r="D37" s="5">
        <f t="shared" si="0"/>
        <v>1</v>
      </c>
      <c r="F37" s="6">
        <v>18</v>
      </c>
      <c r="G37" s="4">
        <v>18</v>
      </c>
      <c r="H37" s="1">
        <f t="shared" si="1"/>
        <v>0</v>
      </c>
    </row>
    <row r="38" spans="1:8" x14ac:dyDescent="0.25">
      <c r="A38" s="1" t="s">
        <v>48</v>
      </c>
      <c r="B38" s="4">
        <v>18</v>
      </c>
      <c r="C38" s="4">
        <v>15</v>
      </c>
      <c r="D38" s="5">
        <f t="shared" si="0"/>
        <v>3</v>
      </c>
      <c r="F38" s="6">
        <v>18</v>
      </c>
      <c r="G38" s="4">
        <v>15</v>
      </c>
      <c r="H38" s="1">
        <f t="shared" si="1"/>
        <v>3</v>
      </c>
    </row>
    <row r="39" spans="1:8" x14ac:dyDescent="0.25">
      <c r="A39" s="1" t="s">
        <v>49</v>
      </c>
      <c r="B39" s="4">
        <v>11</v>
      </c>
      <c r="C39" s="4">
        <v>11</v>
      </c>
      <c r="D39" s="5">
        <f t="shared" si="0"/>
        <v>0</v>
      </c>
      <c r="F39" s="6">
        <v>11</v>
      </c>
      <c r="G39" s="4">
        <v>8</v>
      </c>
      <c r="H39" s="1">
        <f t="shared" si="1"/>
        <v>3</v>
      </c>
    </row>
    <row r="40" spans="1:8" x14ac:dyDescent="0.25">
      <c r="A40" s="1" t="s">
        <v>50</v>
      </c>
      <c r="B40" s="4">
        <v>20</v>
      </c>
      <c r="C40" s="4">
        <v>18</v>
      </c>
      <c r="D40" s="5">
        <f t="shared" si="0"/>
        <v>2</v>
      </c>
      <c r="F40" s="6">
        <v>20</v>
      </c>
      <c r="G40" s="4">
        <v>22</v>
      </c>
      <c r="H40" s="1">
        <f t="shared" si="1"/>
        <v>-2</v>
      </c>
    </row>
    <row r="41" spans="1:8" x14ac:dyDescent="0.25">
      <c r="A41" s="1" t="s">
        <v>51</v>
      </c>
      <c r="B41" s="4">
        <v>18</v>
      </c>
      <c r="C41" s="4">
        <v>16</v>
      </c>
      <c r="D41" s="5">
        <f t="shared" si="0"/>
        <v>2</v>
      </c>
      <c r="F41" s="6">
        <v>18</v>
      </c>
      <c r="G41" s="4">
        <v>14</v>
      </c>
      <c r="H41" s="1">
        <f t="shared" si="1"/>
        <v>4</v>
      </c>
    </row>
    <row r="42" spans="1:8" x14ac:dyDescent="0.25">
      <c r="A42" s="1" t="s">
        <v>52</v>
      </c>
      <c r="B42" s="4">
        <v>15</v>
      </c>
      <c r="C42" s="4">
        <v>15</v>
      </c>
      <c r="D42" s="5">
        <f t="shared" si="0"/>
        <v>0</v>
      </c>
      <c r="F42" s="6">
        <v>15</v>
      </c>
      <c r="G42" s="4">
        <v>9</v>
      </c>
      <c r="H42" s="1">
        <f t="shared" si="1"/>
        <v>6</v>
      </c>
    </row>
    <row r="43" spans="1:8" x14ac:dyDescent="0.25">
      <c r="A43" s="1" t="s">
        <v>53</v>
      </c>
      <c r="B43" s="4">
        <v>20</v>
      </c>
      <c r="C43" s="4">
        <v>17</v>
      </c>
      <c r="D43" s="5">
        <f t="shared" si="0"/>
        <v>3</v>
      </c>
      <c r="F43" s="6">
        <v>20</v>
      </c>
      <c r="G43" s="4">
        <v>16</v>
      </c>
      <c r="H43" s="1">
        <f t="shared" si="1"/>
        <v>4</v>
      </c>
    </row>
    <row r="44" spans="1:8" x14ac:dyDescent="0.25">
      <c r="A44" s="1" t="s">
        <v>54</v>
      </c>
      <c r="B44" s="4">
        <v>10</v>
      </c>
      <c r="C44" s="4">
        <v>11</v>
      </c>
      <c r="D44" s="5">
        <f t="shared" si="0"/>
        <v>-1</v>
      </c>
      <c r="F44" s="6">
        <v>10</v>
      </c>
      <c r="G44" s="4">
        <v>8</v>
      </c>
      <c r="H44" s="1">
        <f t="shared" si="1"/>
        <v>2</v>
      </c>
    </row>
    <row r="45" spans="1:8" x14ac:dyDescent="0.25">
      <c r="A45" s="1" t="s">
        <v>55</v>
      </c>
      <c r="B45" s="4">
        <v>13</v>
      </c>
      <c r="C45" s="4">
        <v>15</v>
      </c>
      <c r="D45" s="5">
        <f t="shared" si="0"/>
        <v>-2</v>
      </c>
      <c r="F45" s="6">
        <v>13</v>
      </c>
      <c r="G45" s="4">
        <v>16</v>
      </c>
      <c r="H45" s="1">
        <f t="shared" si="1"/>
        <v>-3</v>
      </c>
    </row>
    <row r="46" spans="1:8" x14ac:dyDescent="0.25">
      <c r="A46" s="1" t="s">
        <v>56</v>
      </c>
      <c r="B46" s="4">
        <v>9</v>
      </c>
      <c r="C46" s="4">
        <v>7</v>
      </c>
      <c r="D46" s="5">
        <f t="shared" si="0"/>
        <v>2</v>
      </c>
      <c r="F46" s="6">
        <v>9</v>
      </c>
      <c r="G46" s="4">
        <v>10</v>
      </c>
      <c r="H46" s="1">
        <f t="shared" si="1"/>
        <v>-1</v>
      </c>
    </row>
    <row r="47" spans="1:8" x14ac:dyDescent="0.25">
      <c r="A47" s="1" t="s">
        <v>57</v>
      </c>
      <c r="B47" s="4">
        <v>11</v>
      </c>
      <c r="C47" s="4">
        <v>10</v>
      </c>
      <c r="D47" s="5">
        <f t="shared" si="0"/>
        <v>1</v>
      </c>
      <c r="F47" s="6">
        <v>11</v>
      </c>
      <c r="G47" s="4">
        <v>7</v>
      </c>
      <c r="H47" s="1">
        <f t="shared" si="1"/>
        <v>4</v>
      </c>
    </row>
    <row r="48" spans="1:8" x14ac:dyDescent="0.25">
      <c r="A48" s="1" t="s">
        <v>58</v>
      </c>
      <c r="B48" s="4">
        <v>10</v>
      </c>
      <c r="C48" s="4">
        <v>9</v>
      </c>
      <c r="D48" s="5">
        <f t="shared" si="0"/>
        <v>1</v>
      </c>
      <c r="F48" s="6">
        <v>10</v>
      </c>
      <c r="G48" s="4">
        <v>10</v>
      </c>
      <c r="H48" s="1">
        <f t="shared" si="1"/>
        <v>0</v>
      </c>
    </row>
    <row r="49" spans="1:8" x14ac:dyDescent="0.25">
      <c r="A49" s="1" t="s">
        <v>59</v>
      </c>
      <c r="B49" s="4">
        <v>9</v>
      </c>
      <c r="C49" s="4">
        <v>15</v>
      </c>
      <c r="D49" s="5">
        <f t="shared" si="0"/>
        <v>-6</v>
      </c>
      <c r="F49" s="6">
        <v>9</v>
      </c>
      <c r="G49" s="4">
        <v>11</v>
      </c>
      <c r="H49" s="1">
        <f t="shared" si="1"/>
        <v>-2</v>
      </c>
    </row>
    <row r="50" spans="1:8" x14ac:dyDescent="0.25">
      <c r="A50" s="1" t="s">
        <v>60</v>
      </c>
      <c r="B50" s="4">
        <v>18</v>
      </c>
      <c r="C50" s="4">
        <v>17</v>
      </c>
      <c r="D50" s="5">
        <f t="shared" si="0"/>
        <v>1</v>
      </c>
      <c r="F50" s="6">
        <v>18</v>
      </c>
      <c r="G50" s="4">
        <v>19</v>
      </c>
      <c r="H50" s="1">
        <f t="shared" si="1"/>
        <v>-1</v>
      </c>
    </row>
    <row r="51" spans="1:8" x14ac:dyDescent="0.25">
      <c r="A51" s="1" t="s">
        <v>61</v>
      </c>
      <c r="B51" s="4">
        <v>7</v>
      </c>
      <c r="C51" s="4">
        <v>6</v>
      </c>
      <c r="D51" s="5">
        <f t="shared" si="0"/>
        <v>1</v>
      </c>
      <c r="F51" s="6">
        <v>7</v>
      </c>
      <c r="G51" s="4">
        <v>8</v>
      </c>
      <c r="H51" s="1">
        <f t="shared" si="1"/>
        <v>-1</v>
      </c>
    </row>
    <row r="52" spans="1:8" x14ac:dyDescent="0.25">
      <c r="A52" s="1" t="s">
        <v>62</v>
      </c>
      <c r="B52" s="4">
        <v>21</v>
      </c>
      <c r="C52" s="4">
        <v>18</v>
      </c>
      <c r="D52" s="5">
        <f t="shared" si="0"/>
        <v>3</v>
      </c>
      <c r="F52" s="6">
        <v>21</v>
      </c>
      <c r="G52" s="4">
        <v>20</v>
      </c>
      <c r="H52" s="1">
        <f t="shared" si="1"/>
        <v>1</v>
      </c>
    </row>
    <row r="53" spans="1:8" x14ac:dyDescent="0.25">
      <c r="A53" s="1" t="s">
        <v>63</v>
      </c>
      <c r="B53" s="4">
        <v>14</v>
      </c>
      <c r="C53" s="4">
        <v>14</v>
      </c>
      <c r="D53" s="5">
        <f t="shared" si="0"/>
        <v>0</v>
      </c>
      <c r="F53" s="6">
        <v>14</v>
      </c>
      <c r="G53" s="4">
        <v>19</v>
      </c>
      <c r="H53" s="1">
        <f t="shared" si="1"/>
        <v>-5</v>
      </c>
    </row>
    <row r="54" spans="1:8" x14ac:dyDescent="0.25">
      <c r="A54" s="1" t="s">
        <v>64</v>
      </c>
      <c r="B54" s="4">
        <v>12</v>
      </c>
      <c r="C54" s="4">
        <v>13</v>
      </c>
      <c r="D54" s="5">
        <f t="shared" si="0"/>
        <v>-1</v>
      </c>
      <c r="F54" s="6">
        <v>12</v>
      </c>
      <c r="G54" s="4">
        <v>14</v>
      </c>
      <c r="H54" s="1">
        <f t="shared" si="1"/>
        <v>-2</v>
      </c>
    </row>
    <row r="55" spans="1:8" x14ac:dyDescent="0.25">
      <c r="A55" s="1" t="s">
        <v>65</v>
      </c>
      <c r="B55" s="4">
        <v>9</v>
      </c>
      <c r="C55" s="4">
        <v>11</v>
      </c>
      <c r="D55" s="5">
        <f t="shared" si="0"/>
        <v>-2</v>
      </c>
      <c r="F55" s="6">
        <v>9</v>
      </c>
      <c r="G55" s="4">
        <v>13</v>
      </c>
      <c r="H55" s="1">
        <f t="shared" si="1"/>
        <v>-4</v>
      </c>
    </row>
    <row r="56" spans="1:8" x14ac:dyDescent="0.25">
      <c r="A56" s="1" t="s">
        <v>66</v>
      </c>
      <c r="B56" s="4">
        <v>13</v>
      </c>
      <c r="C56" s="4">
        <v>12</v>
      </c>
      <c r="D56" s="5">
        <f t="shared" si="0"/>
        <v>1</v>
      </c>
      <c r="F56" s="6">
        <v>13</v>
      </c>
      <c r="G56" s="4">
        <v>11</v>
      </c>
      <c r="H56" s="1">
        <f t="shared" si="1"/>
        <v>2</v>
      </c>
    </row>
    <row r="57" spans="1:8" x14ac:dyDescent="0.25">
      <c r="A57" s="1" t="s">
        <v>67</v>
      </c>
      <c r="B57" s="4">
        <v>17</v>
      </c>
      <c r="C57" s="4">
        <v>17</v>
      </c>
      <c r="D57" s="5">
        <f t="shared" si="0"/>
        <v>0</v>
      </c>
      <c r="F57" s="6">
        <v>17</v>
      </c>
      <c r="G57" s="4">
        <v>19</v>
      </c>
      <c r="H57" s="1">
        <f t="shared" si="1"/>
        <v>-2</v>
      </c>
    </row>
    <row r="58" spans="1:8" x14ac:dyDescent="0.25">
      <c r="A58" s="1" t="s">
        <v>68</v>
      </c>
      <c r="B58" s="4">
        <v>15</v>
      </c>
      <c r="C58" s="4">
        <v>17</v>
      </c>
      <c r="D58" s="5">
        <f t="shared" si="0"/>
        <v>-2</v>
      </c>
      <c r="F58" s="6">
        <v>15</v>
      </c>
      <c r="G58" s="4">
        <v>15</v>
      </c>
      <c r="H58" s="1">
        <f t="shared" si="1"/>
        <v>0</v>
      </c>
    </row>
    <row r="59" spans="1:8" x14ac:dyDescent="0.25">
      <c r="A59" s="1" t="s">
        <v>69</v>
      </c>
      <c r="B59" s="4">
        <v>10</v>
      </c>
      <c r="C59" s="4">
        <v>11</v>
      </c>
      <c r="D59" s="5">
        <f t="shared" si="0"/>
        <v>-1</v>
      </c>
      <c r="F59" s="6">
        <v>10</v>
      </c>
      <c r="G59" s="4">
        <v>10</v>
      </c>
      <c r="H59" s="1">
        <f t="shared" si="1"/>
        <v>0</v>
      </c>
    </row>
    <row r="60" spans="1:8" x14ac:dyDescent="0.25">
      <c r="A60" s="1" t="s">
        <v>70</v>
      </c>
      <c r="B60" s="4">
        <v>21</v>
      </c>
      <c r="C60" s="4">
        <v>20</v>
      </c>
      <c r="D60" s="5">
        <f t="shared" si="0"/>
        <v>1</v>
      </c>
      <c r="F60" s="6">
        <v>21</v>
      </c>
      <c r="G60" s="4">
        <v>20</v>
      </c>
      <c r="H60" s="1">
        <f t="shared" si="1"/>
        <v>1</v>
      </c>
    </row>
    <row r="61" spans="1:8" x14ac:dyDescent="0.25">
      <c r="A61" s="1" t="s">
        <v>71</v>
      </c>
      <c r="B61" s="4">
        <v>16</v>
      </c>
      <c r="C61" s="4">
        <v>15</v>
      </c>
      <c r="D61" s="5">
        <f t="shared" si="0"/>
        <v>1</v>
      </c>
      <c r="F61" s="6">
        <v>16</v>
      </c>
      <c r="G61" s="4">
        <v>19</v>
      </c>
      <c r="H61" s="1">
        <f t="shared" si="1"/>
        <v>-3</v>
      </c>
    </row>
    <row r="62" spans="1:8" x14ac:dyDescent="0.25">
      <c r="A62" s="1" t="s">
        <v>72</v>
      </c>
      <c r="B62" s="4">
        <v>17</v>
      </c>
      <c r="C62" s="4">
        <v>20</v>
      </c>
      <c r="D62" s="5">
        <f t="shared" si="0"/>
        <v>-3</v>
      </c>
      <c r="F62" s="6">
        <v>17</v>
      </c>
      <c r="G62" s="4">
        <v>22</v>
      </c>
      <c r="H62" s="1">
        <f t="shared" si="1"/>
        <v>-5</v>
      </c>
    </row>
    <row r="63" spans="1:8" x14ac:dyDescent="0.25">
      <c r="A63" s="1" t="s">
        <v>73</v>
      </c>
      <c r="B63" s="4">
        <v>12</v>
      </c>
      <c r="C63" s="4">
        <v>9</v>
      </c>
      <c r="D63" s="5">
        <f t="shared" si="0"/>
        <v>3</v>
      </c>
      <c r="F63" s="6">
        <v>12</v>
      </c>
      <c r="G63" s="4">
        <v>14</v>
      </c>
      <c r="H63" s="1">
        <f t="shared" si="1"/>
        <v>-2</v>
      </c>
    </row>
    <row r="64" spans="1:8" x14ac:dyDescent="0.25">
      <c r="A64" s="1" t="s">
        <v>74</v>
      </c>
      <c r="B64" s="4">
        <v>13</v>
      </c>
      <c r="C64" s="4">
        <v>13</v>
      </c>
      <c r="D64" s="5">
        <f t="shared" si="0"/>
        <v>0</v>
      </c>
      <c r="F64" s="6">
        <v>13</v>
      </c>
      <c r="G64" s="4">
        <v>14</v>
      </c>
      <c r="H64" s="1">
        <f t="shared" si="1"/>
        <v>-1</v>
      </c>
    </row>
    <row r="65" spans="1:8" x14ac:dyDescent="0.25">
      <c r="A65" s="1" t="s">
        <v>75</v>
      </c>
      <c r="B65" s="4">
        <v>9</v>
      </c>
      <c r="C65" s="4">
        <v>12</v>
      </c>
      <c r="D65" s="5">
        <f t="shared" si="0"/>
        <v>-3</v>
      </c>
      <c r="F65" s="6">
        <v>9</v>
      </c>
      <c r="G65" s="4">
        <v>8</v>
      </c>
      <c r="H65" s="1">
        <f t="shared" si="1"/>
        <v>1</v>
      </c>
    </row>
    <row r="66" spans="1:8" x14ac:dyDescent="0.25">
      <c r="A66" s="1" t="s">
        <v>76</v>
      </c>
      <c r="B66" s="4">
        <v>12</v>
      </c>
      <c r="C66" s="4">
        <v>13</v>
      </c>
      <c r="D66" s="5">
        <f t="shared" si="0"/>
        <v>-1</v>
      </c>
      <c r="F66" s="6">
        <v>12</v>
      </c>
      <c r="G66" s="4">
        <v>14</v>
      </c>
      <c r="H66" s="1">
        <f t="shared" si="1"/>
        <v>-2</v>
      </c>
    </row>
    <row r="67" spans="1:8" x14ac:dyDescent="0.25">
      <c r="A67" s="1" t="s">
        <v>77</v>
      </c>
      <c r="B67" s="4">
        <v>13</v>
      </c>
      <c r="C67" s="4">
        <v>14</v>
      </c>
      <c r="D67" s="5">
        <f t="shared" ref="D67:D101" si="2">SUM(B67-C67)</f>
        <v>-1</v>
      </c>
      <c r="F67" s="6">
        <v>13</v>
      </c>
      <c r="G67" s="4">
        <v>14</v>
      </c>
      <c r="H67" s="1">
        <f t="shared" ref="H67:H101" si="3">SUM(F67-G67)</f>
        <v>-1</v>
      </c>
    </row>
    <row r="68" spans="1:8" x14ac:dyDescent="0.25">
      <c r="A68" s="1" t="s">
        <v>78</v>
      </c>
      <c r="B68" s="4">
        <v>15</v>
      </c>
      <c r="C68" s="4">
        <v>16</v>
      </c>
      <c r="D68" s="5">
        <f t="shared" si="2"/>
        <v>-1</v>
      </c>
      <c r="F68" s="6">
        <v>15</v>
      </c>
      <c r="G68" s="4">
        <v>16</v>
      </c>
      <c r="H68" s="1">
        <f t="shared" si="3"/>
        <v>-1</v>
      </c>
    </row>
    <row r="69" spans="1:8" x14ac:dyDescent="0.25">
      <c r="A69" s="1" t="s">
        <v>79</v>
      </c>
      <c r="B69" s="4">
        <v>19</v>
      </c>
      <c r="C69" s="4">
        <v>17</v>
      </c>
      <c r="D69" s="5">
        <f t="shared" si="2"/>
        <v>2</v>
      </c>
      <c r="F69" s="6">
        <v>19</v>
      </c>
      <c r="G69" s="4">
        <v>20</v>
      </c>
      <c r="H69" s="1">
        <f t="shared" si="3"/>
        <v>-1</v>
      </c>
    </row>
    <row r="70" spans="1:8" x14ac:dyDescent="0.25">
      <c r="A70" s="1" t="s">
        <v>80</v>
      </c>
      <c r="B70" s="4">
        <v>8</v>
      </c>
      <c r="C70" s="4">
        <v>16</v>
      </c>
      <c r="D70" s="5">
        <f t="shared" si="2"/>
        <v>-8</v>
      </c>
      <c r="F70" s="6">
        <v>8</v>
      </c>
      <c r="G70" s="4">
        <v>8</v>
      </c>
      <c r="H70" s="1">
        <f t="shared" si="3"/>
        <v>0</v>
      </c>
    </row>
    <row r="71" spans="1:8" x14ac:dyDescent="0.25">
      <c r="A71" s="1" t="s">
        <v>81</v>
      </c>
      <c r="B71" s="4">
        <v>13</v>
      </c>
      <c r="C71" s="4">
        <v>14</v>
      </c>
      <c r="D71" s="5">
        <f t="shared" si="2"/>
        <v>-1</v>
      </c>
      <c r="F71" s="6">
        <v>13</v>
      </c>
      <c r="G71" s="4">
        <v>12</v>
      </c>
      <c r="H71" s="1">
        <f t="shared" si="3"/>
        <v>1</v>
      </c>
    </row>
    <row r="72" spans="1:8" x14ac:dyDescent="0.25">
      <c r="A72" s="1" t="s">
        <v>82</v>
      </c>
      <c r="B72" s="4">
        <v>11</v>
      </c>
      <c r="C72" s="4">
        <v>13</v>
      </c>
      <c r="D72" s="5">
        <f t="shared" si="2"/>
        <v>-2</v>
      </c>
      <c r="F72" s="6">
        <v>11</v>
      </c>
      <c r="G72" s="4">
        <v>9</v>
      </c>
      <c r="H72" s="1">
        <f t="shared" si="3"/>
        <v>2</v>
      </c>
    </row>
    <row r="73" spans="1:8" x14ac:dyDescent="0.25">
      <c r="A73" s="1" t="s">
        <v>83</v>
      </c>
      <c r="B73" s="4">
        <v>10</v>
      </c>
      <c r="C73" s="4">
        <v>13</v>
      </c>
      <c r="D73" s="5">
        <f t="shared" si="2"/>
        <v>-3</v>
      </c>
      <c r="F73" s="6">
        <v>10</v>
      </c>
      <c r="G73" s="4">
        <v>11</v>
      </c>
      <c r="H73" s="1">
        <f t="shared" si="3"/>
        <v>-1</v>
      </c>
    </row>
    <row r="74" spans="1:8" x14ac:dyDescent="0.25">
      <c r="A74" s="1" t="s">
        <v>84</v>
      </c>
      <c r="B74" s="4">
        <v>16</v>
      </c>
      <c r="C74" s="4">
        <v>16</v>
      </c>
      <c r="D74" s="5">
        <f t="shared" si="2"/>
        <v>0</v>
      </c>
      <c r="F74" s="6">
        <v>16</v>
      </c>
      <c r="G74" s="4">
        <v>19</v>
      </c>
      <c r="H74" s="1">
        <f t="shared" si="3"/>
        <v>-3</v>
      </c>
    </row>
    <row r="75" spans="1:8" x14ac:dyDescent="0.25">
      <c r="A75" s="1" t="s">
        <v>85</v>
      </c>
      <c r="B75" s="4">
        <v>20</v>
      </c>
      <c r="C75" s="4">
        <v>16</v>
      </c>
      <c r="D75" s="5">
        <f t="shared" si="2"/>
        <v>4</v>
      </c>
      <c r="F75" s="6">
        <v>20</v>
      </c>
      <c r="G75" s="4">
        <v>15</v>
      </c>
      <c r="H75" s="1">
        <f t="shared" si="3"/>
        <v>5</v>
      </c>
    </row>
    <row r="76" spans="1:8" x14ac:dyDescent="0.25">
      <c r="A76" s="1" t="s">
        <v>86</v>
      </c>
      <c r="B76" s="4">
        <v>12</v>
      </c>
      <c r="C76" s="4">
        <v>11</v>
      </c>
      <c r="D76" s="5">
        <f t="shared" si="2"/>
        <v>1</v>
      </c>
      <c r="F76" s="6">
        <v>12</v>
      </c>
      <c r="G76" s="4">
        <v>9</v>
      </c>
      <c r="H76" s="1">
        <f t="shared" si="3"/>
        <v>3</v>
      </c>
    </row>
    <row r="77" spans="1:8" x14ac:dyDescent="0.25">
      <c r="A77" s="1" t="s">
        <v>87</v>
      </c>
      <c r="B77" s="4">
        <v>16</v>
      </c>
      <c r="C77" s="4">
        <v>15</v>
      </c>
      <c r="D77" s="5">
        <f t="shared" si="2"/>
        <v>1</v>
      </c>
      <c r="F77" s="6">
        <v>16</v>
      </c>
      <c r="G77" s="4">
        <v>12</v>
      </c>
      <c r="H77" s="1">
        <f t="shared" si="3"/>
        <v>4</v>
      </c>
    </row>
    <row r="78" spans="1:8" x14ac:dyDescent="0.25">
      <c r="A78" s="1" t="s">
        <v>88</v>
      </c>
      <c r="B78" s="4">
        <v>15</v>
      </c>
      <c r="C78" s="4">
        <v>15</v>
      </c>
      <c r="D78" s="5">
        <f t="shared" si="2"/>
        <v>0</v>
      </c>
      <c r="F78" s="6">
        <v>15</v>
      </c>
      <c r="G78" s="4">
        <v>14</v>
      </c>
      <c r="H78" s="1">
        <f t="shared" si="3"/>
        <v>1</v>
      </c>
    </row>
    <row r="79" spans="1:8" x14ac:dyDescent="0.25">
      <c r="A79" s="1" t="s">
        <v>89</v>
      </c>
      <c r="B79" s="4">
        <v>13</v>
      </c>
      <c r="C79" s="4">
        <v>12</v>
      </c>
      <c r="D79" s="5">
        <f t="shared" si="2"/>
        <v>1</v>
      </c>
      <c r="F79" s="6">
        <v>13</v>
      </c>
      <c r="G79" s="4">
        <v>17</v>
      </c>
      <c r="H79" s="1">
        <f t="shared" si="3"/>
        <v>-4</v>
      </c>
    </row>
    <row r="80" spans="1:8" x14ac:dyDescent="0.25">
      <c r="A80" s="1" t="s">
        <v>90</v>
      </c>
      <c r="B80" s="4">
        <v>8</v>
      </c>
      <c r="C80" s="4">
        <v>7</v>
      </c>
      <c r="D80" s="5">
        <f t="shared" si="2"/>
        <v>1</v>
      </c>
      <c r="F80" s="6">
        <v>8</v>
      </c>
      <c r="G80" s="4">
        <v>7</v>
      </c>
      <c r="H80" s="1">
        <f t="shared" si="3"/>
        <v>1</v>
      </c>
    </row>
    <row r="81" spans="1:8" x14ac:dyDescent="0.25">
      <c r="A81" s="1" t="s">
        <v>91</v>
      </c>
      <c r="B81" s="4">
        <v>16</v>
      </c>
      <c r="C81" s="4">
        <v>14</v>
      </c>
      <c r="D81" s="5">
        <f t="shared" si="2"/>
        <v>2</v>
      </c>
      <c r="F81" s="6">
        <v>16</v>
      </c>
      <c r="G81" s="4">
        <v>17</v>
      </c>
      <c r="H81" s="1">
        <f t="shared" si="3"/>
        <v>-1</v>
      </c>
    </row>
    <row r="82" spans="1:8" x14ac:dyDescent="0.25">
      <c r="A82" s="1" t="s">
        <v>92</v>
      </c>
      <c r="B82" s="4">
        <v>16</v>
      </c>
      <c r="C82" s="4">
        <v>15</v>
      </c>
      <c r="D82" s="5">
        <f t="shared" si="2"/>
        <v>1</v>
      </c>
      <c r="F82" s="6">
        <v>16</v>
      </c>
      <c r="G82" s="7">
        <v>22</v>
      </c>
      <c r="H82" s="1">
        <f t="shared" si="3"/>
        <v>-6</v>
      </c>
    </row>
    <row r="83" spans="1:8" x14ac:dyDescent="0.25">
      <c r="A83" s="1" t="s">
        <v>93</v>
      </c>
      <c r="B83" s="4">
        <v>11</v>
      </c>
      <c r="C83" s="4">
        <v>13</v>
      </c>
      <c r="D83" s="5">
        <f t="shared" si="2"/>
        <v>-2</v>
      </c>
      <c r="F83" s="6">
        <v>11</v>
      </c>
      <c r="G83" s="4">
        <v>9</v>
      </c>
      <c r="H83" s="1">
        <f t="shared" si="3"/>
        <v>2</v>
      </c>
    </row>
    <row r="84" spans="1:8" x14ac:dyDescent="0.25">
      <c r="A84" s="1" t="s">
        <v>94</v>
      </c>
      <c r="B84" s="4">
        <v>21</v>
      </c>
      <c r="C84" s="4">
        <v>20</v>
      </c>
      <c r="D84" s="5">
        <f t="shared" si="2"/>
        <v>1</v>
      </c>
      <c r="F84" s="6">
        <v>21</v>
      </c>
      <c r="G84" s="4">
        <v>24</v>
      </c>
      <c r="H84" s="1">
        <f t="shared" si="3"/>
        <v>-3</v>
      </c>
    </row>
    <row r="85" spans="1:8" x14ac:dyDescent="0.25">
      <c r="A85" s="1" t="s">
        <v>95</v>
      </c>
      <c r="B85" s="4">
        <v>22</v>
      </c>
      <c r="C85" s="4">
        <v>20</v>
      </c>
      <c r="D85" s="5">
        <f t="shared" si="2"/>
        <v>2</v>
      </c>
      <c r="F85" s="6">
        <v>22</v>
      </c>
      <c r="G85" s="4">
        <v>19</v>
      </c>
      <c r="H85" s="1">
        <f t="shared" si="3"/>
        <v>3</v>
      </c>
    </row>
    <row r="86" spans="1:8" x14ac:dyDescent="0.25">
      <c r="A86" s="1" t="s">
        <v>96</v>
      </c>
      <c r="B86" s="4">
        <v>9</v>
      </c>
      <c r="C86" s="4">
        <v>10</v>
      </c>
      <c r="D86" s="5">
        <f t="shared" si="2"/>
        <v>-1</v>
      </c>
      <c r="F86" s="6">
        <v>9</v>
      </c>
      <c r="G86" s="4">
        <v>12</v>
      </c>
      <c r="H86" s="1">
        <f t="shared" si="3"/>
        <v>-3</v>
      </c>
    </row>
    <row r="87" spans="1:8" x14ac:dyDescent="0.25">
      <c r="A87" s="1" t="s">
        <v>97</v>
      </c>
      <c r="B87" s="4">
        <v>12</v>
      </c>
      <c r="C87" s="4">
        <v>21</v>
      </c>
      <c r="D87" s="5">
        <f t="shared" si="2"/>
        <v>-9</v>
      </c>
      <c r="F87" s="6">
        <v>12</v>
      </c>
      <c r="G87" s="4">
        <v>15</v>
      </c>
      <c r="H87" s="1">
        <f t="shared" si="3"/>
        <v>-3</v>
      </c>
    </row>
    <row r="88" spans="1:8" x14ac:dyDescent="0.25">
      <c r="A88" s="1" t="s">
        <v>98</v>
      </c>
      <c r="B88" s="4">
        <v>12</v>
      </c>
      <c r="C88" s="4">
        <v>10</v>
      </c>
      <c r="D88" s="5">
        <f t="shared" si="2"/>
        <v>2</v>
      </c>
      <c r="F88" s="6">
        <v>12</v>
      </c>
      <c r="G88" s="4">
        <v>14</v>
      </c>
      <c r="H88" s="1">
        <f t="shared" si="3"/>
        <v>-2</v>
      </c>
    </row>
    <row r="89" spans="1:8" x14ac:dyDescent="0.25">
      <c r="A89" s="1" t="s">
        <v>99</v>
      </c>
      <c r="B89" s="4">
        <v>9</v>
      </c>
      <c r="C89" s="4">
        <v>8</v>
      </c>
      <c r="D89" s="5">
        <f t="shared" si="2"/>
        <v>1</v>
      </c>
      <c r="F89" s="6">
        <v>9</v>
      </c>
      <c r="G89" s="4">
        <v>12</v>
      </c>
      <c r="H89" s="1">
        <f t="shared" si="3"/>
        <v>-3</v>
      </c>
    </row>
    <row r="90" spans="1:8" x14ac:dyDescent="0.25">
      <c r="A90" s="1" t="s">
        <v>100</v>
      </c>
      <c r="B90" s="4">
        <v>11</v>
      </c>
      <c r="C90" s="4">
        <v>12</v>
      </c>
      <c r="D90" s="5">
        <f t="shared" si="2"/>
        <v>-1</v>
      </c>
      <c r="F90" s="6">
        <v>11</v>
      </c>
      <c r="G90" s="4">
        <v>13</v>
      </c>
      <c r="H90" s="1">
        <f t="shared" si="3"/>
        <v>-2</v>
      </c>
    </row>
    <row r="91" spans="1:8" x14ac:dyDescent="0.25">
      <c r="A91" s="1" t="s">
        <v>101</v>
      </c>
      <c r="B91" s="4">
        <v>7</v>
      </c>
      <c r="C91" s="4">
        <v>13</v>
      </c>
      <c r="D91" s="5">
        <f t="shared" si="2"/>
        <v>-6</v>
      </c>
      <c r="F91" s="6">
        <v>7</v>
      </c>
      <c r="G91" s="4">
        <v>6</v>
      </c>
      <c r="H91" s="1">
        <f t="shared" si="3"/>
        <v>1</v>
      </c>
    </row>
    <row r="92" spans="1:8" x14ac:dyDescent="0.25">
      <c r="A92" s="1" t="s">
        <v>102</v>
      </c>
      <c r="B92" s="4">
        <v>8</v>
      </c>
      <c r="C92" s="4">
        <v>7</v>
      </c>
      <c r="D92" s="5">
        <f t="shared" si="2"/>
        <v>1</v>
      </c>
      <c r="F92" s="6">
        <v>8</v>
      </c>
      <c r="G92" s="4">
        <v>7</v>
      </c>
      <c r="H92" s="1">
        <f t="shared" si="3"/>
        <v>1</v>
      </c>
    </row>
    <row r="93" spans="1:8" x14ac:dyDescent="0.25">
      <c r="A93" s="1" t="s">
        <v>103</v>
      </c>
      <c r="B93" s="4">
        <v>15</v>
      </c>
      <c r="C93" s="4">
        <v>12</v>
      </c>
      <c r="D93" s="5">
        <f t="shared" si="2"/>
        <v>3</v>
      </c>
      <c r="F93" s="6">
        <v>15</v>
      </c>
      <c r="G93" s="4">
        <v>16</v>
      </c>
      <c r="H93" s="1">
        <f t="shared" si="3"/>
        <v>-1</v>
      </c>
    </row>
    <row r="94" spans="1:8" x14ac:dyDescent="0.25">
      <c r="A94" s="1" t="s">
        <v>104</v>
      </c>
      <c r="B94" s="4">
        <v>20</v>
      </c>
      <c r="C94" s="4">
        <v>18</v>
      </c>
      <c r="D94" s="5">
        <f t="shared" si="2"/>
        <v>2</v>
      </c>
      <c r="F94" s="6">
        <v>20</v>
      </c>
      <c r="G94" s="4">
        <v>16</v>
      </c>
      <c r="H94" s="1">
        <f t="shared" si="3"/>
        <v>4</v>
      </c>
    </row>
    <row r="95" spans="1:8" x14ac:dyDescent="0.25">
      <c r="A95" s="1" t="s">
        <v>105</v>
      </c>
      <c r="B95" s="4">
        <v>11</v>
      </c>
      <c r="C95" s="4">
        <v>9</v>
      </c>
      <c r="D95" s="5">
        <f t="shared" si="2"/>
        <v>2</v>
      </c>
      <c r="F95" s="6">
        <v>11</v>
      </c>
      <c r="G95" s="4">
        <v>12</v>
      </c>
      <c r="H95" s="1">
        <f t="shared" si="3"/>
        <v>-1</v>
      </c>
    </row>
    <row r="96" spans="1:8" x14ac:dyDescent="0.25">
      <c r="A96" s="1" t="s">
        <v>106</v>
      </c>
      <c r="B96" s="4">
        <v>9</v>
      </c>
      <c r="C96" s="4">
        <v>12</v>
      </c>
      <c r="D96" s="5">
        <f t="shared" si="2"/>
        <v>-3</v>
      </c>
      <c r="F96" s="6">
        <v>9</v>
      </c>
      <c r="G96" s="4">
        <v>11</v>
      </c>
      <c r="H96" s="1">
        <f t="shared" si="3"/>
        <v>-2</v>
      </c>
    </row>
    <row r="97" spans="1:8" x14ac:dyDescent="0.25">
      <c r="A97" s="1" t="s">
        <v>107</v>
      </c>
      <c r="B97" s="4">
        <v>9</v>
      </c>
      <c r="C97" s="4">
        <v>5</v>
      </c>
      <c r="D97" s="5">
        <f t="shared" si="2"/>
        <v>4</v>
      </c>
      <c r="F97" s="6">
        <v>9</v>
      </c>
      <c r="G97" s="4">
        <v>7</v>
      </c>
      <c r="H97" s="1">
        <f t="shared" si="3"/>
        <v>2</v>
      </c>
    </row>
    <row r="98" spans="1:8" x14ac:dyDescent="0.25">
      <c r="A98" s="1" t="s">
        <v>108</v>
      </c>
      <c r="B98" s="4">
        <v>8</v>
      </c>
      <c r="C98" s="4">
        <v>6</v>
      </c>
      <c r="D98" s="5">
        <f t="shared" si="2"/>
        <v>2</v>
      </c>
      <c r="F98" s="6">
        <v>8</v>
      </c>
      <c r="G98" s="4">
        <v>11</v>
      </c>
      <c r="H98" s="1">
        <f t="shared" si="3"/>
        <v>-3</v>
      </c>
    </row>
    <row r="99" spans="1:8" x14ac:dyDescent="0.25">
      <c r="A99" s="1" t="s">
        <v>109</v>
      </c>
      <c r="B99" s="4">
        <v>11</v>
      </c>
      <c r="C99" s="4">
        <v>12</v>
      </c>
      <c r="D99" s="5">
        <f t="shared" si="2"/>
        <v>-1</v>
      </c>
      <c r="F99" s="6">
        <v>11</v>
      </c>
      <c r="G99" s="4">
        <v>13</v>
      </c>
      <c r="H99" s="1">
        <f t="shared" si="3"/>
        <v>-2</v>
      </c>
    </row>
    <row r="100" spans="1:8" x14ac:dyDescent="0.25">
      <c r="A100" s="1" t="s">
        <v>110</v>
      </c>
      <c r="B100" s="4">
        <v>11</v>
      </c>
      <c r="C100" s="4">
        <v>16</v>
      </c>
      <c r="D100" s="5">
        <f t="shared" si="2"/>
        <v>-5</v>
      </c>
      <c r="F100" s="6">
        <v>11</v>
      </c>
      <c r="G100" s="4">
        <v>8</v>
      </c>
      <c r="H100" s="1">
        <f t="shared" si="3"/>
        <v>3</v>
      </c>
    </row>
    <row r="101" spans="1:8" x14ac:dyDescent="0.25">
      <c r="A101" s="1" t="s">
        <v>111</v>
      </c>
      <c r="B101" s="4">
        <v>8</v>
      </c>
      <c r="C101" s="4">
        <v>7</v>
      </c>
      <c r="D101" s="5">
        <f t="shared" si="2"/>
        <v>1</v>
      </c>
      <c r="F101" s="6">
        <v>8</v>
      </c>
      <c r="G101" s="4">
        <v>8</v>
      </c>
      <c r="H101" s="1">
        <f t="shared" si="3"/>
        <v>0</v>
      </c>
    </row>
  </sheetData>
  <conditionalFormatting sqref="D1:E1048576">
    <cfRule type="colorScale" priority="3">
      <colorScale>
        <cfvo type="min"/>
        <cfvo type="percentile" val="50"/>
        <cfvo type="max"/>
        <color rgb="FFF8696B"/>
        <color rgb="FFFCFCFF"/>
        <color rgb="FF63BE7B"/>
      </colorScale>
    </cfRule>
  </conditionalFormatting>
  <conditionalFormatting sqref="H1:H1048576">
    <cfRule type="colorScale" priority="2">
      <colorScale>
        <cfvo type="min"/>
        <cfvo type="percentile" val="50"/>
        <cfvo type="max"/>
        <color rgb="FF63BE7B"/>
        <color rgb="FFFCFCFF"/>
        <color rgb="FFF8696B"/>
      </colorScale>
    </cfRule>
  </conditionalFormatting>
  <conditionalFormatting sqref="D1:D1048576 H1:H1048576">
    <cfRule type="colorScale" priority="1">
      <colorScale>
        <cfvo type="min"/>
        <cfvo type="percentile" val="50"/>
        <cfvo type="max"/>
        <color rgb="FF63BE7B"/>
        <color rgb="FFFCFCFF"/>
        <color rgb="FFF8696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A09-437D-428A-9F68-FF1AD9925D72}">
  <dimension ref="A3:G105"/>
  <sheetViews>
    <sheetView zoomScale="85" zoomScaleNormal="85" workbookViewId="0">
      <selection activeCell="G2" sqref="G2"/>
    </sheetView>
  </sheetViews>
  <sheetFormatPr defaultRowHeight="15" x14ac:dyDescent="0.25"/>
  <cols>
    <col min="1" max="1" width="13.140625" bestFit="1" customWidth="1"/>
    <col min="2" max="2" width="22.140625" bestFit="1" customWidth="1"/>
    <col min="3" max="3" width="21.140625" bestFit="1" customWidth="1"/>
    <col min="4" max="7" width="3" bestFit="1" customWidth="1"/>
    <col min="8" max="10" width="4" bestFit="1" customWidth="1"/>
    <col min="11" max="11" width="3" bestFit="1" customWidth="1"/>
    <col min="12" max="14" width="4" bestFit="1" customWidth="1"/>
    <col min="15" max="17" width="3" bestFit="1" customWidth="1"/>
    <col min="18" max="18" width="11.28515625" bestFit="1" customWidth="1"/>
    <col min="19" max="20" width="2" bestFit="1" customWidth="1"/>
    <col min="21" max="25" width="3" bestFit="1" customWidth="1"/>
    <col min="26" max="26" width="6.85546875" bestFit="1" customWidth="1"/>
    <col min="27" max="27" width="4.85546875" bestFit="1" customWidth="1"/>
    <col min="28" max="29" width="3" bestFit="1" customWidth="1"/>
    <col min="30" max="30" width="7.85546875" bestFit="1" customWidth="1"/>
    <col min="31" max="31" width="4.85546875" bestFit="1" customWidth="1"/>
    <col min="32" max="36" width="3" bestFit="1" customWidth="1"/>
    <col min="37" max="37" width="7.85546875" bestFit="1" customWidth="1"/>
    <col min="38" max="38" width="4.85546875" bestFit="1" customWidth="1"/>
    <col min="39" max="42" width="3" bestFit="1" customWidth="1"/>
    <col min="43" max="43" width="7.85546875" bestFit="1" customWidth="1"/>
    <col min="44" max="44" width="4.85546875" bestFit="1" customWidth="1"/>
    <col min="45" max="48" width="3" bestFit="1" customWidth="1"/>
    <col min="49" max="49" width="7.85546875" bestFit="1" customWidth="1"/>
    <col min="50" max="50" width="4.85546875" bestFit="1" customWidth="1"/>
    <col min="51" max="51" width="3" bestFit="1" customWidth="1"/>
    <col min="52" max="52" width="7.85546875" bestFit="1" customWidth="1"/>
    <col min="53" max="53" width="4.85546875" bestFit="1" customWidth="1"/>
    <col min="54" max="58" width="3" bestFit="1" customWidth="1"/>
    <col min="59" max="59" width="7.85546875" bestFit="1" customWidth="1"/>
    <col min="60" max="60" width="4.85546875" bestFit="1" customWidth="1"/>
    <col min="61" max="64" width="3" bestFit="1" customWidth="1"/>
    <col min="65" max="65" width="7.85546875" bestFit="1" customWidth="1"/>
    <col min="66" max="66" width="4.85546875" bestFit="1" customWidth="1"/>
    <col min="67" max="68" width="3" bestFit="1" customWidth="1"/>
    <col min="69" max="69" width="7.85546875" bestFit="1" customWidth="1"/>
    <col min="70" max="70" width="4.85546875" bestFit="1" customWidth="1"/>
    <col min="71" max="72" width="3" bestFit="1" customWidth="1"/>
    <col min="73" max="73" width="7.85546875" bestFit="1" customWidth="1"/>
    <col min="74" max="74" width="4.85546875" bestFit="1" customWidth="1"/>
    <col min="75" max="75" width="7.85546875" bestFit="1" customWidth="1"/>
    <col min="76" max="76" width="4.85546875" bestFit="1" customWidth="1"/>
    <col min="77" max="79" width="3" bestFit="1" customWidth="1"/>
    <col min="80" max="80" width="7.85546875" bestFit="1" customWidth="1"/>
    <col min="81" max="81" width="4.85546875" bestFit="1" customWidth="1"/>
    <col min="82" max="82" width="3" bestFit="1" customWidth="1"/>
    <col min="83" max="83" width="7.85546875" bestFit="1" customWidth="1"/>
    <col min="84" max="84" width="4.85546875" bestFit="1" customWidth="1"/>
    <col min="85" max="85" width="7.85546875" bestFit="1" customWidth="1"/>
    <col min="86" max="86" width="11.28515625" bestFit="1" customWidth="1"/>
  </cols>
  <sheetData>
    <row r="3" spans="1:3" x14ac:dyDescent="0.25">
      <c r="A3" s="12" t="s">
        <v>0</v>
      </c>
      <c r="B3" t="s">
        <v>112</v>
      </c>
      <c r="C3" t="s">
        <v>113</v>
      </c>
    </row>
    <row r="4" spans="1:3" x14ac:dyDescent="0.25">
      <c r="A4" s="13">
        <v>-9</v>
      </c>
      <c r="B4" s="14">
        <v>9.5693779904306216E-3</v>
      </c>
      <c r="C4" s="14">
        <v>1.6266460108443067E-2</v>
      </c>
    </row>
    <row r="5" spans="1:3" x14ac:dyDescent="0.25">
      <c r="A5" s="13">
        <v>-8</v>
      </c>
      <c r="B5" s="14">
        <v>6.379585326953748E-3</v>
      </c>
      <c r="C5" s="14">
        <v>1.2393493415956624E-2</v>
      </c>
    </row>
    <row r="6" spans="1:3" x14ac:dyDescent="0.25">
      <c r="A6" s="13">
        <v>-6</v>
      </c>
      <c r="B6" s="14">
        <v>1.2759170653907496E-2</v>
      </c>
      <c r="C6" s="14">
        <v>2.1688613477924088E-2</v>
      </c>
    </row>
    <row r="7" spans="1:3" x14ac:dyDescent="0.25">
      <c r="A7" s="13">
        <v>-5</v>
      </c>
      <c r="B7" s="14">
        <v>1.5948963317384369E-2</v>
      </c>
      <c r="C7" s="14">
        <v>2.3237800154918668E-2</v>
      </c>
    </row>
    <row r="8" spans="1:3" x14ac:dyDescent="0.25">
      <c r="A8" s="13">
        <v>-4</v>
      </c>
      <c r="B8" s="14">
        <v>3.9872408293460922E-3</v>
      </c>
      <c r="C8" s="14">
        <v>6.9713400464756006E-3</v>
      </c>
    </row>
    <row r="9" spans="1:3" x14ac:dyDescent="0.25">
      <c r="A9" s="13">
        <v>-3</v>
      </c>
      <c r="B9" s="14">
        <v>8.8516746411483258E-2</v>
      </c>
      <c r="C9" s="14">
        <v>0.10921766072811774</v>
      </c>
    </row>
    <row r="10" spans="1:3" x14ac:dyDescent="0.25">
      <c r="A10" s="13">
        <v>-2</v>
      </c>
      <c r="B10" s="14">
        <v>5.9808612440191387E-2</v>
      </c>
      <c r="C10" s="14">
        <v>6.8938807126258717E-2</v>
      </c>
    </row>
    <row r="11" spans="1:3" x14ac:dyDescent="0.25">
      <c r="A11" s="13">
        <v>-1</v>
      </c>
      <c r="B11" s="14">
        <v>0.20574162679425836</v>
      </c>
      <c r="C11" s="14">
        <v>0.21766072811773818</v>
      </c>
    </row>
    <row r="12" spans="1:3" x14ac:dyDescent="0.25">
      <c r="A12" s="13">
        <v>0</v>
      </c>
      <c r="B12" s="14">
        <v>0.11722488038277512</v>
      </c>
      <c r="C12" s="14">
        <v>0.11386522075910147</v>
      </c>
    </row>
    <row r="13" spans="1:3" x14ac:dyDescent="0.25">
      <c r="A13" s="13">
        <v>1</v>
      </c>
      <c r="B13" s="14">
        <v>0.21052631578947367</v>
      </c>
      <c r="C13" s="14">
        <v>0.1890007745933385</v>
      </c>
    </row>
    <row r="14" spans="1:3" x14ac:dyDescent="0.25">
      <c r="A14" s="13">
        <v>2</v>
      </c>
      <c r="B14" s="14">
        <v>0.16507177033492823</v>
      </c>
      <c r="C14" s="14">
        <v>0.14020139426800929</v>
      </c>
    </row>
    <row r="15" spans="1:3" x14ac:dyDescent="0.25">
      <c r="A15" s="13">
        <v>3</v>
      </c>
      <c r="B15" s="14">
        <v>6.8580542264752797E-2</v>
      </c>
      <c r="C15" s="14">
        <v>5.4996127033307515E-2</v>
      </c>
    </row>
    <row r="16" spans="1:3" x14ac:dyDescent="0.25">
      <c r="A16" s="13">
        <v>4</v>
      </c>
      <c r="B16" s="14">
        <v>3.5885167464114832E-2</v>
      </c>
      <c r="C16" s="14">
        <v>2.5561580170410533E-2</v>
      </c>
    </row>
    <row r="17" spans="1:3" x14ac:dyDescent="0.25">
      <c r="A17" s="13" t="s">
        <v>2</v>
      </c>
      <c r="B17" s="14">
        <v>1</v>
      </c>
      <c r="C17" s="14">
        <v>1</v>
      </c>
    </row>
    <row r="19" spans="1:3" x14ac:dyDescent="0.25">
      <c r="A19" t="s">
        <v>5</v>
      </c>
      <c r="B19" s="14" t="s">
        <v>114</v>
      </c>
      <c r="C19" s="14" t="s">
        <v>8</v>
      </c>
    </row>
    <row r="20" spans="1:3" x14ac:dyDescent="0.25">
      <c r="A20">
        <v>-9</v>
      </c>
      <c r="B20" s="14">
        <v>9.5693779904306216E-3</v>
      </c>
      <c r="C20" s="14">
        <v>1.6266460108443067E-2</v>
      </c>
    </row>
    <row r="21" spans="1:3" x14ac:dyDescent="0.25">
      <c r="A21">
        <v>-8</v>
      </c>
      <c r="B21" s="14">
        <v>6.379585326953748E-3</v>
      </c>
      <c r="C21" s="14">
        <v>1.2393493415956624E-2</v>
      </c>
    </row>
    <row r="22" spans="1:3" x14ac:dyDescent="0.25">
      <c r="A22">
        <v>-7</v>
      </c>
      <c r="B22" s="14">
        <v>0</v>
      </c>
      <c r="C22" s="14">
        <v>0</v>
      </c>
    </row>
    <row r="23" spans="1:3" x14ac:dyDescent="0.25">
      <c r="A23">
        <v>-6</v>
      </c>
      <c r="B23" s="14">
        <v>1.2759170653907496E-2</v>
      </c>
      <c r="C23" s="14">
        <v>2.1688613477924088E-2</v>
      </c>
    </row>
    <row r="24" spans="1:3" x14ac:dyDescent="0.25">
      <c r="A24">
        <v>-5</v>
      </c>
      <c r="B24" s="14">
        <v>1.5948963317384369E-2</v>
      </c>
      <c r="C24" s="14">
        <v>2.3237800154918668E-2</v>
      </c>
    </row>
    <row r="25" spans="1:3" x14ac:dyDescent="0.25">
      <c r="A25">
        <v>-4</v>
      </c>
      <c r="B25" s="14">
        <v>3.9872408293460922E-3</v>
      </c>
      <c r="C25" s="14">
        <v>6.9713400464756006E-3</v>
      </c>
    </row>
    <row r="26" spans="1:3" x14ac:dyDescent="0.25">
      <c r="A26">
        <v>-3</v>
      </c>
      <c r="B26" s="14">
        <v>8.8516746411483258E-2</v>
      </c>
      <c r="C26" s="14">
        <v>0.10921766072811774</v>
      </c>
    </row>
    <row r="27" spans="1:3" x14ac:dyDescent="0.25">
      <c r="A27">
        <v>-2</v>
      </c>
      <c r="B27" s="14">
        <v>5.9808612440191387E-2</v>
      </c>
      <c r="C27" s="14">
        <v>6.8938807126258717E-2</v>
      </c>
    </row>
    <row r="28" spans="1:3" x14ac:dyDescent="0.25">
      <c r="A28">
        <v>-1</v>
      </c>
      <c r="B28" s="14">
        <v>0.20574162679425836</v>
      </c>
      <c r="C28" s="14">
        <v>0.21766072811773818</v>
      </c>
    </row>
    <row r="29" spans="1:3" x14ac:dyDescent="0.25">
      <c r="A29">
        <v>0</v>
      </c>
      <c r="B29" s="14">
        <v>0.11722488038277512</v>
      </c>
      <c r="C29" s="14">
        <v>0.11386522075910147</v>
      </c>
    </row>
    <row r="30" spans="1:3" x14ac:dyDescent="0.25">
      <c r="A30">
        <v>1</v>
      </c>
      <c r="B30" s="14">
        <v>0.21052631578947367</v>
      </c>
      <c r="C30" s="14">
        <v>0.1890007745933385</v>
      </c>
    </row>
    <row r="31" spans="1:3" x14ac:dyDescent="0.25">
      <c r="A31">
        <v>2</v>
      </c>
      <c r="B31" s="14">
        <v>0.16507177033492823</v>
      </c>
      <c r="C31" s="14">
        <v>0.14020139426800929</v>
      </c>
    </row>
    <row r="32" spans="1:3" x14ac:dyDescent="0.25">
      <c r="A32">
        <v>3</v>
      </c>
      <c r="B32" s="14">
        <v>6.8580542264752797E-2</v>
      </c>
      <c r="C32" s="14">
        <v>5.4996127033307515E-2</v>
      </c>
    </row>
    <row r="33" spans="1:3" x14ac:dyDescent="0.25">
      <c r="A33">
        <v>4</v>
      </c>
      <c r="B33" s="14">
        <v>3.5885167464114832E-2</v>
      </c>
      <c r="C33" s="14">
        <v>2.5561580170410533E-2</v>
      </c>
    </row>
    <row r="34" spans="1:3" x14ac:dyDescent="0.25">
      <c r="B34" s="14"/>
      <c r="C34" s="14"/>
    </row>
    <row r="36" spans="1:3" x14ac:dyDescent="0.25">
      <c r="A36" s="12" t="s">
        <v>0</v>
      </c>
      <c r="B36" s="12" t="s">
        <v>112</v>
      </c>
      <c r="C36" t="s">
        <v>115</v>
      </c>
    </row>
    <row r="37" spans="1:3" x14ac:dyDescent="0.25">
      <c r="A37" s="13">
        <v>-6</v>
      </c>
      <c r="B37" s="14">
        <v>2.3125996810207338E-2</v>
      </c>
      <c r="C37" s="14">
        <v>3.1782945736434108E-2</v>
      </c>
    </row>
    <row r="38" spans="1:3" x14ac:dyDescent="0.25">
      <c r="A38" s="13">
        <v>-5</v>
      </c>
      <c r="B38" s="14">
        <v>2.4720893141945772E-2</v>
      </c>
      <c r="C38" s="14">
        <v>3.1782945736434108E-2</v>
      </c>
    </row>
    <row r="39" spans="1:3" x14ac:dyDescent="0.25">
      <c r="A39" s="13">
        <v>-4</v>
      </c>
      <c r="B39" s="14">
        <v>2.2328548644338118E-2</v>
      </c>
      <c r="C39" s="14">
        <v>3.1007751937984496E-2</v>
      </c>
    </row>
    <row r="40" spans="1:3" x14ac:dyDescent="0.25">
      <c r="A40" s="13">
        <v>-3</v>
      </c>
      <c r="B40" s="14">
        <v>0.11164274322169059</v>
      </c>
      <c r="C40" s="14">
        <v>0.13410852713178295</v>
      </c>
    </row>
    <row r="41" spans="1:3" x14ac:dyDescent="0.25">
      <c r="A41" s="13">
        <v>-2</v>
      </c>
      <c r="B41" s="14">
        <v>0.15311004784688995</v>
      </c>
      <c r="C41" s="14">
        <v>0.17364341085271318</v>
      </c>
    </row>
    <row r="42" spans="1:3" x14ac:dyDescent="0.25">
      <c r="A42" s="13">
        <v>-1</v>
      </c>
      <c r="B42" s="14">
        <v>0.16427432216905902</v>
      </c>
      <c r="C42" s="14">
        <v>0.17286821705426356</v>
      </c>
    </row>
    <row r="43" spans="1:3" x14ac:dyDescent="0.25">
      <c r="A43" s="13">
        <v>0</v>
      </c>
      <c r="B43" s="14">
        <v>0.13556618819776714</v>
      </c>
      <c r="C43" s="14">
        <v>0.13178294573643412</v>
      </c>
    </row>
    <row r="44" spans="1:3" x14ac:dyDescent="0.25">
      <c r="A44" s="13">
        <v>1</v>
      </c>
      <c r="B44" s="14">
        <v>0.10606060606060606</v>
      </c>
      <c r="C44" s="14">
        <v>9.4573643410852712E-2</v>
      </c>
    </row>
    <row r="45" spans="1:3" x14ac:dyDescent="0.25">
      <c r="A45" s="13">
        <v>2</v>
      </c>
      <c r="B45" s="14">
        <v>7.8149920255183414E-2</v>
      </c>
      <c r="C45" s="14">
        <v>6.3565891472868216E-2</v>
      </c>
    </row>
    <row r="46" spans="1:3" x14ac:dyDescent="0.25">
      <c r="A46" s="13">
        <v>3</v>
      </c>
      <c r="B46" s="14">
        <v>6.9377990430622011E-2</v>
      </c>
      <c r="C46" s="14">
        <v>5.3488372093023255E-2</v>
      </c>
    </row>
    <row r="47" spans="1:3" x14ac:dyDescent="0.25">
      <c r="A47" s="13">
        <v>4</v>
      </c>
      <c r="B47" s="14">
        <v>8.3732057416267949E-2</v>
      </c>
      <c r="C47" s="14">
        <v>6.2790697674418611E-2</v>
      </c>
    </row>
    <row r="48" spans="1:3" x14ac:dyDescent="0.25">
      <c r="A48" s="13">
        <v>5</v>
      </c>
      <c r="B48" s="14">
        <v>1.5948963317384369E-2</v>
      </c>
      <c r="C48" s="14">
        <v>1.1627906976744186E-2</v>
      </c>
    </row>
    <row r="49" spans="1:7" x14ac:dyDescent="0.25">
      <c r="A49" s="13">
        <v>6</v>
      </c>
      <c r="B49" s="14">
        <v>1.1961722488038277E-2</v>
      </c>
      <c r="C49" s="14">
        <v>6.9767441860465115E-3</v>
      </c>
    </row>
    <row r="50" spans="1:7" x14ac:dyDescent="0.25">
      <c r="A50" s="13" t="s">
        <v>4</v>
      </c>
      <c r="B50" s="14">
        <v>0</v>
      </c>
      <c r="C50" s="14">
        <v>0</v>
      </c>
    </row>
    <row r="51" spans="1:7" x14ac:dyDescent="0.25">
      <c r="A51" s="13" t="s">
        <v>2</v>
      </c>
      <c r="B51" s="14">
        <v>1</v>
      </c>
      <c r="C51" s="14">
        <v>1</v>
      </c>
    </row>
    <row r="52" spans="1:7" x14ac:dyDescent="0.25">
      <c r="A52" s="13"/>
      <c r="B52" s="14"/>
      <c r="C52" s="14"/>
    </row>
    <row r="54" spans="1:7" x14ac:dyDescent="0.25">
      <c r="A54" t="s">
        <v>5</v>
      </c>
      <c r="B54" s="14" t="s">
        <v>114</v>
      </c>
      <c r="C54" s="14" t="s">
        <v>10</v>
      </c>
    </row>
    <row r="55" spans="1:7" x14ac:dyDescent="0.25">
      <c r="A55">
        <v>-6</v>
      </c>
      <c r="B55" s="14">
        <v>2.3125996810207338E-2</v>
      </c>
      <c r="C55" s="14">
        <v>3.1782945736434108E-2</v>
      </c>
      <c r="F55" s="14"/>
      <c r="G55" s="14"/>
    </row>
    <row r="56" spans="1:7" x14ac:dyDescent="0.25">
      <c r="A56">
        <v>-5</v>
      </c>
      <c r="B56" s="14">
        <v>2.4720893141945772E-2</v>
      </c>
      <c r="C56" s="14">
        <v>3.1782945736434108E-2</v>
      </c>
      <c r="F56" s="14"/>
      <c r="G56" s="14"/>
    </row>
    <row r="57" spans="1:7" x14ac:dyDescent="0.25">
      <c r="A57">
        <v>-4</v>
      </c>
      <c r="B57" s="14">
        <v>2.2328548644338118E-2</v>
      </c>
      <c r="C57" s="14">
        <v>3.1007751937984496E-2</v>
      </c>
      <c r="F57" s="14"/>
      <c r="G57" s="14"/>
    </row>
    <row r="58" spans="1:7" x14ac:dyDescent="0.25">
      <c r="A58">
        <v>-3</v>
      </c>
      <c r="B58" s="14">
        <v>0.11164274322169059</v>
      </c>
      <c r="C58" s="14">
        <v>0.13410852713178295</v>
      </c>
      <c r="F58" s="14"/>
      <c r="G58" s="14"/>
    </row>
    <row r="59" spans="1:7" x14ac:dyDescent="0.25">
      <c r="A59">
        <v>-2</v>
      </c>
      <c r="B59" s="14">
        <v>0.15311004784688995</v>
      </c>
      <c r="C59" s="14">
        <v>0.17364341085271318</v>
      </c>
      <c r="F59" s="14"/>
      <c r="G59" s="14"/>
    </row>
    <row r="60" spans="1:7" x14ac:dyDescent="0.25">
      <c r="A60">
        <v>-1</v>
      </c>
      <c r="B60" s="14">
        <v>0.16427432216905902</v>
      </c>
      <c r="C60" s="14">
        <v>0.17286821705426356</v>
      </c>
      <c r="F60" s="14"/>
      <c r="G60" s="14"/>
    </row>
    <row r="61" spans="1:7" x14ac:dyDescent="0.25">
      <c r="A61">
        <v>0</v>
      </c>
      <c r="B61" s="14">
        <v>0.13556618819776714</v>
      </c>
      <c r="C61" s="14">
        <v>0.13178294573643412</v>
      </c>
      <c r="F61" s="14"/>
      <c r="G61" s="14"/>
    </row>
    <row r="62" spans="1:7" x14ac:dyDescent="0.25">
      <c r="A62">
        <v>1</v>
      </c>
      <c r="B62" s="14">
        <v>0.10606060606060606</v>
      </c>
      <c r="C62" s="14">
        <v>9.4573643410852712E-2</v>
      </c>
      <c r="F62" s="14"/>
      <c r="G62" s="14"/>
    </row>
    <row r="63" spans="1:7" x14ac:dyDescent="0.25">
      <c r="A63">
        <v>2</v>
      </c>
      <c r="B63" s="14">
        <v>7.8149920255183414E-2</v>
      </c>
      <c r="C63" s="14">
        <v>6.3565891472868216E-2</v>
      </c>
      <c r="F63" s="14"/>
      <c r="G63" s="14"/>
    </row>
    <row r="64" spans="1:7" x14ac:dyDescent="0.25">
      <c r="A64">
        <v>3</v>
      </c>
      <c r="B64" s="14">
        <v>6.9377990430622011E-2</v>
      </c>
      <c r="C64" s="14">
        <v>5.3488372093023255E-2</v>
      </c>
      <c r="F64" s="14"/>
      <c r="G64" s="14"/>
    </row>
    <row r="65" spans="1:7" x14ac:dyDescent="0.25">
      <c r="A65">
        <v>4</v>
      </c>
      <c r="B65" s="14">
        <v>8.3732057416267949E-2</v>
      </c>
      <c r="C65" s="14">
        <v>6.2790697674418611E-2</v>
      </c>
      <c r="F65" s="14"/>
      <c r="G65" s="14"/>
    </row>
    <row r="66" spans="1:7" x14ac:dyDescent="0.25">
      <c r="A66">
        <v>5</v>
      </c>
      <c r="B66" s="14">
        <v>1.5948963317384369E-2</v>
      </c>
      <c r="C66" s="14">
        <v>1.1627906976744186E-2</v>
      </c>
      <c r="F66" s="14"/>
      <c r="G66" s="14"/>
    </row>
    <row r="67" spans="1:7" x14ac:dyDescent="0.25">
      <c r="A67">
        <v>6</v>
      </c>
      <c r="B67" s="14">
        <v>1.1961722488038277E-2</v>
      </c>
      <c r="C67" s="14">
        <v>6.9767441860465115E-3</v>
      </c>
      <c r="F67" s="14"/>
      <c r="G67" s="14"/>
    </row>
    <row r="68" spans="1:7" x14ac:dyDescent="0.25">
      <c r="F68" s="14"/>
      <c r="G68" s="14"/>
    </row>
    <row r="70" spans="1:7" x14ac:dyDescent="0.25">
      <c r="A70" s="12" t="s">
        <v>0</v>
      </c>
      <c r="B70" s="12" t="s">
        <v>115</v>
      </c>
      <c r="C70" t="s">
        <v>113</v>
      </c>
    </row>
    <row r="71" spans="1:7" x14ac:dyDescent="0.25">
      <c r="A71" s="13">
        <v>-8</v>
      </c>
      <c r="B71" s="14">
        <v>1.2403100775193798E-2</v>
      </c>
      <c r="C71" s="14">
        <v>2.4786986831913247E-2</v>
      </c>
    </row>
    <row r="72" spans="1:7" x14ac:dyDescent="0.25">
      <c r="A72" s="13">
        <v>-7</v>
      </c>
      <c r="B72" s="14">
        <v>4.6511627906976744E-3</v>
      </c>
      <c r="C72" s="14">
        <v>1.0069713400464756E-2</v>
      </c>
    </row>
    <row r="73" spans="1:7" x14ac:dyDescent="0.25">
      <c r="A73" s="13">
        <v>-6</v>
      </c>
      <c r="B73" s="14">
        <v>2.6356589147286821E-2</v>
      </c>
      <c r="C73" s="14">
        <v>4.0278853601859024E-2</v>
      </c>
    </row>
    <row r="74" spans="1:7" x14ac:dyDescent="0.25">
      <c r="A74" s="13">
        <v>-5</v>
      </c>
      <c r="B74" s="14">
        <v>1.937984496124031E-2</v>
      </c>
      <c r="C74" s="14">
        <v>2.7110766847405113E-2</v>
      </c>
    </row>
    <row r="75" spans="1:7" x14ac:dyDescent="0.25">
      <c r="A75" s="13">
        <v>-4</v>
      </c>
      <c r="B75" s="14">
        <v>3.4883720930232558E-2</v>
      </c>
      <c r="C75" s="14">
        <v>5.0348567002323777E-2</v>
      </c>
    </row>
    <row r="76" spans="1:7" x14ac:dyDescent="0.25">
      <c r="A76" s="13">
        <v>-3</v>
      </c>
      <c r="B76" s="14">
        <v>5.1162790697674418E-2</v>
      </c>
      <c r="C76" s="14">
        <v>6.9713400464756006E-2</v>
      </c>
    </row>
    <row r="77" spans="1:7" x14ac:dyDescent="0.25">
      <c r="A77" s="13">
        <v>-2</v>
      </c>
      <c r="B77" s="14">
        <v>7.5968992248062014E-2</v>
      </c>
      <c r="C77" s="14">
        <v>8.8303640588690932E-2</v>
      </c>
    </row>
    <row r="78" spans="1:7" x14ac:dyDescent="0.25">
      <c r="A78" s="13">
        <v>-1</v>
      </c>
      <c r="B78" s="14">
        <v>0.13798449612403102</v>
      </c>
      <c r="C78" s="14">
        <v>0.14872192099147946</v>
      </c>
    </row>
    <row r="79" spans="1:7" x14ac:dyDescent="0.25">
      <c r="A79" s="13">
        <v>0</v>
      </c>
      <c r="B79" s="14">
        <v>9.3798449612403106E-2</v>
      </c>
      <c r="C79" s="14">
        <v>9.372579395817196E-2</v>
      </c>
    </row>
    <row r="80" spans="1:7" x14ac:dyDescent="0.25">
      <c r="A80" s="13">
        <v>1</v>
      </c>
      <c r="B80" s="14">
        <v>0.15813953488372093</v>
      </c>
      <c r="C80" s="14">
        <v>0.14562354763749033</v>
      </c>
    </row>
    <row r="81" spans="1:3" x14ac:dyDescent="0.25">
      <c r="A81" s="13">
        <v>2</v>
      </c>
      <c r="B81" s="14">
        <v>0.1062015503875969</v>
      </c>
      <c r="C81" s="14">
        <v>9.2176607281177381E-2</v>
      </c>
    </row>
    <row r="82" spans="1:3" x14ac:dyDescent="0.25">
      <c r="A82" s="13">
        <v>3</v>
      </c>
      <c r="B82" s="14">
        <v>0.10232558139534884</v>
      </c>
      <c r="C82" s="14">
        <v>8.1332300542215338E-2</v>
      </c>
    </row>
    <row r="83" spans="1:3" x14ac:dyDescent="0.25">
      <c r="A83" s="13">
        <v>4</v>
      </c>
      <c r="B83" s="14">
        <v>8.2945736434108533E-2</v>
      </c>
      <c r="C83" s="14">
        <v>6.4291247095274978E-2</v>
      </c>
    </row>
    <row r="84" spans="1:3" x14ac:dyDescent="0.25">
      <c r="A84" s="13">
        <v>5</v>
      </c>
      <c r="B84" s="14">
        <v>6.2015503875968991E-2</v>
      </c>
      <c r="C84" s="14">
        <v>4.2602633617350893E-2</v>
      </c>
    </row>
    <row r="85" spans="1:3" x14ac:dyDescent="0.25">
      <c r="A85" s="13">
        <v>7</v>
      </c>
      <c r="B85" s="14">
        <v>3.1782945736434108E-2</v>
      </c>
      <c r="C85" s="14">
        <v>2.0914020139426802E-2</v>
      </c>
    </row>
    <row r="86" spans="1:3" x14ac:dyDescent="0.25">
      <c r="A86" s="13" t="s">
        <v>2</v>
      </c>
      <c r="B86" s="14">
        <v>1</v>
      </c>
      <c r="C86" s="14">
        <v>1</v>
      </c>
    </row>
    <row r="88" spans="1:3" x14ac:dyDescent="0.25">
      <c r="A88" t="s">
        <v>5</v>
      </c>
      <c r="B88" s="14" t="s">
        <v>115</v>
      </c>
      <c r="C88" s="14" t="s">
        <v>113</v>
      </c>
    </row>
    <row r="89" spans="1:3" x14ac:dyDescent="0.25">
      <c r="A89">
        <v>-8</v>
      </c>
      <c r="B89" s="14">
        <v>1.2403100775193798E-2</v>
      </c>
      <c r="C89" s="14">
        <v>2.4786986831913247E-2</v>
      </c>
    </row>
    <row r="90" spans="1:3" x14ac:dyDescent="0.25">
      <c r="A90">
        <v>-7</v>
      </c>
      <c r="B90" s="14">
        <v>4.6511627906976744E-3</v>
      </c>
      <c r="C90" s="14">
        <v>1.0069713400464756E-2</v>
      </c>
    </row>
    <row r="91" spans="1:3" x14ac:dyDescent="0.25">
      <c r="A91">
        <v>-6</v>
      </c>
      <c r="B91" s="14">
        <v>2.6356589147286821E-2</v>
      </c>
      <c r="C91" s="14">
        <v>4.0278853601859024E-2</v>
      </c>
    </row>
    <row r="92" spans="1:3" x14ac:dyDescent="0.25">
      <c r="A92">
        <v>-5</v>
      </c>
      <c r="B92" s="14">
        <v>1.937984496124031E-2</v>
      </c>
      <c r="C92" s="14">
        <v>2.7110766847405113E-2</v>
      </c>
    </row>
    <row r="93" spans="1:3" x14ac:dyDescent="0.25">
      <c r="A93">
        <v>-4</v>
      </c>
      <c r="B93" s="14">
        <v>3.4883720930232558E-2</v>
      </c>
      <c r="C93" s="14">
        <v>5.0348567002323777E-2</v>
      </c>
    </row>
    <row r="94" spans="1:3" x14ac:dyDescent="0.25">
      <c r="A94">
        <v>-3</v>
      </c>
      <c r="B94" s="14">
        <v>5.1162790697674418E-2</v>
      </c>
      <c r="C94" s="14">
        <v>6.9713400464756006E-2</v>
      </c>
    </row>
    <row r="95" spans="1:3" x14ac:dyDescent="0.25">
      <c r="A95">
        <v>-2</v>
      </c>
      <c r="B95" s="14">
        <v>7.5968992248062014E-2</v>
      </c>
      <c r="C95" s="14">
        <v>8.8303640588690932E-2</v>
      </c>
    </row>
    <row r="96" spans="1:3" x14ac:dyDescent="0.25">
      <c r="A96">
        <v>-1</v>
      </c>
      <c r="B96" s="14">
        <v>0.13798449612403102</v>
      </c>
      <c r="C96" s="14">
        <v>0.14872192099147946</v>
      </c>
    </row>
    <row r="97" spans="1:3" x14ac:dyDescent="0.25">
      <c r="A97">
        <v>0</v>
      </c>
      <c r="B97" s="14">
        <v>9.3798449612403106E-2</v>
      </c>
      <c r="C97" s="14">
        <v>9.372579395817196E-2</v>
      </c>
    </row>
    <row r="98" spans="1:3" x14ac:dyDescent="0.25">
      <c r="A98">
        <v>1</v>
      </c>
      <c r="B98" s="14">
        <v>0.15813953488372093</v>
      </c>
      <c r="C98" s="14">
        <v>0.14562354763749033</v>
      </c>
    </row>
    <row r="99" spans="1:3" x14ac:dyDescent="0.25">
      <c r="A99">
        <v>2</v>
      </c>
      <c r="B99" s="14">
        <v>0.1062015503875969</v>
      </c>
      <c r="C99" s="14">
        <v>9.2176607281177381E-2</v>
      </c>
    </row>
    <row r="100" spans="1:3" x14ac:dyDescent="0.25">
      <c r="A100">
        <v>3</v>
      </c>
      <c r="B100" s="14">
        <v>0.10232558139534884</v>
      </c>
      <c r="C100" s="14">
        <v>8.1332300542215338E-2</v>
      </c>
    </row>
    <row r="101" spans="1:3" x14ac:dyDescent="0.25">
      <c r="A101">
        <v>4</v>
      </c>
      <c r="B101" s="14">
        <v>8.2945736434108533E-2</v>
      </c>
      <c r="C101" s="14">
        <v>6.4291247095274978E-2</v>
      </c>
    </row>
    <row r="102" spans="1:3" x14ac:dyDescent="0.25">
      <c r="A102">
        <v>5</v>
      </c>
      <c r="B102" s="14">
        <v>6.2015503875968991E-2</v>
      </c>
      <c r="C102" s="14">
        <v>4.2602633617350893E-2</v>
      </c>
    </row>
    <row r="103" spans="1:3" x14ac:dyDescent="0.25">
      <c r="A103">
        <v>6</v>
      </c>
      <c r="B103" s="14">
        <v>0</v>
      </c>
      <c r="C103" s="14">
        <v>0</v>
      </c>
    </row>
    <row r="104" spans="1:3" x14ac:dyDescent="0.25">
      <c r="A104">
        <v>7</v>
      </c>
      <c r="B104" s="14">
        <v>3.1782945736434108E-2</v>
      </c>
      <c r="C104" s="14">
        <v>2.0914020139426802E-2</v>
      </c>
    </row>
    <row r="105" spans="1:3" x14ac:dyDescent="0.25">
      <c r="A105" t="s">
        <v>2</v>
      </c>
      <c r="B105" s="14">
        <v>1</v>
      </c>
      <c r="C105" s="14">
        <v>1</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6A76-33D0-43B9-AAED-7EE99D6F2E7E}">
  <dimension ref="A1:C36"/>
  <sheetViews>
    <sheetView topLeftCell="A4" workbookViewId="0">
      <selection activeCell="B39" sqref="B39"/>
    </sheetView>
  </sheetViews>
  <sheetFormatPr defaultRowHeight="15" x14ac:dyDescent="0.25"/>
  <cols>
    <col min="1" max="1" width="13.140625" bestFit="1" customWidth="1"/>
    <col min="2" max="2" width="20" bestFit="1" customWidth="1"/>
    <col min="3" max="3" width="21.140625" bestFit="1" customWidth="1"/>
    <col min="4" max="9" width="8.85546875" bestFit="1" customWidth="1"/>
    <col min="10" max="10" width="9.140625" bestFit="1" customWidth="1"/>
    <col min="11" max="11" width="9.85546875" bestFit="1" customWidth="1"/>
    <col min="12" max="12" width="8.85546875" bestFit="1" customWidth="1"/>
    <col min="13" max="13" width="9.140625" bestFit="1" customWidth="1"/>
    <col min="14" max="16" width="8.85546875" bestFit="1" customWidth="1"/>
    <col min="17" max="17" width="9.140625" bestFit="1" customWidth="1"/>
    <col min="18" max="18" width="11.28515625" bestFit="1" customWidth="1"/>
    <col min="19" max="20" width="8.85546875" bestFit="1" customWidth="1"/>
    <col min="21" max="22" width="8.140625" bestFit="1" customWidth="1"/>
    <col min="23" max="23" width="6.140625" bestFit="1" customWidth="1"/>
    <col min="24" max="26" width="8.85546875" bestFit="1" customWidth="1"/>
    <col min="27" max="29" width="8.140625" bestFit="1" customWidth="1"/>
    <col min="30" max="32" width="8.85546875" bestFit="1" customWidth="1"/>
    <col min="33" max="36" width="8.140625" bestFit="1" customWidth="1"/>
    <col min="37" max="41" width="8.85546875" bestFit="1" customWidth="1"/>
    <col min="42" max="45" width="8.140625" bestFit="1" customWidth="1"/>
    <col min="46" max="46" width="8.85546875" bestFit="1" customWidth="1"/>
    <col min="48" max="49" width="8.140625" bestFit="1" customWidth="1"/>
    <col min="50" max="50" width="6.140625" bestFit="1" customWidth="1"/>
    <col min="51" max="51" width="8.85546875" bestFit="1" customWidth="1"/>
    <col min="52" max="52" width="9.85546875" bestFit="1" customWidth="1"/>
    <col min="53" max="53" width="8.85546875" bestFit="1" customWidth="1"/>
    <col min="54" max="57" width="8.140625" bestFit="1" customWidth="1"/>
    <col min="58" max="58" width="6.140625" bestFit="1" customWidth="1"/>
    <col min="59" max="62" width="8.85546875" bestFit="1" customWidth="1"/>
    <col min="63" max="63" width="7.85546875" bestFit="1" customWidth="1"/>
    <col min="65" max="67" width="8.140625" bestFit="1" customWidth="1"/>
    <col min="68" max="68" width="6.140625" bestFit="1" customWidth="1"/>
    <col min="69" max="69" width="8.85546875" bestFit="1" customWidth="1"/>
    <col min="71" max="72" width="8.140625" bestFit="1" customWidth="1"/>
    <col min="73" max="76" width="8.85546875" bestFit="1" customWidth="1"/>
    <col min="77" max="77" width="8.140625" bestFit="1" customWidth="1"/>
    <col min="78" max="78" width="6.140625" bestFit="1" customWidth="1"/>
    <col min="79" max="82" width="8.85546875" bestFit="1" customWidth="1"/>
    <col min="83" max="83" width="8.140625" bestFit="1" customWidth="1"/>
    <col min="84" max="84" width="6.140625" bestFit="1" customWidth="1"/>
    <col min="85" max="87" width="8.85546875" bestFit="1" customWidth="1"/>
    <col min="88" max="89" width="8.140625" bestFit="1" customWidth="1"/>
    <col min="91" max="91" width="11.28515625" bestFit="1" customWidth="1"/>
  </cols>
  <sheetData>
    <row r="1" spans="1:3" x14ac:dyDescent="0.25">
      <c r="A1" s="12" t="s">
        <v>0</v>
      </c>
      <c r="B1" t="s">
        <v>115</v>
      </c>
      <c r="C1" t="s">
        <v>113</v>
      </c>
    </row>
    <row r="2" spans="1:3" x14ac:dyDescent="0.25">
      <c r="A2" s="13">
        <v>-8</v>
      </c>
      <c r="B2" s="14">
        <v>1.2403100775193798E-2</v>
      </c>
      <c r="C2" s="14">
        <v>2.4786986831913247E-2</v>
      </c>
    </row>
    <row r="3" spans="1:3" x14ac:dyDescent="0.25">
      <c r="A3" s="13">
        <v>-7</v>
      </c>
      <c r="B3" s="14">
        <v>4.6511627906976744E-3</v>
      </c>
      <c r="C3" s="14">
        <v>1.0069713400464756E-2</v>
      </c>
    </row>
    <row r="4" spans="1:3" x14ac:dyDescent="0.25">
      <c r="A4" s="13">
        <v>-6</v>
      </c>
      <c r="B4" s="14">
        <v>2.6356589147286821E-2</v>
      </c>
      <c r="C4" s="14">
        <v>4.0278853601859024E-2</v>
      </c>
    </row>
    <row r="5" spans="1:3" x14ac:dyDescent="0.25">
      <c r="A5" s="13">
        <v>-5</v>
      </c>
      <c r="B5" s="14">
        <v>1.937984496124031E-2</v>
      </c>
      <c r="C5" s="14">
        <v>2.7110766847405113E-2</v>
      </c>
    </row>
    <row r="6" spans="1:3" x14ac:dyDescent="0.25">
      <c r="A6" s="13">
        <v>-4</v>
      </c>
      <c r="B6" s="14">
        <v>3.4883720930232558E-2</v>
      </c>
      <c r="C6" s="14">
        <v>5.0348567002323777E-2</v>
      </c>
    </row>
    <row r="7" spans="1:3" x14ac:dyDescent="0.25">
      <c r="A7" s="13">
        <v>-3</v>
      </c>
      <c r="B7" s="14">
        <v>5.1162790697674418E-2</v>
      </c>
      <c r="C7" s="14">
        <v>6.9713400464756006E-2</v>
      </c>
    </row>
    <row r="8" spans="1:3" x14ac:dyDescent="0.25">
      <c r="A8" s="13">
        <v>-2</v>
      </c>
      <c r="B8" s="14">
        <v>7.5968992248062014E-2</v>
      </c>
      <c r="C8" s="14">
        <v>8.8303640588690932E-2</v>
      </c>
    </row>
    <row r="9" spans="1:3" x14ac:dyDescent="0.25">
      <c r="A9" s="13">
        <v>-1</v>
      </c>
      <c r="B9" s="14">
        <v>0.13798449612403102</v>
      </c>
      <c r="C9" s="14">
        <v>0.14872192099147946</v>
      </c>
    </row>
    <row r="10" spans="1:3" x14ac:dyDescent="0.25">
      <c r="A10" s="13">
        <v>0</v>
      </c>
      <c r="B10" s="14">
        <v>9.3798449612403106E-2</v>
      </c>
      <c r="C10" s="14">
        <v>9.372579395817196E-2</v>
      </c>
    </row>
    <row r="11" spans="1:3" x14ac:dyDescent="0.25">
      <c r="A11" s="13">
        <v>1</v>
      </c>
      <c r="B11" s="14">
        <v>0.15813953488372093</v>
      </c>
      <c r="C11" s="14">
        <v>0.14562354763749033</v>
      </c>
    </row>
    <row r="12" spans="1:3" x14ac:dyDescent="0.25">
      <c r="A12" s="13">
        <v>2</v>
      </c>
      <c r="B12" s="14">
        <v>0.1062015503875969</v>
      </c>
      <c r="C12" s="14">
        <v>9.2176607281177381E-2</v>
      </c>
    </row>
    <row r="13" spans="1:3" x14ac:dyDescent="0.25">
      <c r="A13" s="13">
        <v>3</v>
      </c>
      <c r="B13" s="14">
        <v>0.10232558139534884</v>
      </c>
      <c r="C13" s="14">
        <v>8.1332300542215338E-2</v>
      </c>
    </row>
    <row r="14" spans="1:3" x14ac:dyDescent="0.25">
      <c r="A14" s="13">
        <v>4</v>
      </c>
      <c r="B14" s="14">
        <v>8.2945736434108533E-2</v>
      </c>
      <c r="C14" s="14">
        <v>6.4291247095274978E-2</v>
      </c>
    </row>
    <row r="15" spans="1:3" x14ac:dyDescent="0.25">
      <c r="A15" s="13">
        <v>5</v>
      </c>
      <c r="B15" s="14">
        <v>6.2015503875968991E-2</v>
      </c>
      <c r="C15" s="14">
        <v>4.2602633617350893E-2</v>
      </c>
    </row>
    <row r="16" spans="1:3" x14ac:dyDescent="0.25">
      <c r="A16" s="13">
        <v>7</v>
      </c>
      <c r="B16" s="14">
        <v>3.1782945736434108E-2</v>
      </c>
      <c r="C16" s="14">
        <v>2.0914020139426802E-2</v>
      </c>
    </row>
    <row r="17" spans="1:3" x14ac:dyDescent="0.25">
      <c r="A17" s="13" t="s">
        <v>2</v>
      </c>
      <c r="B17" s="14">
        <v>1</v>
      </c>
      <c r="C17" s="14">
        <v>1</v>
      </c>
    </row>
    <row r="19" spans="1:3" x14ac:dyDescent="0.25">
      <c r="A19" t="s">
        <v>5</v>
      </c>
      <c r="B19" s="14" t="s">
        <v>115</v>
      </c>
      <c r="C19" s="14" t="s">
        <v>113</v>
      </c>
    </row>
    <row r="20" spans="1:3" x14ac:dyDescent="0.25">
      <c r="A20">
        <v>-8</v>
      </c>
      <c r="B20" s="14">
        <v>1.2403100775193798E-2</v>
      </c>
      <c r="C20" s="14">
        <v>2.4786986831913247E-2</v>
      </c>
    </row>
    <row r="21" spans="1:3" x14ac:dyDescent="0.25">
      <c r="A21">
        <v>-7</v>
      </c>
      <c r="B21" s="14">
        <v>4.6511627906976744E-3</v>
      </c>
      <c r="C21" s="14">
        <v>1.0069713400464756E-2</v>
      </c>
    </row>
    <row r="22" spans="1:3" x14ac:dyDescent="0.25">
      <c r="A22">
        <v>-6</v>
      </c>
      <c r="B22" s="14">
        <v>2.6356589147286821E-2</v>
      </c>
      <c r="C22" s="14">
        <v>4.0278853601859024E-2</v>
      </c>
    </row>
    <row r="23" spans="1:3" x14ac:dyDescent="0.25">
      <c r="A23">
        <v>-5</v>
      </c>
      <c r="B23" s="14">
        <v>1.937984496124031E-2</v>
      </c>
      <c r="C23" s="14">
        <v>2.7110766847405113E-2</v>
      </c>
    </row>
    <row r="24" spans="1:3" x14ac:dyDescent="0.25">
      <c r="A24">
        <v>-4</v>
      </c>
      <c r="B24" s="14">
        <v>3.4883720930232558E-2</v>
      </c>
      <c r="C24" s="14">
        <v>5.0348567002323777E-2</v>
      </c>
    </row>
    <row r="25" spans="1:3" x14ac:dyDescent="0.25">
      <c r="A25">
        <v>-3</v>
      </c>
      <c r="B25" s="14">
        <v>5.1162790697674418E-2</v>
      </c>
      <c r="C25" s="14">
        <v>6.9713400464756006E-2</v>
      </c>
    </row>
    <row r="26" spans="1:3" x14ac:dyDescent="0.25">
      <c r="A26">
        <v>-2</v>
      </c>
      <c r="B26" s="14">
        <v>7.5968992248062014E-2</v>
      </c>
      <c r="C26" s="14">
        <v>8.8303640588690932E-2</v>
      </c>
    </row>
    <row r="27" spans="1:3" x14ac:dyDescent="0.25">
      <c r="A27">
        <v>-1</v>
      </c>
      <c r="B27" s="14">
        <v>0.13798449612403102</v>
      </c>
      <c r="C27" s="14">
        <v>0.14872192099147946</v>
      </c>
    </row>
    <row r="28" spans="1:3" x14ac:dyDescent="0.25">
      <c r="A28">
        <v>0</v>
      </c>
      <c r="B28" s="14">
        <v>9.3798449612403106E-2</v>
      </c>
      <c r="C28" s="14">
        <v>9.372579395817196E-2</v>
      </c>
    </row>
    <row r="29" spans="1:3" x14ac:dyDescent="0.25">
      <c r="A29">
        <v>1</v>
      </c>
      <c r="B29" s="14">
        <v>0.15813953488372093</v>
      </c>
      <c r="C29" s="14">
        <v>0.14562354763749033</v>
      </c>
    </row>
    <row r="30" spans="1:3" x14ac:dyDescent="0.25">
      <c r="A30">
        <v>2</v>
      </c>
      <c r="B30" s="14">
        <v>0.1062015503875969</v>
      </c>
      <c r="C30" s="14">
        <v>9.2176607281177381E-2</v>
      </c>
    </row>
    <row r="31" spans="1:3" x14ac:dyDescent="0.25">
      <c r="A31">
        <v>3</v>
      </c>
      <c r="B31" s="14">
        <v>0.10232558139534884</v>
      </c>
      <c r="C31" s="14">
        <v>8.1332300542215338E-2</v>
      </c>
    </row>
    <row r="32" spans="1:3" x14ac:dyDescent="0.25">
      <c r="A32">
        <v>4</v>
      </c>
      <c r="B32" s="14">
        <v>8.2945736434108533E-2</v>
      </c>
      <c r="C32" s="14">
        <v>6.4291247095274978E-2</v>
      </c>
    </row>
    <row r="33" spans="1:3" x14ac:dyDescent="0.25">
      <c r="A33">
        <v>5</v>
      </c>
      <c r="B33" s="14">
        <v>6.2015503875968991E-2</v>
      </c>
      <c r="C33" s="14">
        <v>4.2602633617350893E-2</v>
      </c>
    </row>
    <row r="34" spans="1:3" x14ac:dyDescent="0.25">
      <c r="A34">
        <v>6</v>
      </c>
      <c r="B34" s="14">
        <v>0</v>
      </c>
      <c r="C34" s="14">
        <v>0</v>
      </c>
    </row>
    <row r="35" spans="1:3" x14ac:dyDescent="0.25">
      <c r="A35">
        <v>7</v>
      </c>
      <c r="B35" s="14">
        <v>3.1782945736434108E-2</v>
      </c>
      <c r="C35" s="14">
        <v>2.0914020139426802E-2</v>
      </c>
    </row>
    <row r="36" spans="1:3" x14ac:dyDescent="0.25">
      <c r="A36" t="s">
        <v>2</v>
      </c>
      <c r="B36" s="14">
        <v>1</v>
      </c>
      <c r="C36" s="14">
        <v>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F910-45C6-4C35-972D-F6CF624FBE83}">
  <dimension ref="A1:AF352"/>
  <sheetViews>
    <sheetView workbookViewId="0">
      <selection activeCell="U349" sqref="U349"/>
    </sheetView>
  </sheetViews>
  <sheetFormatPr defaultColWidth="8.85546875" defaultRowHeight="9" x14ac:dyDescent="0.15"/>
  <cols>
    <col min="1" max="4" width="9.140625" style="16" customWidth="1"/>
    <col min="5" max="5" width="10.140625" style="16" customWidth="1"/>
    <col min="6" max="12" width="9.140625" style="16" customWidth="1"/>
    <col min="13" max="13" width="6.85546875" style="16" customWidth="1"/>
    <col min="14" max="14" width="11.140625" style="16" customWidth="1"/>
    <col min="15" max="15" width="11" style="16" customWidth="1"/>
    <col min="16" max="16" width="2" style="16" customWidth="1"/>
    <col min="17" max="17" width="5.28515625" style="16" customWidth="1"/>
    <col min="18" max="18" width="2.7109375" style="16" customWidth="1"/>
    <col min="19" max="19" width="7" style="16" customWidth="1"/>
    <col min="20" max="20" width="7.28515625" style="16" customWidth="1"/>
    <col min="21" max="21" width="10.85546875" style="16" customWidth="1"/>
    <col min="22" max="22" width="6.42578125" style="16" customWidth="1"/>
    <col min="23" max="23" width="10.85546875" style="16" customWidth="1"/>
    <col min="24" max="24" width="7.85546875" style="16" customWidth="1"/>
    <col min="25" max="25" width="7" style="16" customWidth="1"/>
    <col min="26" max="26" width="9.42578125" style="16" customWidth="1"/>
    <col min="27" max="27" width="8" style="16" customWidth="1"/>
    <col min="28" max="256" width="8.85546875" style="16"/>
    <col min="257" max="260" width="9.140625" style="16" customWidth="1"/>
    <col min="261" max="261" width="10.140625" style="16" customWidth="1"/>
    <col min="262" max="268" width="9.140625" style="16" customWidth="1"/>
    <col min="269" max="269" width="6.85546875" style="16" customWidth="1"/>
    <col min="270" max="270" width="11.140625" style="16" customWidth="1"/>
    <col min="271" max="271" width="11" style="16" customWidth="1"/>
    <col min="272" max="272" width="2" style="16" customWidth="1"/>
    <col min="273" max="273" width="5.28515625" style="16" customWidth="1"/>
    <col min="274" max="274" width="2.7109375" style="16" customWidth="1"/>
    <col min="275" max="275" width="7" style="16" customWidth="1"/>
    <col min="276" max="276" width="7.28515625" style="16" customWidth="1"/>
    <col min="277" max="277" width="10.85546875" style="16" customWidth="1"/>
    <col min="278" max="278" width="6.42578125" style="16" customWidth="1"/>
    <col min="279" max="279" width="10.85546875" style="16" customWidth="1"/>
    <col min="280" max="280" width="7.85546875" style="16" customWidth="1"/>
    <col min="281" max="281" width="7" style="16" customWidth="1"/>
    <col min="282" max="282" width="9.42578125" style="16" customWidth="1"/>
    <col min="283" max="283" width="8" style="16" customWidth="1"/>
    <col min="284" max="512" width="8.85546875" style="16"/>
    <col min="513" max="516" width="9.140625" style="16" customWidth="1"/>
    <col min="517" max="517" width="10.140625" style="16" customWidth="1"/>
    <col min="518" max="524" width="9.140625" style="16" customWidth="1"/>
    <col min="525" max="525" width="6.85546875" style="16" customWidth="1"/>
    <col min="526" max="526" width="11.140625" style="16" customWidth="1"/>
    <col min="527" max="527" width="11" style="16" customWidth="1"/>
    <col min="528" max="528" width="2" style="16" customWidth="1"/>
    <col min="529" max="529" width="5.28515625" style="16" customWidth="1"/>
    <col min="530" max="530" width="2.7109375" style="16" customWidth="1"/>
    <col min="531" max="531" width="7" style="16" customWidth="1"/>
    <col min="532" max="532" width="7.28515625" style="16" customWidth="1"/>
    <col min="533" max="533" width="10.85546875" style="16" customWidth="1"/>
    <col min="534" max="534" width="6.42578125" style="16" customWidth="1"/>
    <col min="535" max="535" width="10.85546875" style="16" customWidth="1"/>
    <col min="536" max="536" width="7.85546875" style="16" customWidth="1"/>
    <col min="537" max="537" width="7" style="16" customWidth="1"/>
    <col min="538" max="538" width="9.42578125" style="16" customWidth="1"/>
    <col min="539" max="539" width="8" style="16" customWidth="1"/>
    <col min="540" max="768" width="8.85546875" style="16"/>
    <col min="769" max="772" width="9.140625" style="16" customWidth="1"/>
    <col min="773" max="773" width="10.140625" style="16" customWidth="1"/>
    <col min="774" max="780" width="9.140625" style="16" customWidth="1"/>
    <col min="781" max="781" width="6.85546875" style="16" customWidth="1"/>
    <col min="782" max="782" width="11.140625" style="16" customWidth="1"/>
    <col min="783" max="783" width="11" style="16" customWidth="1"/>
    <col min="784" max="784" width="2" style="16" customWidth="1"/>
    <col min="785" max="785" width="5.28515625" style="16" customWidth="1"/>
    <col min="786" max="786" width="2.7109375" style="16" customWidth="1"/>
    <col min="787" max="787" width="7" style="16" customWidth="1"/>
    <col min="788" max="788" width="7.28515625" style="16" customWidth="1"/>
    <col min="789" max="789" width="10.85546875" style="16" customWidth="1"/>
    <col min="790" max="790" width="6.42578125" style="16" customWidth="1"/>
    <col min="791" max="791" width="10.85546875" style="16" customWidth="1"/>
    <col min="792" max="792" width="7.85546875" style="16" customWidth="1"/>
    <col min="793" max="793" width="7" style="16" customWidth="1"/>
    <col min="794" max="794" width="9.42578125" style="16" customWidth="1"/>
    <col min="795" max="795" width="8" style="16" customWidth="1"/>
    <col min="796" max="1024" width="8.85546875" style="16"/>
    <col min="1025" max="1028" width="9.140625" style="16" customWidth="1"/>
    <col min="1029" max="1029" width="10.140625" style="16" customWidth="1"/>
    <col min="1030" max="1036" width="9.140625" style="16" customWidth="1"/>
    <col min="1037" max="1037" width="6.85546875" style="16" customWidth="1"/>
    <col min="1038" max="1038" width="11.140625" style="16" customWidth="1"/>
    <col min="1039" max="1039" width="11" style="16" customWidth="1"/>
    <col min="1040" max="1040" width="2" style="16" customWidth="1"/>
    <col min="1041" max="1041" width="5.28515625" style="16" customWidth="1"/>
    <col min="1042" max="1042" width="2.7109375" style="16" customWidth="1"/>
    <col min="1043" max="1043" width="7" style="16" customWidth="1"/>
    <col min="1044" max="1044" width="7.28515625" style="16" customWidth="1"/>
    <col min="1045" max="1045" width="10.85546875" style="16" customWidth="1"/>
    <col min="1046" max="1046" width="6.42578125" style="16" customWidth="1"/>
    <col min="1047" max="1047" width="10.85546875" style="16" customWidth="1"/>
    <col min="1048" max="1048" width="7.85546875" style="16" customWidth="1"/>
    <col min="1049" max="1049" width="7" style="16" customWidth="1"/>
    <col min="1050" max="1050" width="9.42578125" style="16" customWidth="1"/>
    <col min="1051" max="1051" width="8" style="16" customWidth="1"/>
    <col min="1052" max="1280" width="8.85546875" style="16"/>
    <col min="1281" max="1284" width="9.140625" style="16" customWidth="1"/>
    <col min="1285" max="1285" width="10.140625" style="16" customWidth="1"/>
    <col min="1286" max="1292" width="9.140625" style="16" customWidth="1"/>
    <col min="1293" max="1293" width="6.85546875" style="16" customWidth="1"/>
    <col min="1294" max="1294" width="11.140625" style="16" customWidth="1"/>
    <col min="1295" max="1295" width="11" style="16" customWidth="1"/>
    <col min="1296" max="1296" width="2" style="16" customWidth="1"/>
    <col min="1297" max="1297" width="5.28515625" style="16" customWidth="1"/>
    <col min="1298" max="1298" width="2.7109375" style="16" customWidth="1"/>
    <col min="1299" max="1299" width="7" style="16" customWidth="1"/>
    <col min="1300" max="1300" width="7.28515625" style="16" customWidth="1"/>
    <col min="1301" max="1301" width="10.85546875" style="16" customWidth="1"/>
    <col min="1302" max="1302" width="6.42578125" style="16" customWidth="1"/>
    <col min="1303" max="1303" width="10.85546875" style="16" customWidth="1"/>
    <col min="1304" max="1304" width="7.85546875" style="16" customWidth="1"/>
    <col min="1305" max="1305" width="7" style="16" customWidth="1"/>
    <col min="1306" max="1306" width="9.42578125" style="16" customWidth="1"/>
    <col min="1307" max="1307" width="8" style="16" customWidth="1"/>
    <col min="1308" max="1536" width="8.85546875" style="16"/>
    <col min="1537" max="1540" width="9.140625" style="16" customWidth="1"/>
    <col min="1541" max="1541" width="10.140625" style="16" customWidth="1"/>
    <col min="1542" max="1548" width="9.140625" style="16" customWidth="1"/>
    <col min="1549" max="1549" width="6.85546875" style="16" customWidth="1"/>
    <col min="1550" max="1550" width="11.140625" style="16" customWidth="1"/>
    <col min="1551" max="1551" width="11" style="16" customWidth="1"/>
    <col min="1552" max="1552" width="2" style="16" customWidth="1"/>
    <col min="1553" max="1553" width="5.28515625" style="16" customWidth="1"/>
    <col min="1554" max="1554" width="2.7109375" style="16" customWidth="1"/>
    <col min="1555" max="1555" width="7" style="16" customWidth="1"/>
    <col min="1556" max="1556" width="7.28515625" style="16" customWidth="1"/>
    <col min="1557" max="1557" width="10.85546875" style="16" customWidth="1"/>
    <col min="1558" max="1558" width="6.42578125" style="16" customWidth="1"/>
    <col min="1559" max="1559" width="10.85546875" style="16" customWidth="1"/>
    <col min="1560" max="1560" width="7.85546875" style="16" customWidth="1"/>
    <col min="1561" max="1561" width="7" style="16" customWidth="1"/>
    <col min="1562" max="1562" width="9.42578125" style="16" customWidth="1"/>
    <col min="1563" max="1563" width="8" style="16" customWidth="1"/>
    <col min="1564" max="1792" width="8.85546875" style="16"/>
    <col min="1793" max="1796" width="9.140625" style="16" customWidth="1"/>
    <col min="1797" max="1797" width="10.140625" style="16" customWidth="1"/>
    <col min="1798" max="1804" width="9.140625" style="16" customWidth="1"/>
    <col min="1805" max="1805" width="6.85546875" style="16" customWidth="1"/>
    <col min="1806" max="1806" width="11.140625" style="16" customWidth="1"/>
    <col min="1807" max="1807" width="11" style="16" customWidth="1"/>
    <col min="1808" max="1808" width="2" style="16" customWidth="1"/>
    <col min="1809" max="1809" width="5.28515625" style="16" customWidth="1"/>
    <col min="1810" max="1810" width="2.7109375" style="16" customWidth="1"/>
    <col min="1811" max="1811" width="7" style="16" customWidth="1"/>
    <col min="1812" max="1812" width="7.28515625" style="16" customWidth="1"/>
    <col min="1813" max="1813" width="10.85546875" style="16" customWidth="1"/>
    <col min="1814" max="1814" width="6.42578125" style="16" customWidth="1"/>
    <col min="1815" max="1815" width="10.85546875" style="16" customWidth="1"/>
    <col min="1816" max="1816" width="7.85546875" style="16" customWidth="1"/>
    <col min="1817" max="1817" width="7" style="16" customWidth="1"/>
    <col min="1818" max="1818" width="9.42578125" style="16" customWidth="1"/>
    <col min="1819" max="1819" width="8" style="16" customWidth="1"/>
    <col min="1820" max="2048" width="8.85546875" style="16"/>
    <col min="2049" max="2052" width="9.140625" style="16" customWidth="1"/>
    <col min="2053" max="2053" width="10.140625" style="16" customWidth="1"/>
    <col min="2054" max="2060" width="9.140625" style="16" customWidth="1"/>
    <col min="2061" max="2061" width="6.85546875" style="16" customWidth="1"/>
    <col min="2062" max="2062" width="11.140625" style="16" customWidth="1"/>
    <col min="2063" max="2063" width="11" style="16" customWidth="1"/>
    <col min="2064" max="2064" width="2" style="16" customWidth="1"/>
    <col min="2065" max="2065" width="5.28515625" style="16" customWidth="1"/>
    <col min="2066" max="2066" width="2.7109375" style="16" customWidth="1"/>
    <col min="2067" max="2067" width="7" style="16" customWidth="1"/>
    <col min="2068" max="2068" width="7.28515625" style="16" customWidth="1"/>
    <col min="2069" max="2069" width="10.85546875" style="16" customWidth="1"/>
    <col min="2070" max="2070" width="6.42578125" style="16" customWidth="1"/>
    <col min="2071" max="2071" width="10.85546875" style="16" customWidth="1"/>
    <col min="2072" max="2072" width="7.85546875" style="16" customWidth="1"/>
    <col min="2073" max="2073" width="7" style="16" customWidth="1"/>
    <col min="2074" max="2074" width="9.42578125" style="16" customWidth="1"/>
    <col min="2075" max="2075" width="8" style="16" customWidth="1"/>
    <col min="2076" max="2304" width="8.85546875" style="16"/>
    <col min="2305" max="2308" width="9.140625" style="16" customWidth="1"/>
    <col min="2309" max="2309" width="10.140625" style="16" customWidth="1"/>
    <col min="2310" max="2316" width="9.140625" style="16" customWidth="1"/>
    <col min="2317" max="2317" width="6.85546875" style="16" customWidth="1"/>
    <col min="2318" max="2318" width="11.140625" style="16" customWidth="1"/>
    <col min="2319" max="2319" width="11" style="16" customWidth="1"/>
    <col min="2320" max="2320" width="2" style="16" customWidth="1"/>
    <col min="2321" max="2321" width="5.28515625" style="16" customWidth="1"/>
    <col min="2322" max="2322" width="2.7109375" style="16" customWidth="1"/>
    <col min="2323" max="2323" width="7" style="16" customWidth="1"/>
    <col min="2324" max="2324" width="7.28515625" style="16" customWidth="1"/>
    <col min="2325" max="2325" width="10.85546875" style="16" customWidth="1"/>
    <col min="2326" max="2326" width="6.42578125" style="16" customWidth="1"/>
    <col min="2327" max="2327" width="10.85546875" style="16" customWidth="1"/>
    <col min="2328" max="2328" width="7.85546875" style="16" customWidth="1"/>
    <col min="2329" max="2329" width="7" style="16" customWidth="1"/>
    <col min="2330" max="2330" width="9.42578125" style="16" customWidth="1"/>
    <col min="2331" max="2331" width="8" style="16" customWidth="1"/>
    <col min="2332" max="2560" width="8.85546875" style="16"/>
    <col min="2561" max="2564" width="9.140625" style="16" customWidth="1"/>
    <col min="2565" max="2565" width="10.140625" style="16" customWidth="1"/>
    <col min="2566" max="2572" width="9.140625" style="16" customWidth="1"/>
    <col min="2573" max="2573" width="6.85546875" style="16" customWidth="1"/>
    <col min="2574" max="2574" width="11.140625" style="16" customWidth="1"/>
    <col min="2575" max="2575" width="11" style="16" customWidth="1"/>
    <col min="2576" max="2576" width="2" style="16" customWidth="1"/>
    <col min="2577" max="2577" width="5.28515625" style="16" customWidth="1"/>
    <col min="2578" max="2578" width="2.7109375" style="16" customWidth="1"/>
    <col min="2579" max="2579" width="7" style="16" customWidth="1"/>
    <col min="2580" max="2580" width="7.28515625" style="16" customWidth="1"/>
    <col min="2581" max="2581" width="10.85546875" style="16" customWidth="1"/>
    <col min="2582" max="2582" width="6.42578125" style="16" customWidth="1"/>
    <col min="2583" max="2583" width="10.85546875" style="16" customWidth="1"/>
    <col min="2584" max="2584" width="7.85546875" style="16" customWidth="1"/>
    <col min="2585" max="2585" width="7" style="16" customWidth="1"/>
    <col min="2586" max="2586" width="9.42578125" style="16" customWidth="1"/>
    <col min="2587" max="2587" width="8" style="16" customWidth="1"/>
    <col min="2588" max="2816" width="8.85546875" style="16"/>
    <col min="2817" max="2820" width="9.140625" style="16" customWidth="1"/>
    <col min="2821" max="2821" width="10.140625" style="16" customWidth="1"/>
    <col min="2822" max="2828" width="9.140625" style="16" customWidth="1"/>
    <col min="2829" max="2829" width="6.85546875" style="16" customWidth="1"/>
    <col min="2830" max="2830" width="11.140625" style="16" customWidth="1"/>
    <col min="2831" max="2831" width="11" style="16" customWidth="1"/>
    <col min="2832" max="2832" width="2" style="16" customWidth="1"/>
    <col min="2833" max="2833" width="5.28515625" style="16" customWidth="1"/>
    <col min="2834" max="2834" width="2.7109375" style="16" customWidth="1"/>
    <col min="2835" max="2835" width="7" style="16" customWidth="1"/>
    <col min="2836" max="2836" width="7.28515625" style="16" customWidth="1"/>
    <col min="2837" max="2837" width="10.85546875" style="16" customWidth="1"/>
    <col min="2838" max="2838" width="6.42578125" style="16" customWidth="1"/>
    <col min="2839" max="2839" width="10.85546875" style="16" customWidth="1"/>
    <col min="2840" max="2840" width="7.85546875" style="16" customWidth="1"/>
    <col min="2841" max="2841" width="7" style="16" customWidth="1"/>
    <col min="2842" max="2842" width="9.42578125" style="16" customWidth="1"/>
    <col min="2843" max="2843" width="8" style="16" customWidth="1"/>
    <col min="2844" max="3072" width="8.85546875" style="16"/>
    <col min="3073" max="3076" width="9.140625" style="16" customWidth="1"/>
    <col min="3077" max="3077" width="10.140625" style="16" customWidth="1"/>
    <col min="3078" max="3084" width="9.140625" style="16" customWidth="1"/>
    <col min="3085" max="3085" width="6.85546875" style="16" customWidth="1"/>
    <col min="3086" max="3086" width="11.140625" style="16" customWidth="1"/>
    <col min="3087" max="3087" width="11" style="16" customWidth="1"/>
    <col min="3088" max="3088" width="2" style="16" customWidth="1"/>
    <col min="3089" max="3089" width="5.28515625" style="16" customWidth="1"/>
    <col min="3090" max="3090" width="2.7109375" style="16" customWidth="1"/>
    <col min="3091" max="3091" width="7" style="16" customWidth="1"/>
    <col min="3092" max="3092" width="7.28515625" style="16" customWidth="1"/>
    <col min="3093" max="3093" width="10.85546875" style="16" customWidth="1"/>
    <col min="3094" max="3094" width="6.42578125" style="16" customWidth="1"/>
    <col min="3095" max="3095" width="10.85546875" style="16" customWidth="1"/>
    <col min="3096" max="3096" width="7.85546875" style="16" customWidth="1"/>
    <col min="3097" max="3097" width="7" style="16" customWidth="1"/>
    <col min="3098" max="3098" width="9.42578125" style="16" customWidth="1"/>
    <col min="3099" max="3099" width="8" style="16" customWidth="1"/>
    <col min="3100" max="3328" width="8.85546875" style="16"/>
    <col min="3329" max="3332" width="9.140625" style="16" customWidth="1"/>
    <col min="3333" max="3333" width="10.140625" style="16" customWidth="1"/>
    <col min="3334" max="3340" width="9.140625" style="16" customWidth="1"/>
    <col min="3341" max="3341" width="6.85546875" style="16" customWidth="1"/>
    <col min="3342" max="3342" width="11.140625" style="16" customWidth="1"/>
    <col min="3343" max="3343" width="11" style="16" customWidth="1"/>
    <col min="3344" max="3344" width="2" style="16" customWidth="1"/>
    <col min="3345" max="3345" width="5.28515625" style="16" customWidth="1"/>
    <col min="3346" max="3346" width="2.7109375" style="16" customWidth="1"/>
    <col min="3347" max="3347" width="7" style="16" customWidth="1"/>
    <col min="3348" max="3348" width="7.28515625" style="16" customWidth="1"/>
    <col min="3349" max="3349" width="10.85546875" style="16" customWidth="1"/>
    <col min="3350" max="3350" width="6.42578125" style="16" customWidth="1"/>
    <col min="3351" max="3351" width="10.85546875" style="16" customWidth="1"/>
    <col min="3352" max="3352" width="7.85546875" style="16" customWidth="1"/>
    <col min="3353" max="3353" width="7" style="16" customWidth="1"/>
    <col min="3354" max="3354" width="9.42578125" style="16" customWidth="1"/>
    <col min="3355" max="3355" width="8" style="16" customWidth="1"/>
    <col min="3356" max="3584" width="8.85546875" style="16"/>
    <col min="3585" max="3588" width="9.140625" style="16" customWidth="1"/>
    <col min="3589" max="3589" width="10.140625" style="16" customWidth="1"/>
    <col min="3590" max="3596" width="9.140625" style="16" customWidth="1"/>
    <col min="3597" max="3597" width="6.85546875" style="16" customWidth="1"/>
    <col min="3598" max="3598" width="11.140625" style="16" customWidth="1"/>
    <col min="3599" max="3599" width="11" style="16" customWidth="1"/>
    <col min="3600" max="3600" width="2" style="16" customWidth="1"/>
    <col min="3601" max="3601" width="5.28515625" style="16" customWidth="1"/>
    <col min="3602" max="3602" width="2.7109375" style="16" customWidth="1"/>
    <col min="3603" max="3603" width="7" style="16" customWidth="1"/>
    <col min="3604" max="3604" width="7.28515625" style="16" customWidth="1"/>
    <col min="3605" max="3605" width="10.85546875" style="16" customWidth="1"/>
    <col min="3606" max="3606" width="6.42578125" style="16" customWidth="1"/>
    <col min="3607" max="3607" width="10.85546875" style="16" customWidth="1"/>
    <col min="3608" max="3608" width="7.85546875" style="16" customWidth="1"/>
    <col min="3609" max="3609" width="7" style="16" customWidth="1"/>
    <col min="3610" max="3610" width="9.42578125" style="16" customWidth="1"/>
    <col min="3611" max="3611" width="8" style="16" customWidth="1"/>
    <col min="3612" max="3840" width="8.85546875" style="16"/>
    <col min="3841" max="3844" width="9.140625" style="16" customWidth="1"/>
    <col min="3845" max="3845" width="10.140625" style="16" customWidth="1"/>
    <col min="3846" max="3852" width="9.140625" style="16" customWidth="1"/>
    <col min="3853" max="3853" width="6.85546875" style="16" customWidth="1"/>
    <col min="3854" max="3854" width="11.140625" style="16" customWidth="1"/>
    <col min="3855" max="3855" width="11" style="16" customWidth="1"/>
    <col min="3856" max="3856" width="2" style="16" customWidth="1"/>
    <col min="3857" max="3857" width="5.28515625" style="16" customWidth="1"/>
    <col min="3858" max="3858" width="2.7109375" style="16" customWidth="1"/>
    <col min="3859" max="3859" width="7" style="16" customWidth="1"/>
    <col min="3860" max="3860" width="7.28515625" style="16" customWidth="1"/>
    <col min="3861" max="3861" width="10.85546875" style="16" customWidth="1"/>
    <col min="3862" max="3862" width="6.42578125" style="16" customWidth="1"/>
    <col min="3863" max="3863" width="10.85546875" style="16" customWidth="1"/>
    <col min="3864" max="3864" width="7.85546875" style="16" customWidth="1"/>
    <col min="3865" max="3865" width="7" style="16" customWidth="1"/>
    <col min="3866" max="3866" width="9.42578125" style="16" customWidth="1"/>
    <col min="3867" max="3867" width="8" style="16" customWidth="1"/>
    <col min="3868" max="4096" width="8.85546875" style="16"/>
    <col min="4097" max="4100" width="9.140625" style="16" customWidth="1"/>
    <col min="4101" max="4101" width="10.140625" style="16" customWidth="1"/>
    <col min="4102" max="4108" width="9.140625" style="16" customWidth="1"/>
    <col min="4109" max="4109" width="6.85546875" style="16" customWidth="1"/>
    <col min="4110" max="4110" width="11.140625" style="16" customWidth="1"/>
    <col min="4111" max="4111" width="11" style="16" customWidth="1"/>
    <col min="4112" max="4112" width="2" style="16" customWidth="1"/>
    <col min="4113" max="4113" width="5.28515625" style="16" customWidth="1"/>
    <col min="4114" max="4114" width="2.7109375" style="16" customWidth="1"/>
    <col min="4115" max="4115" width="7" style="16" customWidth="1"/>
    <col min="4116" max="4116" width="7.28515625" style="16" customWidth="1"/>
    <col min="4117" max="4117" width="10.85546875" style="16" customWidth="1"/>
    <col min="4118" max="4118" width="6.42578125" style="16" customWidth="1"/>
    <col min="4119" max="4119" width="10.85546875" style="16" customWidth="1"/>
    <col min="4120" max="4120" width="7.85546875" style="16" customWidth="1"/>
    <col min="4121" max="4121" width="7" style="16" customWidth="1"/>
    <col min="4122" max="4122" width="9.42578125" style="16" customWidth="1"/>
    <col min="4123" max="4123" width="8" style="16" customWidth="1"/>
    <col min="4124" max="4352" width="8.85546875" style="16"/>
    <col min="4353" max="4356" width="9.140625" style="16" customWidth="1"/>
    <col min="4357" max="4357" width="10.140625" style="16" customWidth="1"/>
    <col min="4358" max="4364" width="9.140625" style="16" customWidth="1"/>
    <col min="4365" max="4365" width="6.85546875" style="16" customWidth="1"/>
    <col min="4366" max="4366" width="11.140625" style="16" customWidth="1"/>
    <col min="4367" max="4367" width="11" style="16" customWidth="1"/>
    <col min="4368" max="4368" width="2" style="16" customWidth="1"/>
    <col min="4369" max="4369" width="5.28515625" style="16" customWidth="1"/>
    <col min="4370" max="4370" width="2.7109375" style="16" customWidth="1"/>
    <col min="4371" max="4371" width="7" style="16" customWidth="1"/>
    <col min="4372" max="4372" width="7.28515625" style="16" customWidth="1"/>
    <col min="4373" max="4373" width="10.85546875" style="16" customWidth="1"/>
    <col min="4374" max="4374" width="6.42578125" style="16" customWidth="1"/>
    <col min="4375" max="4375" width="10.85546875" style="16" customWidth="1"/>
    <col min="4376" max="4376" width="7.85546875" style="16" customWidth="1"/>
    <col min="4377" max="4377" width="7" style="16" customWidth="1"/>
    <col min="4378" max="4378" width="9.42578125" style="16" customWidth="1"/>
    <col min="4379" max="4379" width="8" style="16" customWidth="1"/>
    <col min="4380" max="4608" width="8.85546875" style="16"/>
    <col min="4609" max="4612" width="9.140625" style="16" customWidth="1"/>
    <col min="4613" max="4613" width="10.140625" style="16" customWidth="1"/>
    <col min="4614" max="4620" width="9.140625" style="16" customWidth="1"/>
    <col min="4621" max="4621" width="6.85546875" style="16" customWidth="1"/>
    <col min="4622" max="4622" width="11.140625" style="16" customWidth="1"/>
    <col min="4623" max="4623" width="11" style="16" customWidth="1"/>
    <col min="4624" max="4624" width="2" style="16" customWidth="1"/>
    <col min="4625" max="4625" width="5.28515625" style="16" customWidth="1"/>
    <col min="4626" max="4626" width="2.7109375" style="16" customWidth="1"/>
    <col min="4627" max="4627" width="7" style="16" customWidth="1"/>
    <col min="4628" max="4628" width="7.28515625" style="16" customWidth="1"/>
    <col min="4629" max="4629" width="10.85546875" style="16" customWidth="1"/>
    <col min="4630" max="4630" width="6.42578125" style="16" customWidth="1"/>
    <col min="4631" max="4631" width="10.85546875" style="16" customWidth="1"/>
    <col min="4632" max="4632" width="7.85546875" style="16" customWidth="1"/>
    <col min="4633" max="4633" width="7" style="16" customWidth="1"/>
    <col min="4634" max="4634" width="9.42578125" style="16" customWidth="1"/>
    <col min="4635" max="4635" width="8" style="16" customWidth="1"/>
    <col min="4636" max="4864" width="8.85546875" style="16"/>
    <col min="4865" max="4868" width="9.140625" style="16" customWidth="1"/>
    <col min="4869" max="4869" width="10.140625" style="16" customWidth="1"/>
    <col min="4870" max="4876" width="9.140625" style="16" customWidth="1"/>
    <col min="4877" max="4877" width="6.85546875" style="16" customWidth="1"/>
    <col min="4878" max="4878" width="11.140625" style="16" customWidth="1"/>
    <col min="4879" max="4879" width="11" style="16" customWidth="1"/>
    <col min="4880" max="4880" width="2" style="16" customWidth="1"/>
    <col min="4881" max="4881" width="5.28515625" style="16" customWidth="1"/>
    <col min="4882" max="4882" width="2.7109375" style="16" customWidth="1"/>
    <col min="4883" max="4883" width="7" style="16" customWidth="1"/>
    <col min="4884" max="4884" width="7.28515625" style="16" customWidth="1"/>
    <col min="4885" max="4885" width="10.85546875" style="16" customWidth="1"/>
    <col min="4886" max="4886" width="6.42578125" style="16" customWidth="1"/>
    <col min="4887" max="4887" width="10.85546875" style="16" customWidth="1"/>
    <col min="4888" max="4888" width="7.85546875" style="16" customWidth="1"/>
    <col min="4889" max="4889" width="7" style="16" customWidth="1"/>
    <col min="4890" max="4890" width="9.42578125" style="16" customWidth="1"/>
    <col min="4891" max="4891" width="8" style="16" customWidth="1"/>
    <col min="4892" max="5120" width="8.85546875" style="16"/>
    <col min="5121" max="5124" width="9.140625" style="16" customWidth="1"/>
    <col min="5125" max="5125" width="10.140625" style="16" customWidth="1"/>
    <col min="5126" max="5132" width="9.140625" style="16" customWidth="1"/>
    <col min="5133" max="5133" width="6.85546875" style="16" customWidth="1"/>
    <col min="5134" max="5134" width="11.140625" style="16" customWidth="1"/>
    <col min="5135" max="5135" width="11" style="16" customWidth="1"/>
    <col min="5136" max="5136" width="2" style="16" customWidth="1"/>
    <col min="5137" max="5137" width="5.28515625" style="16" customWidth="1"/>
    <col min="5138" max="5138" width="2.7109375" style="16" customWidth="1"/>
    <col min="5139" max="5139" width="7" style="16" customWidth="1"/>
    <col min="5140" max="5140" width="7.28515625" style="16" customWidth="1"/>
    <col min="5141" max="5141" width="10.85546875" style="16" customWidth="1"/>
    <col min="5142" max="5142" width="6.42578125" style="16" customWidth="1"/>
    <col min="5143" max="5143" width="10.85546875" style="16" customWidth="1"/>
    <col min="5144" max="5144" width="7.85546875" style="16" customWidth="1"/>
    <col min="5145" max="5145" width="7" style="16" customWidth="1"/>
    <col min="5146" max="5146" width="9.42578125" style="16" customWidth="1"/>
    <col min="5147" max="5147" width="8" style="16" customWidth="1"/>
    <col min="5148" max="5376" width="8.85546875" style="16"/>
    <col min="5377" max="5380" width="9.140625" style="16" customWidth="1"/>
    <col min="5381" max="5381" width="10.140625" style="16" customWidth="1"/>
    <col min="5382" max="5388" width="9.140625" style="16" customWidth="1"/>
    <col min="5389" max="5389" width="6.85546875" style="16" customWidth="1"/>
    <col min="5390" max="5390" width="11.140625" style="16" customWidth="1"/>
    <col min="5391" max="5391" width="11" style="16" customWidth="1"/>
    <col min="5392" max="5392" width="2" style="16" customWidth="1"/>
    <col min="5393" max="5393" width="5.28515625" style="16" customWidth="1"/>
    <col min="5394" max="5394" width="2.7109375" style="16" customWidth="1"/>
    <col min="5395" max="5395" width="7" style="16" customWidth="1"/>
    <col min="5396" max="5396" width="7.28515625" style="16" customWidth="1"/>
    <col min="5397" max="5397" width="10.85546875" style="16" customWidth="1"/>
    <col min="5398" max="5398" width="6.42578125" style="16" customWidth="1"/>
    <col min="5399" max="5399" width="10.85546875" style="16" customWidth="1"/>
    <col min="5400" max="5400" width="7.85546875" style="16" customWidth="1"/>
    <col min="5401" max="5401" width="7" style="16" customWidth="1"/>
    <col min="5402" max="5402" width="9.42578125" style="16" customWidth="1"/>
    <col min="5403" max="5403" width="8" style="16" customWidth="1"/>
    <col min="5404" max="5632" width="8.85546875" style="16"/>
    <col min="5633" max="5636" width="9.140625" style="16" customWidth="1"/>
    <col min="5637" max="5637" width="10.140625" style="16" customWidth="1"/>
    <col min="5638" max="5644" width="9.140625" style="16" customWidth="1"/>
    <col min="5645" max="5645" width="6.85546875" style="16" customWidth="1"/>
    <col min="5646" max="5646" width="11.140625" style="16" customWidth="1"/>
    <col min="5647" max="5647" width="11" style="16" customWidth="1"/>
    <col min="5648" max="5648" width="2" style="16" customWidth="1"/>
    <col min="5649" max="5649" width="5.28515625" style="16" customWidth="1"/>
    <col min="5650" max="5650" width="2.7109375" style="16" customWidth="1"/>
    <col min="5651" max="5651" width="7" style="16" customWidth="1"/>
    <col min="5652" max="5652" width="7.28515625" style="16" customWidth="1"/>
    <col min="5653" max="5653" width="10.85546875" style="16" customWidth="1"/>
    <col min="5654" max="5654" width="6.42578125" style="16" customWidth="1"/>
    <col min="5655" max="5655" width="10.85546875" style="16" customWidth="1"/>
    <col min="5656" max="5656" width="7.85546875" style="16" customWidth="1"/>
    <col min="5657" max="5657" width="7" style="16" customWidth="1"/>
    <col min="5658" max="5658" width="9.42578125" style="16" customWidth="1"/>
    <col min="5659" max="5659" width="8" style="16" customWidth="1"/>
    <col min="5660" max="5888" width="8.85546875" style="16"/>
    <col min="5889" max="5892" width="9.140625" style="16" customWidth="1"/>
    <col min="5893" max="5893" width="10.140625" style="16" customWidth="1"/>
    <col min="5894" max="5900" width="9.140625" style="16" customWidth="1"/>
    <col min="5901" max="5901" width="6.85546875" style="16" customWidth="1"/>
    <col min="5902" max="5902" width="11.140625" style="16" customWidth="1"/>
    <col min="5903" max="5903" width="11" style="16" customWidth="1"/>
    <col min="5904" max="5904" width="2" style="16" customWidth="1"/>
    <col min="5905" max="5905" width="5.28515625" style="16" customWidth="1"/>
    <col min="5906" max="5906" width="2.7109375" style="16" customWidth="1"/>
    <col min="5907" max="5907" width="7" style="16" customWidth="1"/>
    <col min="5908" max="5908" width="7.28515625" style="16" customWidth="1"/>
    <col min="5909" max="5909" width="10.85546875" style="16" customWidth="1"/>
    <col min="5910" max="5910" width="6.42578125" style="16" customWidth="1"/>
    <col min="5911" max="5911" width="10.85546875" style="16" customWidth="1"/>
    <col min="5912" max="5912" width="7.85546875" style="16" customWidth="1"/>
    <col min="5913" max="5913" width="7" style="16" customWidth="1"/>
    <col min="5914" max="5914" width="9.42578125" style="16" customWidth="1"/>
    <col min="5915" max="5915" width="8" style="16" customWidth="1"/>
    <col min="5916" max="6144" width="8.85546875" style="16"/>
    <col min="6145" max="6148" width="9.140625" style="16" customWidth="1"/>
    <col min="6149" max="6149" width="10.140625" style="16" customWidth="1"/>
    <col min="6150" max="6156" width="9.140625" style="16" customWidth="1"/>
    <col min="6157" max="6157" width="6.85546875" style="16" customWidth="1"/>
    <col min="6158" max="6158" width="11.140625" style="16" customWidth="1"/>
    <col min="6159" max="6159" width="11" style="16" customWidth="1"/>
    <col min="6160" max="6160" width="2" style="16" customWidth="1"/>
    <col min="6161" max="6161" width="5.28515625" style="16" customWidth="1"/>
    <col min="6162" max="6162" width="2.7109375" style="16" customWidth="1"/>
    <col min="6163" max="6163" width="7" style="16" customWidth="1"/>
    <col min="6164" max="6164" width="7.28515625" style="16" customWidth="1"/>
    <col min="6165" max="6165" width="10.85546875" style="16" customWidth="1"/>
    <col min="6166" max="6166" width="6.42578125" style="16" customWidth="1"/>
    <col min="6167" max="6167" width="10.85546875" style="16" customWidth="1"/>
    <col min="6168" max="6168" width="7.85546875" style="16" customWidth="1"/>
    <col min="6169" max="6169" width="7" style="16" customWidth="1"/>
    <col min="6170" max="6170" width="9.42578125" style="16" customWidth="1"/>
    <col min="6171" max="6171" width="8" style="16" customWidth="1"/>
    <col min="6172" max="6400" width="8.85546875" style="16"/>
    <col min="6401" max="6404" width="9.140625" style="16" customWidth="1"/>
    <col min="6405" max="6405" width="10.140625" style="16" customWidth="1"/>
    <col min="6406" max="6412" width="9.140625" style="16" customWidth="1"/>
    <col min="6413" max="6413" width="6.85546875" style="16" customWidth="1"/>
    <col min="6414" max="6414" width="11.140625" style="16" customWidth="1"/>
    <col min="6415" max="6415" width="11" style="16" customWidth="1"/>
    <col min="6416" max="6416" width="2" style="16" customWidth="1"/>
    <col min="6417" max="6417" width="5.28515625" style="16" customWidth="1"/>
    <col min="6418" max="6418" width="2.7109375" style="16" customWidth="1"/>
    <col min="6419" max="6419" width="7" style="16" customWidth="1"/>
    <col min="6420" max="6420" width="7.28515625" style="16" customWidth="1"/>
    <col min="6421" max="6421" width="10.85546875" style="16" customWidth="1"/>
    <col min="6422" max="6422" width="6.42578125" style="16" customWidth="1"/>
    <col min="6423" max="6423" width="10.85546875" style="16" customWidth="1"/>
    <col min="6424" max="6424" width="7.85546875" style="16" customWidth="1"/>
    <col min="6425" max="6425" width="7" style="16" customWidth="1"/>
    <col min="6426" max="6426" width="9.42578125" style="16" customWidth="1"/>
    <col min="6427" max="6427" width="8" style="16" customWidth="1"/>
    <col min="6428" max="6656" width="8.85546875" style="16"/>
    <col min="6657" max="6660" width="9.140625" style="16" customWidth="1"/>
    <col min="6661" max="6661" width="10.140625" style="16" customWidth="1"/>
    <col min="6662" max="6668" width="9.140625" style="16" customWidth="1"/>
    <col min="6669" max="6669" width="6.85546875" style="16" customWidth="1"/>
    <col min="6670" max="6670" width="11.140625" style="16" customWidth="1"/>
    <col min="6671" max="6671" width="11" style="16" customWidth="1"/>
    <col min="6672" max="6672" width="2" style="16" customWidth="1"/>
    <col min="6673" max="6673" width="5.28515625" style="16" customWidth="1"/>
    <col min="6674" max="6674" width="2.7109375" style="16" customWidth="1"/>
    <col min="6675" max="6675" width="7" style="16" customWidth="1"/>
    <col min="6676" max="6676" width="7.28515625" style="16" customWidth="1"/>
    <col min="6677" max="6677" width="10.85546875" style="16" customWidth="1"/>
    <col min="6678" max="6678" width="6.42578125" style="16" customWidth="1"/>
    <col min="6679" max="6679" width="10.85546875" style="16" customWidth="1"/>
    <col min="6680" max="6680" width="7.85546875" style="16" customWidth="1"/>
    <col min="6681" max="6681" width="7" style="16" customWidth="1"/>
    <col min="6682" max="6682" width="9.42578125" style="16" customWidth="1"/>
    <col min="6683" max="6683" width="8" style="16" customWidth="1"/>
    <col min="6684" max="6912" width="8.85546875" style="16"/>
    <col min="6913" max="6916" width="9.140625" style="16" customWidth="1"/>
    <col min="6917" max="6917" width="10.140625" style="16" customWidth="1"/>
    <col min="6918" max="6924" width="9.140625" style="16" customWidth="1"/>
    <col min="6925" max="6925" width="6.85546875" style="16" customWidth="1"/>
    <col min="6926" max="6926" width="11.140625" style="16" customWidth="1"/>
    <col min="6927" max="6927" width="11" style="16" customWidth="1"/>
    <col min="6928" max="6928" width="2" style="16" customWidth="1"/>
    <col min="6929" max="6929" width="5.28515625" style="16" customWidth="1"/>
    <col min="6930" max="6930" width="2.7109375" style="16" customWidth="1"/>
    <col min="6931" max="6931" width="7" style="16" customWidth="1"/>
    <col min="6932" max="6932" width="7.28515625" style="16" customWidth="1"/>
    <col min="6933" max="6933" width="10.85546875" style="16" customWidth="1"/>
    <col min="6934" max="6934" width="6.42578125" style="16" customWidth="1"/>
    <col min="6935" max="6935" width="10.85546875" style="16" customWidth="1"/>
    <col min="6936" max="6936" width="7.85546875" style="16" customWidth="1"/>
    <col min="6937" max="6937" width="7" style="16" customWidth="1"/>
    <col min="6938" max="6938" width="9.42578125" style="16" customWidth="1"/>
    <col min="6939" max="6939" width="8" style="16" customWidth="1"/>
    <col min="6940" max="7168" width="8.85546875" style="16"/>
    <col min="7169" max="7172" width="9.140625" style="16" customWidth="1"/>
    <col min="7173" max="7173" width="10.140625" style="16" customWidth="1"/>
    <col min="7174" max="7180" width="9.140625" style="16" customWidth="1"/>
    <col min="7181" max="7181" width="6.85546875" style="16" customWidth="1"/>
    <col min="7182" max="7182" width="11.140625" style="16" customWidth="1"/>
    <col min="7183" max="7183" width="11" style="16" customWidth="1"/>
    <col min="7184" max="7184" width="2" style="16" customWidth="1"/>
    <col min="7185" max="7185" width="5.28515625" style="16" customWidth="1"/>
    <col min="7186" max="7186" width="2.7109375" style="16" customWidth="1"/>
    <col min="7187" max="7187" width="7" style="16" customWidth="1"/>
    <col min="7188" max="7188" width="7.28515625" style="16" customWidth="1"/>
    <col min="7189" max="7189" width="10.85546875" style="16" customWidth="1"/>
    <col min="7190" max="7190" width="6.42578125" style="16" customWidth="1"/>
    <col min="7191" max="7191" width="10.85546875" style="16" customWidth="1"/>
    <col min="7192" max="7192" width="7.85546875" style="16" customWidth="1"/>
    <col min="7193" max="7193" width="7" style="16" customWidth="1"/>
    <col min="7194" max="7194" width="9.42578125" style="16" customWidth="1"/>
    <col min="7195" max="7195" width="8" style="16" customWidth="1"/>
    <col min="7196" max="7424" width="8.85546875" style="16"/>
    <col min="7425" max="7428" width="9.140625" style="16" customWidth="1"/>
    <col min="7429" max="7429" width="10.140625" style="16" customWidth="1"/>
    <col min="7430" max="7436" width="9.140625" style="16" customWidth="1"/>
    <col min="7437" max="7437" width="6.85546875" style="16" customWidth="1"/>
    <col min="7438" max="7438" width="11.140625" style="16" customWidth="1"/>
    <col min="7439" max="7439" width="11" style="16" customWidth="1"/>
    <col min="7440" max="7440" width="2" style="16" customWidth="1"/>
    <col min="7441" max="7441" width="5.28515625" style="16" customWidth="1"/>
    <col min="7442" max="7442" width="2.7109375" style="16" customWidth="1"/>
    <col min="7443" max="7443" width="7" style="16" customWidth="1"/>
    <col min="7444" max="7444" width="7.28515625" style="16" customWidth="1"/>
    <col min="7445" max="7445" width="10.85546875" style="16" customWidth="1"/>
    <col min="7446" max="7446" width="6.42578125" style="16" customWidth="1"/>
    <col min="7447" max="7447" width="10.85546875" style="16" customWidth="1"/>
    <col min="7448" max="7448" width="7.85546875" style="16" customWidth="1"/>
    <col min="7449" max="7449" width="7" style="16" customWidth="1"/>
    <col min="7450" max="7450" width="9.42578125" style="16" customWidth="1"/>
    <col min="7451" max="7451" width="8" style="16" customWidth="1"/>
    <col min="7452" max="7680" width="8.85546875" style="16"/>
    <col min="7681" max="7684" width="9.140625" style="16" customWidth="1"/>
    <col min="7685" max="7685" width="10.140625" style="16" customWidth="1"/>
    <col min="7686" max="7692" width="9.140625" style="16" customWidth="1"/>
    <col min="7693" max="7693" width="6.85546875" style="16" customWidth="1"/>
    <col min="7694" max="7694" width="11.140625" style="16" customWidth="1"/>
    <col min="7695" max="7695" width="11" style="16" customWidth="1"/>
    <col min="7696" max="7696" width="2" style="16" customWidth="1"/>
    <col min="7697" max="7697" width="5.28515625" style="16" customWidth="1"/>
    <col min="7698" max="7698" width="2.7109375" style="16" customWidth="1"/>
    <col min="7699" max="7699" width="7" style="16" customWidth="1"/>
    <col min="7700" max="7700" width="7.28515625" style="16" customWidth="1"/>
    <col min="7701" max="7701" width="10.85546875" style="16" customWidth="1"/>
    <col min="7702" max="7702" width="6.42578125" style="16" customWidth="1"/>
    <col min="7703" max="7703" width="10.85546875" style="16" customWidth="1"/>
    <col min="7704" max="7704" width="7.85546875" style="16" customWidth="1"/>
    <col min="7705" max="7705" width="7" style="16" customWidth="1"/>
    <col min="7706" max="7706" width="9.42578125" style="16" customWidth="1"/>
    <col min="7707" max="7707" width="8" style="16" customWidth="1"/>
    <col min="7708" max="7936" width="8.85546875" style="16"/>
    <col min="7937" max="7940" width="9.140625" style="16" customWidth="1"/>
    <col min="7941" max="7941" width="10.140625" style="16" customWidth="1"/>
    <col min="7942" max="7948" width="9.140625" style="16" customWidth="1"/>
    <col min="7949" max="7949" width="6.85546875" style="16" customWidth="1"/>
    <col min="7950" max="7950" width="11.140625" style="16" customWidth="1"/>
    <col min="7951" max="7951" width="11" style="16" customWidth="1"/>
    <col min="7952" max="7952" width="2" style="16" customWidth="1"/>
    <col min="7953" max="7953" width="5.28515625" style="16" customWidth="1"/>
    <col min="7954" max="7954" width="2.7109375" style="16" customWidth="1"/>
    <col min="7955" max="7955" width="7" style="16" customWidth="1"/>
    <col min="7956" max="7956" width="7.28515625" style="16" customWidth="1"/>
    <col min="7957" max="7957" width="10.85546875" style="16" customWidth="1"/>
    <col min="7958" max="7958" width="6.42578125" style="16" customWidth="1"/>
    <col min="7959" max="7959" width="10.85546875" style="16" customWidth="1"/>
    <col min="7960" max="7960" width="7.85546875" style="16" customWidth="1"/>
    <col min="7961" max="7961" width="7" style="16" customWidth="1"/>
    <col min="7962" max="7962" width="9.42578125" style="16" customWidth="1"/>
    <col min="7963" max="7963" width="8" style="16" customWidth="1"/>
    <col min="7964" max="8192" width="8.85546875" style="16"/>
    <col min="8193" max="8196" width="9.140625" style="16" customWidth="1"/>
    <col min="8197" max="8197" width="10.140625" style="16" customWidth="1"/>
    <col min="8198" max="8204" width="9.140625" style="16" customWidth="1"/>
    <col min="8205" max="8205" width="6.85546875" style="16" customWidth="1"/>
    <col min="8206" max="8206" width="11.140625" style="16" customWidth="1"/>
    <col min="8207" max="8207" width="11" style="16" customWidth="1"/>
    <col min="8208" max="8208" width="2" style="16" customWidth="1"/>
    <col min="8209" max="8209" width="5.28515625" style="16" customWidth="1"/>
    <col min="8210" max="8210" width="2.7109375" style="16" customWidth="1"/>
    <col min="8211" max="8211" width="7" style="16" customWidth="1"/>
    <col min="8212" max="8212" width="7.28515625" style="16" customWidth="1"/>
    <col min="8213" max="8213" width="10.85546875" style="16" customWidth="1"/>
    <col min="8214" max="8214" width="6.42578125" style="16" customWidth="1"/>
    <col min="8215" max="8215" width="10.85546875" style="16" customWidth="1"/>
    <col min="8216" max="8216" width="7.85546875" style="16" customWidth="1"/>
    <col min="8217" max="8217" width="7" style="16" customWidth="1"/>
    <col min="8218" max="8218" width="9.42578125" style="16" customWidth="1"/>
    <col min="8219" max="8219" width="8" style="16" customWidth="1"/>
    <col min="8220" max="8448" width="8.85546875" style="16"/>
    <col min="8449" max="8452" width="9.140625" style="16" customWidth="1"/>
    <col min="8453" max="8453" width="10.140625" style="16" customWidth="1"/>
    <col min="8454" max="8460" width="9.140625" style="16" customWidth="1"/>
    <col min="8461" max="8461" width="6.85546875" style="16" customWidth="1"/>
    <col min="8462" max="8462" width="11.140625" style="16" customWidth="1"/>
    <col min="8463" max="8463" width="11" style="16" customWidth="1"/>
    <col min="8464" max="8464" width="2" style="16" customWidth="1"/>
    <col min="8465" max="8465" width="5.28515625" style="16" customWidth="1"/>
    <col min="8466" max="8466" width="2.7109375" style="16" customWidth="1"/>
    <col min="8467" max="8467" width="7" style="16" customWidth="1"/>
    <col min="8468" max="8468" width="7.28515625" style="16" customWidth="1"/>
    <col min="8469" max="8469" width="10.85546875" style="16" customWidth="1"/>
    <col min="8470" max="8470" width="6.42578125" style="16" customWidth="1"/>
    <col min="8471" max="8471" width="10.85546875" style="16" customWidth="1"/>
    <col min="8472" max="8472" width="7.85546875" style="16" customWidth="1"/>
    <col min="8473" max="8473" width="7" style="16" customWidth="1"/>
    <col min="8474" max="8474" width="9.42578125" style="16" customWidth="1"/>
    <col min="8475" max="8475" width="8" style="16" customWidth="1"/>
    <col min="8476" max="8704" width="8.85546875" style="16"/>
    <col min="8705" max="8708" width="9.140625" style="16" customWidth="1"/>
    <col min="8709" max="8709" width="10.140625" style="16" customWidth="1"/>
    <col min="8710" max="8716" width="9.140625" style="16" customWidth="1"/>
    <col min="8717" max="8717" width="6.85546875" style="16" customWidth="1"/>
    <col min="8718" max="8718" width="11.140625" style="16" customWidth="1"/>
    <col min="8719" max="8719" width="11" style="16" customWidth="1"/>
    <col min="8720" max="8720" width="2" style="16" customWidth="1"/>
    <col min="8721" max="8721" width="5.28515625" style="16" customWidth="1"/>
    <col min="8722" max="8722" width="2.7109375" style="16" customWidth="1"/>
    <col min="8723" max="8723" width="7" style="16" customWidth="1"/>
    <col min="8724" max="8724" width="7.28515625" style="16" customWidth="1"/>
    <col min="8725" max="8725" width="10.85546875" style="16" customWidth="1"/>
    <col min="8726" max="8726" width="6.42578125" style="16" customWidth="1"/>
    <col min="8727" max="8727" width="10.85546875" style="16" customWidth="1"/>
    <col min="8728" max="8728" width="7.85546875" style="16" customWidth="1"/>
    <col min="8729" max="8729" width="7" style="16" customWidth="1"/>
    <col min="8730" max="8730" width="9.42578125" style="16" customWidth="1"/>
    <col min="8731" max="8731" width="8" style="16" customWidth="1"/>
    <col min="8732" max="8960" width="8.85546875" style="16"/>
    <col min="8961" max="8964" width="9.140625" style="16" customWidth="1"/>
    <col min="8965" max="8965" width="10.140625" style="16" customWidth="1"/>
    <col min="8966" max="8972" width="9.140625" style="16" customWidth="1"/>
    <col min="8973" max="8973" width="6.85546875" style="16" customWidth="1"/>
    <col min="8974" max="8974" width="11.140625" style="16" customWidth="1"/>
    <col min="8975" max="8975" width="11" style="16" customWidth="1"/>
    <col min="8976" max="8976" width="2" style="16" customWidth="1"/>
    <col min="8977" max="8977" width="5.28515625" style="16" customWidth="1"/>
    <col min="8978" max="8978" width="2.7109375" style="16" customWidth="1"/>
    <col min="8979" max="8979" width="7" style="16" customWidth="1"/>
    <col min="8980" max="8980" width="7.28515625" style="16" customWidth="1"/>
    <col min="8981" max="8981" width="10.85546875" style="16" customWidth="1"/>
    <col min="8982" max="8982" width="6.42578125" style="16" customWidth="1"/>
    <col min="8983" max="8983" width="10.85546875" style="16" customWidth="1"/>
    <col min="8984" max="8984" width="7.85546875" style="16" customWidth="1"/>
    <col min="8985" max="8985" width="7" style="16" customWidth="1"/>
    <col min="8986" max="8986" width="9.42578125" style="16" customWidth="1"/>
    <col min="8987" max="8987" width="8" style="16" customWidth="1"/>
    <col min="8988" max="9216" width="8.85546875" style="16"/>
    <col min="9217" max="9220" width="9.140625" style="16" customWidth="1"/>
    <col min="9221" max="9221" width="10.140625" style="16" customWidth="1"/>
    <col min="9222" max="9228" width="9.140625" style="16" customWidth="1"/>
    <col min="9229" max="9229" width="6.85546875" style="16" customWidth="1"/>
    <col min="9230" max="9230" width="11.140625" style="16" customWidth="1"/>
    <col min="9231" max="9231" width="11" style="16" customWidth="1"/>
    <col min="9232" max="9232" width="2" style="16" customWidth="1"/>
    <col min="9233" max="9233" width="5.28515625" style="16" customWidth="1"/>
    <col min="9234" max="9234" width="2.7109375" style="16" customWidth="1"/>
    <col min="9235" max="9235" width="7" style="16" customWidth="1"/>
    <col min="9236" max="9236" width="7.28515625" style="16" customWidth="1"/>
    <col min="9237" max="9237" width="10.85546875" style="16" customWidth="1"/>
    <col min="9238" max="9238" width="6.42578125" style="16" customWidth="1"/>
    <col min="9239" max="9239" width="10.85546875" style="16" customWidth="1"/>
    <col min="9240" max="9240" width="7.85546875" style="16" customWidth="1"/>
    <col min="9241" max="9241" width="7" style="16" customWidth="1"/>
    <col min="9242" max="9242" width="9.42578125" style="16" customWidth="1"/>
    <col min="9243" max="9243" width="8" style="16" customWidth="1"/>
    <col min="9244" max="9472" width="8.85546875" style="16"/>
    <col min="9473" max="9476" width="9.140625" style="16" customWidth="1"/>
    <col min="9477" max="9477" width="10.140625" style="16" customWidth="1"/>
    <col min="9478" max="9484" width="9.140625" style="16" customWidth="1"/>
    <col min="9485" max="9485" width="6.85546875" style="16" customWidth="1"/>
    <col min="9486" max="9486" width="11.140625" style="16" customWidth="1"/>
    <col min="9487" max="9487" width="11" style="16" customWidth="1"/>
    <col min="9488" max="9488" width="2" style="16" customWidth="1"/>
    <col min="9489" max="9489" width="5.28515625" style="16" customWidth="1"/>
    <col min="9490" max="9490" width="2.7109375" style="16" customWidth="1"/>
    <col min="9491" max="9491" width="7" style="16" customWidth="1"/>
    <col min="9492" max="9492" width="7.28515625" style="16" customWidth="1"/>
    <col min="9493" max="9493" width="10.85546875" style="16" customWidth="1"/>
    <col min="9494" max="9494" width="6.42578125" style="16" customWidth="1"/>
    <col min="9495" max="9495" width="10.85546875" style="16" customWidth="1"/>
    <col min="9496" max="9496" width="7.85546875" style="16" customWidth="1"/>
    <col min="9497" max="9497" width="7" style="16" customWidth="1"/>
    <col min="9498" max="9498" width="9.42578125" style="16" customWidth="1"/>
    <col min="9499" max="9499" width="8" style="16" customWidth="1"/>
    <col min="9500" max="9728" width="8.85546875" style="16"/>
    <col min="9729" max="9732" width="9.140625" style="16" customWidth="1"/>
    <col min="9733" max="9733" width="10.140625" style="16" customWidth="1"/>
    <col min="9734" max="9740" width="9.140625" style="16" customWidth="1"/>
    <col min="9741" max="9741" width="6.85546875" style="16" customWidth="1"/>
    <col min="9742" max="9742" width="11.140625" style="16" customWidth="1"/>
    <col min="9743" max="9743" width="11" style="16" customWidth="1"/>
    <col min="9744" max="9744" width="2" style="16" customWidth="1"/>
    <col min="9745" max="9745" width="5.28515625" style="16" customWidth="1"/>
    <col min="9746" max="9746" width="2.7109375" style="16" customWidth="1"/>
    <col min="9747" max="9747" width="7" style="16" customWidth="1"/>
    <col min="9748" max="9748" width="7.28515625" style="16" customWidth="1"/>
    <col min="9749" max="9749" width="10.85546875" style="16" customWidth="1"/>
    <col min="9750" max="9750" width="6.42578125" style="16" customWidth="1"/>
    <col min="9751" max="9751" width="10.85546875" style="16" customWidth="1"/>
    <col min="9752" max="9752" width="7.85546875" style="16" customWidth="1"/>
    <col min="9753" max="9753" width="7" style="16" customWidth="1"/>
    <col min="9754" max="9754" width="9.42578125" style="16" customWidth="1"/>
    <col min="9755" max="9755" width="8" style="16" customWidth="1"/>
    <col min="9756" max="9984" width="8.85546875" style="16"/>
    <col min="9985" max="9988" width="9.140625" style="16" customWidth="1"/>
    <col min="9989" max="9989" width="10.140625" style="16" customWidth="1"/>
    <col min="9990" max="9996" width="9.140625" style="16" customWidth="1"/>
    <col min="9997" max="9997" width="6.85546875" style="16" customWidth="1"/>
    <col min="9998" max="9998" width="11.140625" style="16" customWidth="1"/>
    <col min="9999" max="9999" width="11" style="16" customWidth="1"/>
    <col min="10000" max="10000" width="2" style="16" customWidth="1"/>
    <col min="10001" max="10001" width="5.28515625" style="16" customWidth="1"/>
    <col min="10002" max="10002" width="2.7109375" style="16" customWidth="1"/>
    <col min="10003" max="10003" width="7" style="16" customWidth="1"/>
    <col min="10004" max="10004" width="7.28515625" style="16" customWidth="1"/>
    <col min="10005" max="10005" width="10.85546875" style="16" customWidth="1"/>
    <col min="10006" max="10006" width="6.42578125" style="16" customWidth="1"/>
    <col min="10007" max="10007" width="10.85546875" style="16" customWidth="1"/>
    <col min="10008" max="10008" width="7.85546875" style="16" customWidth="1"/>
    <col min="10009" max="10009" width="7" style="16" customWidth="1"/>
    <col min="10010" max="10010" width="9.42578125" style="16" customWidth="1"/>
    <col min="10011" max="10011" width="8" style="16" customWidth="1"/>
    <col min="10012" max="10240" width="8.85546875" style="16"/>
    <col min="10241" max="10244" width="9.140625" style="16" customWidth="1"/>
    <col min="10245" max="10245" width="10.140625" style="16" customWidth="1"/>
    <col min="10246" max="10252" width="9.140625" style="16" customWidth="1"/>
    <col min="10253" max="10253" width="6.85546875" style="16" customWidth="1"/>
    <col min="10254" max="10254" width="11.140625" style="16" customWidth="1"/>
    <col min="10255" max="10255" width="11" style="16" customWidth="1"/>
    <col min="10256" max="10256" width="2" style="16" customWidth="1"/>
    <col min="10257" max="10257" width="5.28515625" style="16" customWidth="1"/>
    <col min="10258" max="10258" width="2.7109375" style="16" customWidth="1"/>
    <col min="10259" max="10259" width="7" style="16" customWidth="1"/>
    <col min="10260" max="10260" width="7.28515625" style="16" customWidth="1"/>
    <col min="10261" max="10261" width="10.85546875" style="16" customWidth="1"/>
    <col min="10262" max="10262" width="6.42578125" style="16" customWidth="1"/>
    <col min="10263" max="10263" width="10.85546875" style="16" customWidth="1"/>
    <col min="10264" max="10264" width="7.85546875" style="16" customWidth="1"/>
    <col min="10265" max="10265" width="7" style="16" customWidth="1"/>
    <col min="10266" max="10266" width="9.42578125" style="16" customWidth="1"/>
    <col min="10267" max="10267" width="8" style="16" customWidth="1"/>
    <col min="10268" max="10496" width="8.85546875" style="16"/>
    <col min="10497" max="10500" width="9.140625" style="16" customWidth="1"/>
    <col min="10501" max="10501" width="10.140625" style="16" customWidth="1"/>
    <col min="10502" max="10508" width="9.140625" style="16" customWidth="1"/>
    <col min="10509" max="10509" width="6.85546875" style="16" customWidth="1"/>
    <col min="10510" max="10510" width="11.140625" style="16" customWidth="1"/>
    <col min="10511" max="10511" width="11" style="16" customWidth="1"/>
    <col min="10512" max="10512" width="2" style="16" customWidth="1"/>
    <col min="10513" max="10513" width="5.28515625" style="16" customWidth="1"/>
    <col min="10514" max="10514" width="2.7109375" style="16" customWidth="1"/>
    <col min="10515" max="10515" width="7" style="16" customWidth="1"/>
    <col min="10516" max="10516" width="7.28515625" style="16" customWidth="1"/>
    <col min="10517" max="10517" width="10.85546875" style="16" customWidth="1"/>
    <col min="10518" max="10518" width="6.42578125" style="16" customWidth="1"/>
    <col min="10519" max="10519" width="10.85546875" style="16" customWidth="1"/>
    <col min="10520" max="10520" width="7.85546875" style="16" customWidth="1"/>
    <col min="10521" max="10521" width="7" style="16" customWidth="1"/>
    <col min="10522" max="10522" width="9.42578125" style="16" customWidth="1"/>
    <col min="10523" max="10523" width="8" style="16" customWidth="1"/>
    <col min="10524" max="10752" width="8.85546875" style="16"/>
    <col min="10753" max="10756" width="9.140625" style="16" customWidth="1"/>
    <col min="10757" max="10757" width="10.140625" style="16" customWidth="1"/>
    <col min="10758" max="10764" width="9.140625" style="16" customWidth="1"/>
    <col min="10765" max="10765" width="6.85546875" style="16" customWidth="1"/>
    <col min="10766" max="10766" width="11.140625" style="16" customWidth="1"/>
    <col min="10767" max="10767" width="11" style="16" customWidth="1"/>
    <col min="10768" max="10768" width="2" style="16" customWidth="1"/>
    <col min="10769" max="10769" width="5.28515625" style="16" customWidth="1"/>
    <col min="10770" max="10770" width="2.7109375" style="16" customWidth="1"/>
    <col min="10771" max="10771" width="7" style="16" customWidth="1"/>
    <col min="10772" max="10772" width="7.28515625" style="16" customWidth="1"/>
    <col min="10773" max="10773" width="10.85546875" style="16" customWidth="1"/>
    <col min="10774" max="10774" width="6.42578125" style="16" customWidth="1"/>
    <col min="10775" max="10775" width="10.85546875" style="16" customWidth="1"/>
    <col min="10776" max="10776" width="7.85546875" style="16" customWidth="1"/>
    <col min="10777" max="10777" width="7" style="16" customWidth="1"/>
    <col min="10778" max="10778" width="9.42578125" style="16" customWidth="1"/>
    <col min="10779" max="10779" width="8" style="16" customWidth="1"/>
    <col min="10780" max="11008" width="8.85546875" style="16"/>
    <col min="11009" max="11012" width="9.140625" style="16" customWidth="1"/>
    <col min="11013" max="11013" width="10.140625" style="16" customWidth="1"/>
    <col min="11014" max="11020" width="9.140625" style="16" customWidth="1"/>
    <col min="11021" max="11021" width="6.85546875" style="16" customWidth="1"/>
    <col min="11022" max="11022" width="11.140625" style="16" customWidth="1"/>
    <col min="11023" max="11023" width="11" style="16" customWidth="1"/>
    <col min="11024" max="11024" width="2" style="16" customWidth="1"/>
    <col min="11025" max="11025" width="5.28515625" style="16" customWidth="1"/>
    <col min="11026" max="11026" width="2.7109375" style="16" customWidth="1"/>
    <col min="11027" max="11027" width="7" style="16" customWidth="1"/>
    <col min="11028" max="11028" width="7.28515625" style="16" customWidth="1"/>
    <col min="11029" max="11029" width="10.85546875" style="16" customWidth="1"/>
    <col min="11030" max="11030" width="6.42578125" style="16" customWidth="1"/>
    <col min="11031" max="11031" width="10.85546875" style="16" customWidth="1"/>
    <col min="11032" max="11032" width="7.85546875" style="16" customWidth="1"/>
    <col min="11033" max="11033" width="7" style="16" customWidth="1"/>
    <col min="11034" max="11034" width="9.42578125" style="16" customWidth="1"/>
    <col min="11035" max="11035" width="8" style="16" customWidth="1"/>
    <col min="11036" max="11264" width="8.85546875" style="16"/>
    <col min="11265" max="11268" width="9.140625" style="16" customWidth="1"/>
    <col min="11269" max="11269" width="10.140625" style="16" customWidth="1"/>
    <col min="11270" max="11276" width="9.140625" style="16" customWidth="1"/>
    <col min="11277" max="11277" width="6.85546875" style="16" customWidth="1"/>
    <col min="11278" max="11278" width="11.140625" style="16" customWidth="1"/>
    <col min="11279" max="11279" width="11" style="16" customWidth="1"/>
    <col min="11280" max="11280" width="2" style="16" customWidth="1"/>
    <col min="11281" max="11281" width="5.28515625" style="16" customWidth="1"/>
    <col min="11282" max="11282" width="2.7109375" style="16" customWidth="1"/>
    <col min="11283" max="11283" width="7" style="16" customWidth="1"/>
    <col min="11284" max="11284" width="7.28515625" style="16" customWidth="1"/>
    <col min="11285" max="11285" width="10.85546875" style="16" customWidth="1"/>
    <col min="11286" max="11286" width="6.42578125" style="16" customWidth="1"/>
    <col min="11287" max="11287" width="10.85546875" style="16" customWidth="1"/>
    <col min="11288" max="11288" width="7.85546875" style="16" customWidth="1"/>
    <col min="11289" max="11289" width="7" style="16" customWidth="1"/>
    <col min="11290" max="11290" width="9.42578125" style="16" customWidth="1"/>
    <col min="11291" max="11291" width="8" style="16" customWidth="1"/>
    <col min="11292" max="11520" width="8.85546875" style="16"/>
    <col min="11521" max="11524" width="9.140625" style="16" customWidth="1"/>
    <col min="11525" max="11525" width="10.140625" style="16" customWidth="1"/>
    <col min="11526" max="11532" width="9.140625" style="16" customWidth="1"/>
    <col min="11533" max="11533" width="6.85546875" style="16" customWidth="1"/>
    <col min="11534" max="11534" width="11.140625" style="16" customWidth="1"/>
    <col min="11535" max="11535" width="11" style="16" customWidth="1"/>
    <col min="11536" max="11536" width="2" style="16" customWidth="1"/>
    <col min="11537" max="11537" width="5.28515625" style="16" customWidth="1"/>
    <col min="11538" max="11538" width="2.7109375" style="16" customWidth="1"/>
    <col min="11539" max="11539" width="7" style="16" customWidth="1"/>
    <col min="11540" max="11540" width="7.28515625" style="16" customWidth="1"/>
    <col min="11541" max="11541" width="10.85546875" style="16" customWidth="1"/>
    <col min="11542" max="11542" width="6.42578125" style="16" customWidth="1"/>
    <col min="11543" max="11543" width="10.85546875" style="16" customWidth="1"/>
    <col min="11544" max="11544" width="7.85546875" style="16" customWidth="1"/>
    <col min="11545" max="11545" width="7" style="16" customWidth="1"/>
    <col min="11546" max="11546" width="9.42578125" style="16" customWidth="1"/>
    <col min="11547" max="11547" width="8" style="16" customWidth="1"/>
    <col min="11548" max="11776" width="8.85546875" style="16"/>
    <col min="11777" max="11780" width="9.140625" style="16" customWidth="1"/>
    <col min="11781" max="11781" width="10.140625" style="16" customWidth="1"/>
    <col min="11782" max="11788" width="9.140625" style="16" customWidth="1"/>
    <col min="11789" max="11789" width="6.85546875" style="16" customWidth="1"/>
    <col min="11790" max="11790" width="11.140625" style="16" customWidth="1"/>
    <col min="11791" max="11791" width="11" style="16" customWidth="1"/>
    <col min="11792" max="11792" width="2" style="16" customWidth="1"/>
    <col min="11793" max="11793" width="5.28515625" style="16" customWidth="1"/>
    <col min="11794" max="11794" width="2.7109375" style="16" customWidth="1"/>
    <col min="11795" max="11795" width="7" style="16" customWidth="1"/>
    <col min="11796" max="11796" width="7.28515625" style="16" customWidth="1"/>
    <col min="11797" max="11797" width="10.85546875" style="16" customWidth="1"/>
    <col min="11798" max="11798" width="6.42578125" style="16" customWidth="1"/>
    <col min="11799" max="11799" width="10.85546875" style="16" customWidth="1"/>
    <col min="11800" max="11800" width="7.85546875" style="16" customWidth="1"/>
    <col min="11801" max="11801" width="7" style="16" customWidth="1"/>
    <col min="11802" max="11802" width="9.42578125" style="16" customWidth="1"/>
    <col min="11803" max="11803" width="8" style="16" customWidth="1"/>
    <col min="11804" max="12032" width="8.85546875" style="16"/>
    <col min="12033" max="12036" width="9.140625" style="16" customWidth="1"/>
    <col min="12037" max="12037" width="10.140625" style="16" customWidth="1"/>
    <col min="12038" max="12044" width="9.140625" style="16" customWidth="1"/>
    <col min="12045" max="12045" width="6.85546875" style="16" customWidth="1"/>
    <col min="12046" max="12046" width="11.140625" style="16" customWidth="1"/>
    <col min="12047" max="12047" width="11" style="16" customWidth="1"/>
    <col min="12048" max="12048" width="2" style="16" customWidth="1"/>
    <col min="12049" max="12049" width="5.28515625" style="16" customWidth="1"/>
    <col min="12050" max="12050" width="2.7109375" style="16" customWidth="1"/>
    <col min="12051" max="12051" width="7" style="16" customWidth="1"/>
    <col min="12052" max="12052" width="7.28515625" style="16" customWidth="1"/>
    <col min="12053" max="12053" width="10.85546875" style="16" customWidth="1"/>
    <col min="12054" max="12054" width="6.42578125" style="16" customWidth="1"/>
    <col min="12055" max="12055" width="10.85546875" style="16" customWidth="1"/>
    <col min="12056" max="12056" width="7.85546875" style="16" customWidth="1"/>
    <col min="12057" max="12057" width="7" style="16" customWidth="1"/>
    <col min="12058" max="12058" width="9.42578125" style="16" customWidth="1"/>
    <col min="12059" max="12059" width="8" style="16" customWidth="1"/>
    <col min="12060" max="12288" width="8.85546875" style="16"/>
    <col min="12289" max="12292" width="9.140625" style="16" customWidth="1"/>
    <col min="12293" max="12293" width="10.140625" style="16" customWidth="1"/>
    <col min="12294" max="12300" width="9.140625" style="16" customWidth="1"/>
    <col min="12301" max="12301" width="6.85546875" style="16" customWidth="1"/>
    <col min="12302" max="12302" width="11.140625" style="16" customWidth="1"/>
    <col min="12303" max="12303" width="11" style="16" customWidth="1"/>
    <col min="12304" max="12304" width="2" style="16" customWidth="1"/>
    <col min="12305" max="12305" width="5.28515625" style="16" customWidth="1"/>
    <col min="12306" max="12306" width="2.7109375" style="16" customWidth="1"/>
    <col min="12307" max="12307" width="7" style="16" customWidth="1"/>
    <col min="12308" max="12308" width="7.28515625" style="16" customWidth="1"/>
    <col min="12309" max="12309" width="10.85546875" style="16" customWidth="1"/>
    <col min="12310" max="12310" width="6.42578125" style="16" customWidth="1"/>
    <col min="12311" max="12311" width="10.85546875" style="16" customWidth="1"/>
    <col min="12312" max="12312" width="7.85546875" style="16" customWidth="1"/>
    <col min="12313" max="12313" width="7" style="16" customWidth="1"/>
    <col min="12314" max="12314" width="9.42578125" style="16" customWidth="1"/>
    <col min="12315" max="12315" width="8" style="16" customWidth="1"/>
    <col min="12316" max="12544" width="8.85546875" style="16"/>
    <col min="12545" max="12548" width="9.140625" style="16" customWidth="1"/>
    <col min="12549" max="12549" width="10.140625" style="16" customWidth="1"/>
    <col min="12550" max="12556" width="9.140625" style="16" customWidth="1"/>
    <col min="12557" max="12557" width="6.85546875" style="16" customWidth="1"/>
    <col min="12558" max="12558" width="11.140625" style="16" customWidth="1"/>
    <col min="12559" max="12559" width="11" style="16" customWidth="1"/>
    <col min="12560" max="12560" width="2" style="16" customWidth="1"/>
    <col min="12561" max="12561" width="5.28515625" style="16" customWidth="1"/>
    <col min="12562" max="12562" width="2.7109375" style="16" customWidth="1"/>
    <col min="12563" max="12563" width="7" style="16" customWidth="1"/>
    <col min="12564" max="12564" width="7.28515625" style="16" customWidth="1"/>
    <col min="12565" max="12565" width="10.85546875" style="16" customWidth="1"/>
    <col min="12566" max="12566" width="6.42578125" style="16" customWidth="1"/>
    <col min="12567" max="12567" width="10.85546875" style="16" customWidth="1"/>
    <col min="12568" max="12568" width="7.85546875" style="16" customWidth="1"/>
    <col min="12569" max="12569" width="7" style="16" customWidth="1"/>
    <col min="12570" max="12570" width="9.42578125" style="16" customWidth="1"/>
    <col min="12571" max="12571" width="8" style="16" customWidth="1"/>
    <col min="12572" max="12800" width="8.85546875" style="16"/>
    <col min="12801" max="12804" width="9.140625" style="16" customWidth="1"/>
    <col min="12805" max="12805" width="10.140625" style="16" customWidth="1"/>
    <col min="12806" max="12812" width="9.140625" style="16" customWidth="1"/>
    <col min="12813" max="12813" width="6.85546875" style="16" customWidth="1"/>
    <col min="12814" max="12814" width="11.140625" style="16" customWidth="1"/>
    <col min="12815" max="12815" width="11" style="16" customWidth="1"/>
    <col min="12816" max="12816" width="2" style="16" customWidth="1"/>
    <col min="12817" max="12817" width="5.28515625" style="16" customWidth="1"/>
    <col min="12818" max="12818" width="2.7109375" style="16" customWidth="1"/>
    <col min="12819" max="12819" width="7" style="16" customWidth="1"/>
    <col min="12820" max="12820" width="7.28515625" style="16" customWidth="1"/>
    <col min="12821" max="12821" width="10.85546875" style="16" customWidth="1"/>
    <col min="12822" max="12822" width="6.42578125" style="16" customWidth="1"/>
    <col min="12823" max="12823" width="10.85546875" style="16" customWidth="1"/>
    <col min="12824" max="12824" width="7.85546875" style="16" customWidth="1"/>
    <col min="12825" max="12825" width="7" style="16" customWidth="1"/>
    <col min="12826" max="12826" width="9.42578125" style="16" customWidth="1"/>
    <col min="12827" max="12827" width="8" style="16" customWidth="1"/>
    <col min="12828" max="13056" width="8.85546875" style="16"/>
    <col min="13057" max="13060" width="9.140625" style="16" customWidth="1"/>
    <col min="13061" max="13061" width="10.140625" style="16" customWidth="1"/>
    <col min="13062" max="13068" width="9.140625" style="16" customWidth="1"/>
    <col min="13069" max="13069" width="6.85546875" style="16" customWidth="1"/>
    <col min="13070" max="13070" width="11.140625" style="16" customWidth="1"/>
    <col min="13071" max="13071" width="11" style="16" customWidth="1"/>
    <col min="13072" max="13072" width="2" style="16" customWidth="1"/>
    <col min="13073" max="13073" width="5.28515625" style="16" customWidth="1"/>
    <col min="13074" max="13074" width="2.7109375" style="16" customWidth="1"/>
    <col min="13075" max="13075" width="7" style="16" customWidth="1"/>
    <col min="13076" max="13076" width="7.28515625" style="16" customWidth="1"/>
    <col min="13077" max="13077" width="10.85546875" style="16" customWidth="1"/>
    <col min="13078" max="13078" width="6.42578125" style="16" customWidth="1"/>
    <col min="13079" max="13079" width="10.85546875" style="16" customWidth="1"/>
    <col min="13080" max="13080" width="7.85546875" style="16" customWidth="1"/>
    <col min="13081" max="13081" width="7" style="16" customWidth="1"/>
    <col min="13082" max="13082" width="9.42578125" style="16" customWidth="1"/>
    <col min="13083" max="13083" width="8" style="16" customWidth="1"/>
    <col min="13084" max="13312" width="8.85546875" style="16"/>
    <col min="13313" max="13316" width="9.140625" style="16" customWidth="1"/>
    <col min="13317" max="13317" width="10.140625" style="16" customWidth="1"/>
    <col min="13318" max="13324" width="9.140625" style="16" customWidth="1"/>
    <col min="13325" max="13325" width="6.85546875" style="16" customWidth="1"/>
    <col min="13326" max="13326" width="11.140625" style="16" customWidth="1"/>
    <col min="13327" max="13327" width="11" style="16" customWidth="1"/>
    <col min="13328" max="13328" width="2" style="16" customWidth="1"/>
    <col min="13329" max="13329" width="5.28515625" style="16" customWidth="1"/>
    <col min="13330" max="13330" width="2.7109375" style="16" customWidth="1"/>
    <col min="13331" max="13331" width="7" style="16" customWidth="1"/>
    <col min="13332" max="13332" width="7.28515625" style="16" customWidth="1"/>
    <col min="13333" max="13333" width="10.85546875" style="16" customWidth="1"/>
    <col min="13334" max="13334" width="6.42578125" style="16" customWidth="1"/>
    <col min="13335" max="13335" width="10.85546875" style="16" customWidth="1"/>
    <col min="13336" max="13336" width="7.85546875" style="16" customWidth="1"/>
    <col min="13337" max="13337" width="7" style="16" customWidth="1"/>
    <col min="13338" max="13338" width="9.42578125" style="16" customWidth="1"/>
    <col min="13339" max="13339" width="8" style="16" customWidth="1"/>
    <col min="13340" max="13568" width="8.85546875" style="16"/>
    <col min="13569" max="13572" width="9.140625" style="16" customWidth="1"/>
    <col min="13573" max="13573" width="10.140625" style="16" customWidth="1"/>
    <col min="13574" max="13580" width="9.140625" style="16" customWidth="1"/>
    <col min="13581" max="13581" width="6.85546875" style="16" customWidth="1"/>
    <col min="13582" max="13582" width="11.140625" style="16" customWidth="1"/>
    <col min="13583" max="13583" width="11" style="16" customWidth="1"/>
    <col min="13584" max="13584" width="2" style="16" customWidth="1"/>
    <col min="13585" max="13585" width="5.28515625" style="16" customWidth="1"/>
    <col min="13586" max="13586" width="2.7109375" style="16" customWidth="1"/>
    <col min="13587" max="13587" width="7" style="16" customWidth="1"/>
    <col min="13588" max="13588" width="7.28515625" style="16" customWidth="1"/>
    <col min="13589" max="13589" width="10.85546875" style="16" customWidth="1"/>
    <col min="13590" max="13590" width="6.42578125" style="16" customWidth="1"/>
    <col min="13591" max="13591" width="10.85546875" style="16" customWidth="1"/>
    <col min="13592" max="13592" width="7.85546875" style="16" customWidth="1"/>
    <col min="13593" max="13593" width="7" style="16" customWidth="1"/>
    <col min="13594" max="13594" width="9.42578125" style="16" customWidth="1"/>
    <col min="13595" max="13595" width="8" style="16" customWidth="1"/>
    <col min="13596" max="13824" width="8.85546875" style="16"/>
    <col min="13825" max="13828" width="9.140625" style="16" customWidth="1"/>
    <col min="13829" max="13829" width="10.140625" style="16" customWidth="1"/>
    <col min="13830" max="13836" width="9.140625" style="16" customWidth="1"/>
    <col min="13837" max="13837" width="6.85546875" style="16" customWidth="1"/>
    <col min="13838" max="13838" width="11.140625" style="16" customWidth="1"/>
    <col min="13839" max="13839" width="11" style="16" customWidth="1"/>
    <col min="13840" max="13840" width="2" style="16" customWidth="1"/>
    <col min="13841" max="13841" width="5.28515625" style="16" customWidth="1"/>
    <col min="13842" max="13842" width="2.7109375" style="16" customWidth="1"/>
    <col min="13843" max="13843" width="7" style="16" customWidth="1"/>
    <col min="13844" max="13844" width="7.28515625" style="16" customWidth="1"/>
    <col min="13845" max="13845" width="10.85546875" style="16" customWidth="1"/>
    <col min="13846" max="13846" width="6.42578125" style="16" customWidth="1"/>
    <col min="13847" max="13847" width="10.85546875" style="16" customWidth="1"/>
    <col min="13848" max="13848" width="7.85546875" style="16" customWidth="1"/>
    <col min="13849" max="13849" width="7" style="16" customWidth="1"/>
    <col min="13850" max="13850" width="9.42578125" style="16" customWidth="1"/>
    <col min="13851" max="13851" width="8" style="16" customWidth="1"/>
    <col min="13852" max="14080" width="8.85546875" style="16"/>
    <col min="14081" max="14084" width="9.140625" style="16" customWidth="1"/>
    <col min="14085" max="14085" width="10.140625" style="16" customWidth="1"/>
    <col min="14086" max="14092" width="9.140625" style="16" customWidth="1"/>
    <col min="14093" max="14093" width="6.85546875" style="16" customWidth="1"/>
    <col min="14094" max="14094" width="11.140625" style="16" customWidth="1"/>
    <col min="14095" max="14095" width="11" style="16" customWidth="1"/>
    <col min="14096" max="14096" width="2" style="16" customWidth="1"/>
    <col min="14097" max="14097" width="5.28515625" style="16" customWidth="1"/>
    <col min="14098" max="14098" width="2.7109375" style="16" customWidth="1"/>
    <col min="14099" max="14099" width="7" style="16" customWidth="1"/>
    <col min="14100" max="14100" width="7.28515625" style="16" customWidth="1"/>
    <col min="14101" max="14101" width="10.85546875" style="16" customWidth="1"/>
    <col min="14102" max="14102" width="6.42578125" style="16" customWidth="1"/>
    <col min="14103" max="14103" width="10.85546875" style="16" customWidth="1"/>
    <col min="14104" max="14104" width="7.85546875" style="16" customWidth="1"/>
    <col min="14105" max="14105" width="7" style="16" customWidth="1"/>
    <col min="14106" max="14106" width="9.42578125" style="16" customWidth="1"/>
    <col min="14107" max="14107" width="8" style="16" customWidth="1"/>
    <col min="14108" max="14336" width="8.85546875" style="16"/>
    <col min="14337" max="14340" width="9.140625" style="16" customWidth="1"/>
    <col min="14341" max="14341" width="10.140625" style="16" customWidth="1"/>
    <col min="14342" max="14348" width="9.140625" style="16" customWidth="1"/>
    <col min="14349" max="14349" width="6.85546875" style="16" customWidth="1"/>
    <col min="14350" max="14350" width="11.140625" style="16" customWidth="1"/>
    <col min="14351" max="14351" width="11" style="16" customWidth="1"/>
    <col min="14352" max="14352" width="2" style="16" customWidth="1"/>
    <col min="14353" max="14353" width="5.28515625" style="16" customWidth="1"/>
    <col min="14354" max="14354" width="2.7109375" style="16" customWidth="1"/>
    <col min="14355" max="14355" width="7" style="16" customWidth="1"/>
    <col min="14356" max="14356" width="7.28515625" style="16" customWidth="1"/>
    <col min="14357" max="14357" width="10.85546875" style="16" customWidth="1"/>
    <col min="14358" max="14358" width="6.42578125" style="16" customWidth="1"/>
    <col min="14359" max="14359" width="10.85546875" style="16" customWidth="1"/>
    <col min="14360" max="14360" width="7.85546875" style="16" customWidth="1"/>
    <col min="14361" max="14361" width="7" style="16" customWidth="1"/>
    <col min="14362" max="14362" width="9.42578125" style="16" customWidth="1"/>
    <col min="14363" max="14363" width="8" style="16" customWidth="1"/>
    <col min="14364" max="14592" width="8.85546875" style="16"/>
    <col min="14593" max="14596" width="9.140625" style="16" customWidth="1"/>
    <col min="14597" max="14597" width="10.140625" style="16" customWidth="1"/>
    <col min="14598" max="14604" width="9.140625" style="16" customWidth="1"/>
    <col min="14605" max="14605" width="6.85546875" style="16" customWidth="1"/>
    <col min="14606" max="14606" width="11.140625" style="16" customWidth="1"/>
    <col min="14607" max="14607" width="11" style="16" customWidth="1"/>
    <col min="14608" max="14608" width="2" style="16" customWidth="1"/>
    <col min="14609" max="14609" width="5.28515625" style="16" customWidth="1"/>
    <col min="14610" max="14610" width="2.7109375" style="16" customWidth="1"/>
    <col min="14611" max="14611" width="7" style="16" customWidth="1"/>
    <col min="14612" max="14612" width="7.28515625" style="16" customWidth="1"/>
    <col min="14613" max="14613" width="10.85546875" style="16" customWidth="1"/>
    <col min="14614" max="14614" width="6.42578125" style="16" customWidth="1"/>
    <col min="14615" max="14615" width="10.85546875" style="16" customWidth="1"/>
    <col min="14616" max="14616" width="7.85546875" style="16" customWidth="1"/>
    <col min="14617" max="14617" width="7" style="16" customWidth="1"/>
    <col min="14618" max="14618" width="9.42578125" style="16" customWidth="1"/>
    <col min="14619" max="14619" width="8" style="16" customWidth="1"/>
    <col min="14620" max="14848" width="8.85546875" style="16"/>
    <col min="14849" max="14852" width="9.140625" style="16" customWidth="1"/>
    <col min="14853" max="14853" width="10.140625" style="16" customWidth="1"/>
    <col min="14854" max="14860" width="9.140625" style="16" customWidth="1"/>
    <col min="14861" max="14861" width="6.85546875" style="16" customWidth="1"/>
    <col min="14862" max="14862" width="11.140625" style="16" customWidth="1"/>
    <col min="14863" max="14863" width="11" style="16" customWidth="1"/>
    <col min="14864" max="14864" width="2" style="16" customWidth="1"/>
    <col min="14865" max="14865" width="5.28515625" style="16" customWidth="1"/>
    <col min="14866" max="14866" width="2.7109375" style="16" customWidth="1"/>
    <col min="14867" max="14867" width="7" style="16" customWidth="1"/>
    <col min="14868" max="14868" width="7.28515625" style="16" customWidth="1"/>
    <col min="14869" max="14869" width="10.85546875" style="16" customWidth="1"/>
    <col min="14870" max="14870" width="6.42578125" style="16" customWidth="1"/>
    <col min="14871" max="14871" width="10.85546875" style="16" customWidth="1"/>
    <col min="14872" max="14872" width="7.85546875" style="16" customWidth="1"/>
    <col min="14873" max="14873" width="7" style="16" customWidth="1"/>
    <col min="14874" max="14874" width="9.42578125" style="16" customWidth="1"/>
    <col min="14875" max="14875" width="8" style="16" customWidth="1"/>
    <col min="14876" max="15104" width="8.85546875" style="16"/>
    <col min="15105" max="15108" width="9.140625" style="16" customWidth="1"/>
    <col min="15109" max="15109" width="10.140625" style="16" customWidth="1"/>
    <col min="15110" max="15116" width="9.140625" style="16" customWidth="1"/>
    <col min="15117" max="15117" width="6.85546875" style="16" customWidth="1"/>
    <col min="15118" max="15118" width="11.140625" style="16" customWidth="1"/>
    <col min="15119" max="15119" width="11" style="16" customWidth="1"/>
    <col min="15120" max="15120" width="2" style="16" customWidth="1"/>
    <col min="15121" max="15121" width="5.28515625" style="16" customWidth="1"/>
    <col min="15122" max="15122" width="2.7109375" style="16" customWidth="1"/>
    <col min="15123" max="15123" width="7" style="16" customWidth="1"/>
    <col min="15124" max="15124" width="7.28515625" style="16" customWidth="1"/>
    <col min="15125" max="15125" width="10.85546875" style="16" customWidth="1"/>
    <col min="15126" max="15126" width="6.42578125" style="16" customWidth="1"/>
    <col min="15127" max="15127" width="10.85546875" style="16" customWidth="1"/>
    <col min="15128" max="15128" width="7.85546875" style="16" customWidth="1"/>
    <col min="15129" max="15129" width="7" style="16" customWidth="1"/>
    <col min="15130" max="15130" width="9.42578125" style="16" customWidth="1"/>
    <col min="15131" max="15131" width="8" style="16" customWidth="1"/>
    <col min="15132" max="15360" width="8.85546875" style="16"/>
    <col min="15361" max="15364" width="9.140625" style="16" customWidth="1"/>
    <col min="15365" max="15365" width="10.140625" style="16" customWidth="1"/>
    <col min="15366" max="15372" width="9.140625" style="16" customWidth="1"/>
    <col min="15373" max="15373" width="6.85546875" style="16" customWidth="1"/>
    <col min="15374" max="15374" width="11.140625" style="16" customWidth="1"/>
    <col min="15375" max="15375" width="11" style="16" customWidth="1"/>
    <col min="15376" max="15376" width="2" style="16" customWidth="1"/>
    <col min="15377" max="15377" width="5.28515625" style="16" customWidth="1"/>
    <col min="15378" max="15378" width="2.7109375" style="16" customWidth="1"/>
    <col min="15379" max="15379" width="7" style="16" customWidth="1"/>
    <col min="15380" max="15380" width="7.28515625" style="16" customWidth="1"/>
    <col min="15381" max="15381" width="10.85546875" style="16" customWidth="1"/>
    <col min="15382" max="15382" width="6.42578125" style="16" customWidth="1"/>
    <col min="15383" max="15383" width="10.85546875" style="16" customWidth="1"/>
    <col min="15384" max="15384" width="7.85546875" style="16" customWidth="1"/>
    <col min="15385" max="15385" width="7" style="16" customWidth="1"/>
    <col min="15386" max="15386" width="9.42578125" style="16" customWidth="1"/>
    <col min="15387" max="15387" width="8" style="16" customWidth="1"/>
    <col min="15388" max="15616" width="8.85546875" style="16"/>
    <col min="15617" max="15620" width="9.140625" style="16" customWidth="1"/>
    <col min="15621" max="15621" width="10.140625" style="16" customWidth="1"/>
    <col min="15622" max="15628" width="9.140625" style="16" customWidth="1"/>
    <col min="15629" max="15629" width="6.85546875" style="16" customWidth="1"/>
    <col min="15630" max="15630" width="11.140625" style="16" customWidth="1"/>
    <col min="15631" max="15631" width="11" style="16" customWidth="1"/>
    <col min="15632" max="15632" width="2" style="16" customWidth="1"/>
    <col min="15633" max="15633" width="5.28515625" style="16" customWidth="1"/>
    <col min="15634" max="15634" width="2.7109375" style="16" customWidth="1"/>
    <col min="15635" max="15635" width="7" style="16" customWidth="1"/>
    <col min="15636" max="15636" width="7.28515625" style="16" customWidth="1"/>
    <col min="15637" max="15637" width="10.85546875" style="16" customWidth="1"/>
    <col min="15638" max="15638" width="6.42578125" style="16" customWidth="1"/>
    <col min="15639" max="15639" width="10.85546875" style="16" customWidth="1"/>
    <col min="15640" max="15640" width="7.85546875" style="16" customWidth="1"/>
    <col min="15641" max="15641" width="7" style="16" customWidth="1"/>
    <col min="15642" max="15642" width="9.42578125" style="16" customWidth="1"/>
    <col min="15643" max="15643" width="8" style="16" customWidth="1"/>
    <col min="15644" max="15872" width="8.85546875" style="16"/>
    <col min="15873" max="15876" width="9.140625" style="16" customWidth="1"/>
    <col min="15877" max="15877" width="10.140625" style="16" customWidth="1"/>
    <col min="15878" max="15884" width="9.140625" style="16" customWidth="1"/>
    <col min="15885" max="15885" width="6.85546875" style="16" customWidth="1"/>
    <col min="15886" max="15886" width="11.140625" style="16" customWidth="1"/>
    <col min="15887" max="15887" width="11" style="16" customWidth="1"/>
    <col min="15888" max="15888" width="2" style="16" customWidth="1"/>
    <col min="15889" max="15889" width="5.28515625" style="16" customWidth="1"/>
    <col min="15890" max="15890" width="2.7109375" style="16" customWidth="1"/>
    <col min="15891" max="15891" width="7" style="16" customWidth="1"/>
    <col min="15892" max="15892" width="7.28515625" style="16" customWidth="1"/>
    <col min="15893" max="15893" width="10.85546875" style="16" customWidth="1"/>
    <col min="15894" max="15894" width="6.42578125" style="16" customWidth="1"/>
    <col min="15895" max="15895" width="10.85546875" style="16" customWidth="1"/>
    <col min="15896" max="15896" width="7.85546875" style="16" customWidth="1"/>
    <col min="15897" max="15897" width="7" style="16" customWidth="1"/>
    <col min="15898" max="15898" width="9.42578125" style="16" customWidth="1"/>
    <col min="15899" max="15899" width="8" style="16" customWidth="1"/>
    <col min="15900" max="16128" width="8.85546875" style="16"/>
    <col min="16129" max="16132" width="9.140625" style="16" customWidth="1"/>
    <col min="16133" max="16133" width="10.140625" style="16" customWidth="1"/>
    <col min="16134" max="16140" width="9.140625" style="16" customWidth="1"/>
    <col min="16141" max="16141" width="6.85546875" style="16" customWidth="1"/>
    <col min="16142" max="16142" width="11.140625" style="16" customWidth="1"/>
    <col min="16143" max="16143" width="11" style="16" customWidth="1"/>
    <col min="16144" max="16144" width="2" style="16" customWidth="1"/>
    <col min="16145" max="16145" width="5.28515625" style="16" customWidth="1"/>
    <col min="16146" max="16146" width="2.7109375" style="16" customWidth="1"/>
    <col min="16147" max="16147" width="7" style="16" customWidth="1"/>
    <col min="16148" max="16148" width="7.28515625" style="16" customWidth="1"/>
    <col min="16149" max="16149" width="10.85546875" style="16" customWidth="1"/>
    <col min="16150" max="16150" width="6.42578125" style="16" customWidth="1"/>
    <col min="16151" max="16151" width="10.85546875" style="16" customWidth="1"/>
    <col min="16152" max="16152" width="7.85546875" style="16" customWidth="1"/>
    <col min="16153" max="16153" width="7" style="16" customWidth="1"/>
    <col min="16154" max="16154" width="9.42578125" style="16" customWidth="1"/>
    <col min="16155" max="16155" width="8" style="16" customWidth="1"/>
    <col min="16156" max="16384" width="8.85546875" style="16"/>
  </cols>
  <sheetData>
    <row r="1" spans="1:32" x14ac:dyDescent="0.15">
      <c r="AB1" s="17"/>
    </row>
    <row r="2" spans="1:32" x14ac:dyDescent="0.15">
      <c r="AB2" s="17"/>
    </row>
    <row r="3" spans="1:32" x14ac:dyDescent="0.15">
      <c r="AB3" s="17"/>
    </row>
    <row r="4" spans="1:32" s="17" customFormat="1" x14ac:dyDescent="0.15"/>
    <row r="5" spans="1:32" ht="12" x14ac:dyDescent="0.15">
      <c r="N5" s="18" t="s">
        <v>116</v>
      </c>
      <c r="O5" s="19"/>
      <c r="P5" s="20"/>
      <c r="Q5" s="20"/>
      <c r="R5" s="20"/>
      <c r="S5" s="21"/>
      <c r="T5" s="22" t="s">
        <v>117</v>
      </c>
      <c r="U5" s="23" t="s">
        <v>194</v>
      </c>
      <c r="V5" s="17"/>
      <c r="W5" s="24" t="s">
        <v>119</v>
      </c>
      <c r="X5" s="25">
        <v>326</v>
      </c>
      <c r="Y5" s="26"/>
      <c r="Z5" s="27" t="s">
        <v>193</v>
      </c>
      <c r="AA5" s="28">
        <f>(COUNTIFS(U18:U343, "&gt;=-2",U18:U343, "&lt;=2")/X6)</f>
        <v>0.82515337423312884</v>
      </c>
      <c r="AB5" s="17"/>
    </row>
    <row r="6" spans="1:32" ht="12" x14ac:dyDescent="0.15">
      <c r="N6" s="29" t="s">
        <v>121</v>
      </c>
      <c r="O6" s="30"/>
      <c r="P6" s="31"/>
      <c r="Q6" s="31"/>
      <c r="R6" s="31"/>
      <c r="S6" s="32"/>
      <c r="T6" s="33" t="s">
        <v>122</v>
      </c>
      <c r="U6" s="34">
        <v>130</v>
      </c>
      <c r="V6" s="17"/>
      <c r="W6" s="35" t="s">
        <v>123</v>
      </c>
      <c r="X6" s="36">
        <f>COUNTA(S18:S343)</f>
        <v>326</v>
      </c>
      <c r="Y6" s="37"/>
      <c r="Z6" s="38" t="s">
        <v>124</v>
      </c>
      <c r="AA6" s="39">
        <f>W347</f>
        <v>5.706330039343812E-2</v>
      </c>
      <c r="AB6" s="17"/>
    </row>
    <row r="7" spans="1:32" ht="12" x14ac:dyDescent="0.15">
      <c r="N7" s="40" t="s">
        <v>125</v>
      </c>
      <c r="O7" s="41"/>
      <c r="P7" s="42"/>
      <c r="Q7" s="42"/>
      <c r="R7" s="42"/>
      <c r="S7" s="43"/>
      <c r="T7" s="33" t="s">
        <v>126</v>
      </c>
      <c r="U7" s="44" t="s">
        <v>127</v>
      </c>
      <c r="V7" s="17"/>
      <c r="W7" s="35" t="s">
        <v>128</v>
      </c>
      <c r="X7" s="45">
        <f>X6/X5</f>
        <v>1</v>
      </c>
      <c r="Y7" s="45"/>
      <c r="Z7" s="38" t="s">
        <v>129</v>
      </c>
      <c r="AA7" s="46">
        <f>Y350</f>
        <v>1.6242034385556356</v>
      </c>
      <c r="AB7" s="17"/>
    </row>
    <row r="8" spans="1:32" ht="12" x14ac:dyDescent="0.15">
      <c r="N8" s="47" t="s">
        <v>130</v>
      </c>
      <c r="O8" s="48" t="s">
        <v>127</v>
      </c>
      <c r="P8" s="49"/>
      <c r="Q8" s="49"/>
      <c r="R8" s="49"/>
      <c r="S8" s="50"/>
      <c r="T8" s="51"/>
      <c r="U8" s="52" t="str">
        <f>VLOOKUP(U6,[3]SPECIES!$A$2:$B$73,2)</f>
        <v>lingcod</v>
      </c>
      <c r="V8" s="17"/>
      <c r="W8" s="35" t="s">
        <v>131</v>
      </c>
      <c r="X8" s="53">
        <f>COUNTIF(U18:U343, "0")</f>
        <v>99</v>
      </c>
      <c r="Y8" s="53"/>
      <c r="Z8" s="38" t="s">
        <v>132</v>
      </c>
      <c r="AA8" s="54">
        <f>Z347</f>
        <v>8.0699693330170297E-2</v>
      </c>
      <c r="AB8" s="17"/>
    </row>
    <row r="9" spans="1:32" x14ac:dyDescent="0.15">
      <c r="N9" s="17"/>
      <c r="O9" s="17"/>
      <c r="P9" s="17"/>
      <c r="Q9" s="17"/>
      <c r="R9" s="17"/>
      <c r="S9" s="17"/>
      <c r="T9" s="17"/>
      <c r="U9" s="17"/>
      <c r="V9" s="17"/>
      <c r="W9" s="55" t="s">
        <v>127</v>
      </c>
      <c r="X9" s="56" t="s">
        <v>127</v>
      </c>
      <c r="Y9" s="57"/>
      <c r="Z9" s="58" t="s">
        <v>133</v>
      </c>
      <c r="AA9" s="59">
        <f>AA347</f>
        <v>5.706330039343812E-2</v>
      </c>
      <c r="AB9" s="17"/>
    </row>
    <row r="10" spans="1:32" x14ac:dyDescent="0.15">
      <c r="N10" s="60" t="s">
        <v>134</v>
      </c>
      <c r="O10" s="61" t="s">
        <v>135</v>
      </c>
      <c r="P10" s="62"/>
      <c r="Q10" s="62"/>
      <c r="R10" s="62"/>
      <c r="S10" s="63"/>
      <c r="T10" s="22" t="s">
        <v>136</v>
      </c>
      <c r="U10" s="64" t="s">
        <v>137</v>
      </c>
      <c r="V10" s="17"/>
      <c r="W10" s="17"/>
      <c r="X10" s="17" t="s">
        <v>127</v>
      </c>
      <c r="Y10" s="17"/>
      <c r="Z10" s="17"/>
      <c r="AA10" s="17"/>
      <c r="AB10" s="17"/>
    </row>
    <row r="11" spans="1:32" x14ac:dyDescent="0.15">
      <c r="N11" s="65" t="s">
        <v>138</v>
      </c>
      <c r="O11" s="66"/>
      <c r="P11" s="67"/>
      <c r="Q11" s="67"/>
      <c r="R11" s="67"/>
      <c r="S11" s="68"/>
      <c r="T11" s="69" t="s">
        <v>139</v>
      </c>
      <c r="U11" s="70"/>
      <c r="V11" s="17"/>
      <c r="W11" s="71"/>
      <c r="X11" s="72"/>
      <c r="Y11" s="72"/>
      <c r="Z11" s="17"/>
      <c r="AA11" s="17"/>
      <c r="AB11" s="17"/>
    </row>
    <row r="12" spans="1:32" x14ac:dyDescent="0.15">
      <c r="N12" s="17"/>
      <c r="O12" s="17"/>
      <c r="P12" s="17"/>
      <c r="Q12" s="17"/>
      <c r="R12" s="17"/>
      <c r="S12" s="17"/>
      <c r="T12" s="17"/>
      <c r="U12" s="17"/>
      <c r="V12" s="17"/>
      <c r="W12" s="73" t="s">
        <v>140</v>
      </c>
      <c r="X12" s="74" t="s">
        <v>141</v>
      </c>
      <c r="Y12" s="75"/>
      <c r="Z12" s="76" t="s">
        <v>141</v>
      </c>
      <c r="AA12" s="17" t="s">
        <v>142</v>
      </c>
      <c r="AB12" s="17" t="s">
        <v>143</v>
      </c>
    </row>
    <row r="13" spans="1:32" x14ac:dyDescent="0.15">
      <c r="N13" s="17"/>
      <c r="O13" s="17"/>
      <c r="P13" s="17"/>
      <c r="Q13" s="17"/>
      <c r="R13" s="17"/>
      <c r="S13" s="17"/>
      <c r="T13" s="17"/>
      <c r="U13" s="17"/>
      <c r="V13" s="17"/>
      <c r="W13" s="77" t="s">
        <v>144</v>
      </c>
      <c r="X13" s="74" t="s">
        <v>145</v>
      </c>
      <c r="Y13" s="75"/>
      <c r="Z13" s="76" t="s">
        <v>146</v>
      </c>
      <c r="AA13" s="17"/>
      <c r="AB13" s="17"/>
    </row>
    <row r="14" spans="1:32" s="83" customFormat="1" ht="27" customHeight="1" x14ac:dyDescent="0.15">
      <c r="A14" s="78" t="s">
        <v>147</v>
      </c>
      <c r="B14" s="78" t="s">
        <v>148</v>
      </c>
      <c r="C14" s="78" t="s">
        <v>149</v>
      </c>
      <c r="D14" s="78" t="s">
        <v>150</v>
      </c>
      <c r="E14" s="78" t="s">
        <v>151</v>
      </c>
      <c r="F14" s="78" t="s">
        <v>152</v>
      </c>
      <c r="G14" s="78" t="s">
        <v>153</v>
      </c>
      <c r="H14" s="78" t="s">
        <v>154</v>
      </c>
      <c r="I14" s="78" t="s">
        <v>155</v>
      </c>
      <c r="J14" s="78" t="s">
        <v>156</v>
      </c>
      <c r="K14" s="78" t="s">
        <v>157</v>
      </c>
      <c r="L14" s="78" t="s">
        <v>119</v>
      </c>
      <c r="M14" s="78" t="s">
        <v>123</v>
      </c>
      <c r="N14" s="79" t="s">
        <v>158</v>
      </c>
      <c r="O14" s="79" t="s">
        <v>159</v>
      </c>
      <c r="P14" s="79" t="s">
        <v>160</v>
      </c>
      <c r="Q14" s="80" t="s">
        <v>161</v>
      </c>
      <c r="R14" s="81"/>
      <c r="S14" s="80" t="s">
        <v>162</v>
      </c>
      <c r="T14" s="81"/>
      <c r="U14" s="79" t="s">
        <v>163</v>
      </c>
      <c r="V14" s="79" t="s">
        <v>164</v>
      </c>
      <c r="W14" s="79" t="s">
        <v>165</v>
      </c>
      <c r="X14" s="82" t="s">
        <v>166</v>
      </c>
      <c r="Y14" s="82" t="s">
        <v>167</v>
      </c>
      <c r="Z14" s="79" t="s">
        <v>168</v>
      </c>
      <c r="AA14" s="79" t="s">
        <v>169</v>
      </c>
      <c r="AB14" s="79" t="s">
        <v>170</v>
      </c>
      <c r="AC14" s="78" t="s">
        <v>171</v>
      </c>
      <c r="AD14" s="78" t="s">
        <v>172</v>
      </c>
      <c r="AE14" s="78" t="s">
        <v>173</v>
      </c>
      <c r="AF14" s="78" t="s">
        <v>174</v>
      </c>
    </row>
    <row r="15" spans="1:32" x14ac:dyDescent="0.15">
      <c r="A15" s="84" t="str">
        <f>X13</f>
        <v>FULL</v>
      </c>
      <c r="B15" s="84" t="str">
        <f>X12</f>
        <v>PRODUCTION</v>
      </c>
      <c r="C15" s="84" t="str">
        <f>IF(O10=U10,"WITHIN","BETWEEN")</f>
        <v>BETWEEN</v>
      </c>
      <c r="D15" s="84" t="str">
        <f>O10</f>
        <v>GOAB</v>
      </c>
      <c r="E15" s="84" t="str">
        <f>U10</f>
        <v>ADU</v>
      </c>
      <c r="F15" s="85">
        <f>O11</f>
        <v>0</v>
      </c>
      <c r="G15" s="85">
        <f>U11</f>
        <v>0</v>
      </c>
      <c r="H15" s="84">
        <f>O7</f>
        <v>0</v>
      </c>
      <c r="I15" s="86">
        <f>U6</f>
        <v>130</v>
      </c>
      <c r="J15" s="84" t="str">
        <f>U5</f>
        <v>21CASE</v>
      </c>
      <c r="K15" s="85">
        <f>O5</f>
        <v>0</v>
      </c>
      <c r="L15" s="84">
        <f>X5</f>
        <v>326</v>
      </c>
      <c r="M15" s="84">
        <f>X6</f>
        <v>326</v>
      </c>
      <c r="N15" s="87">
        <f>X7</f>
        <v>1</v>
      </c>
      <c r="O15" s="88">
        <f>X8</f>
        <v>99</v>
      </c>
      <c r="P15" s="89">
        <f>AA5</f>
        <v>0.82515337423312884</v>
      </c>
      <c r="Q15" s="90">
        <f>MIN(S18:S117)</f>
        <v>3</v>
      </c>
      <c r="R15" s="91">
        <f>MAX(S18:S117)</f>
        <v>21</v>
      </c>
      <c r="S15" s="90">
        <f>MIN(T18:T117)</f>
        <v>2</v>
      </c>
      <c r="T15" s="91">
        <f>MAX(T18:T117)</f>
        <v>22</v>
      </c>
      <c r="U15" s="88">
        <f>S347</f>
        <v>13.2</v>
      </c>
      <c r="V15" s="88">
        <f>T347</f>
        <v>14.03</v>
      </c>
      <c r="W15" s="88">
        <f>U347</f>
        <v>-0.83</v>
      </c>
      <c r="X15" s="88">
        <f>V347</f>
        <v>13.616564417177914</v>
      </c>
      <c r="Y15" s="87">
        <f>AA6</f>
        <v>5.706330039343812E-2</v>
      </c>
      <c r="Z15" s="88">
        <f>X349</f>
        <v>2.6380368098159508</v>
      </c>
      <c r="AA15" s="88">
        <f>Y350</f>
        <v>1.6242034385556356</v>
      </c>
      <c r="AB15" s="88">
        <f>Y347</f>
        <v>1.0454768973371673</v>
      </c>
      <c r="AC15" s="92">
        <f>Z351</f>
        <v>0.11928144198448687</v>
      </c>
      <c r="AD15" s="92">
        <f>Z347</f>
        <v>8.0699693330170297E-2</v>
      </c>
      <c r="AE15" s="92">
        <f>AA352</f>
        <v>8.434471649694042E-2</v>
      </c>
      <c r="AF15" s="84">
        <f>AA347</f>
        <v>5.706330039343812E-2</v>
      </c>
    </row>
    <row r="16" spans="1:32" x14ac:dyDescent="0.15">
      <c r="N16" s="17"/>
      <c r="O16" s="17"/>
      <c r="P16" s="17"/>
      <c r="Q16" s="17"/>
      <c r="R16" s="17"/>
      <c r="S16" s="17"/>
      <c r="T16" s="17"/>
      <c r="U16" s="17"/>
      <c r="V16" s="17"/>
      <c r="W16" s="17"/>
      <c r="X16" s="93" t="s">
        <v>127</v>
      </c>
      <c r="Y16" s="93" t="s">
        <v>127</v>
      </c>
      <c r="Z16" s="17" t="s">
        <v>127</v>
      </c>
      <c r="AA16" s="17" t="s">
        <v>127</v>
      </c>
      <c r="AB16" s="17"/>
    </row>
    <row r="17" spans="1:28" s="94" customFormat="1" ht="18" x14ac:dyDescent="0.15">
      <c r="N17" s="95" t="s">
        <v>155</v>
      </c>
      <c r="O17" s="96" t="s">
        <v>175</v>
      </c>
      <c r="P17" s="97"/>
      <c r="Q17" s="98"/>
      <c r="R17" s="98"/>
      <c r="S17" s="99" t="s">
        <v>176</v>
      </c>
      <c r="T17" s="99" t="s">
        <v>177</v>
      </c>
      <c r="U17" s="99" t="s">
        <v>178</v>
      </c>
      <c r="V17" s="99" t="s">
        <v>179</v>
      </c>
      <c r="W17" s="99" t="s">
        <v>180</v>
      </c>
      <c r="X17" s="99" t="s">
        <v>181</v>
      </c>
      <c r="Y17" s="99" t="s">
        <v>182</v>
      </c>
      <c r="Z17" s="99" t="s">
        <v>183</v>
      </c>
      <c r="AA17" s="99" t="s">
        <v>184</v>
      </c>
      <c r="AB17" s="72"/>
    </row>
    <row r="18" spans="1:28" ht="14.25" x14ac:dyDescent="0.2">
      <c r="A18" s="16" t="str">
        <f t="shared" ref="A18:M18" si="0">A15</f>
        <v>FULL</v>
      </c>
      <c r="B18" s="16" t="str">
        <f t="shared" si="0"/>
        <v>PRODUCTION</v>
      </c>
      <c r="C18" s="16" t="str">
        <f t="shared" si="0"/>
        <v>BETWEEN</v>
      </c>
      <c r="D18" s="16" t="str">
        <f t="shared" si="0"/>
        <v>GOAB</v>
      </c>
      <c r="E18" s="16" t="str">
        <f t="shared" si="0"/>
        <v>ADU</v>
      </c>
      <c r="F18" s="100">
        <f t="shared" si="0"/>
        <v>0</v>
      </c>
      <c r="G18" s="100">
        <f t="shared" si="0"/>
        <v>0</v>
      </c>
      <c r="H18" s="16">
        <f t="shared" si="0"/>
        <v>0</v>
      </c>
      <c r="I18" s="16">
        <f t="shared" si="0"/>
        <v>130</v>
      </c>
      <c r="J18" s="16" t="str">
        <f t="shared" si="0"/>
        <v>21CASE</v>
      </c>
      <c r="K18" s="100">
        <f t="shared" si="0"/>
        <v>0</v>
      </c>
      <c r="L18" s="16">
        <f t="shared" si="0"/>
        <v>326</v>
      </c>
      <c r="M18" s="16">
        <f t="shared" si="0"/>
        <v>326</v>
      </c>
      <c r="N18" s="101">
        <f>U6</f>
        <v>130</v>
      </c>
      <c r="O18" s="115" t="s">
        <v>195</v>
      </c>
      <c r="P18" s="103" t="s">
        <v>185</v>
      </c>
      <c r="Q18" s="23"/>
      <c r="R18" s="104"/>
      <c r="S18" s="115">
        <v>4</v>
      </c>
      <c r="T18" s="115">
        <v>4</v>
      </c>
      <c r="U18" s="105">
        <f>S18-T18</f>
        <v>0</v>
      </c>
      <c r="V18" s="105">
        <f t="shared" ref="V18:V81" si="1">AVERAGE(S18:T18)</f>
        <v>4</v>
      </c>
      <c r="W18" s="105">
        <f t="shared" ref="W18:W81" si="2">(((ABS(S18-V18))/V18)+((ABS(T18-V18))/V18))/2</f>
        <v>0</v>
      </c>
      <c r="X18" s="105">
        <f t="shared" ref="X18:X81" si="3">VAR(S18:T18)</f>
        <v>0</v>
      </c>
      <c r="Y18" s="84">
        <f t="shared" ref="Y18:Y81" si="4">STDEV(S18:T18)</f>
        <v>0</v>
      </c>
      <c r="Z18" s="84">
        <f t="shared" ref="Z18:Z81" si="5">Y18/V18</f>
        <v>0</v>
      </c>
      <c r="AA18" s="84">
        <f t="shared" ref="AA18:AA81" si="6">Z18/SQRT(2)</f>
        <v>0</v>
      </c>
      <c r="AB18" s="17"/>
    </row>
    <row r="19" spans="1:28" ht="14.25" x14ac:dyDescent="0.2">
      <c r="A19" s="16" t="str">
        <f t="shared" ref="A19:N34" si="7">A18</f>
        <v>FULL</v>
      </c>
      <c r="B19" s="16" t="str">
        <f t="shared" si="7"/>
        <v>PRODUCTION</v>
      </c>
      <c r="C19" s="16" t="str">
        <f t="shared" si="7"/>
        <v>BETWEEN</v>
      </c>
      <c r="D19" s="16" t="str">
        <f t="shared" si="7"/>
        <v>GOAB</v>
      </c>
      <c r="E19" s="16" t="str">
        <f t="shared" si="7"/>
        <v>ADU</v>
      </c>
      <c r="F19" s="100">
        <f t="shared" si="7"/>
        <v>0</v>
      </c>
      <c r="G19" s="100">
        <f t="shared" si="7"/>
        <v>0</v>
      </c>
      <c r="H19" s="16">
        <f t="shared" si="7"/>
        <v>0</v>
      </c>
      <c r="I19" s="16">
        <f t="shared" si="7"/>
        <v>130</v>
      </c>
      <c r="J19" s="16" t="str">
        <f t="shared" si="7"/>
        <v>21CASE</v>
      </c>
      <c r="K19" s="100">
        <f t="shared" si="7"/>
        <v>0</v>
      </c>
      <c r="L19" s="16">
        <f t="shared" si="7"/>
        <v>326</v>
      </c>
      <c r="M19" s="16">
        <f t="shared" si="7"/>
        <v>326</v>
      </c>
      <c r="N19" s="106">
        <f t="shared" si="7"/>
        <v>130</v>
      </c>
      <c r="O19" s="115" t="s">
        <v>196</v>
      </c>
      <c r="P19" s="103" t="s">
        <v>185</v>
      </c>
      <c r="Q19" s="23"/>
      <c r="R19" s="104"/>
      <c r="S19" s="115">
        <v>4</v>
      </c>
      <c r="T19" s="115">
        <v>4</v>
      </c>
      <c r="U19" s="105">
        <f t="shared" ref="U19:U82" si="8">S19-T19</f>
        <v>0</v>
      </c>
      <c r="V19" s="105">
        <f t="shared" si="1"/>
        <v>4</v>
      </c>
      <c r="W19" s="105">
        <f t="shared" si="2"/>
        <v>0</v>
      </c>
      <c r="X19" s="105">
        <f t="shared" si="3"/>
        <v>0</v>
      </c>
      <c r="Y19" s="84">
        <f t="shared" si="4"/>
        <v>0</v>
      </c>
      <c r="Z19" s="84">
        <f t="shared" si="5"/>
        <v>0</v>
      </c>
      <c r="AA19" s="84">
        <f t="shared" si="6"/>
        <v>0</v>
      </c>
      <c r="AB19" s="17"/>
    </row>
    <row r="20" spans="1:28" ht="14.25" x14ac:dyDescent="0.2">
      <c r="A20" s="16" t="str">
        <f t="shared" si="7"/>
        <v>FULL</v>
      </c>
      <c r="B20" s="16" t="str">
        <f t="shared" si="7"/>
        <v>PRODUCTION</v>
      </c>
      <c r="C20" s="16" t="str">
        <f t="shared" si="7"/>
        <v>BETWEEN</v>
      </c>
      <c r="D20" s="16" t="str">
        <f t="shared" si="7"/>
        <v>GOAB</v>
      </c>
      <c r="E20" s="16" t="str">
        <f t="shared" si="7"/>
        <v>ADU</v>
      </c>
      <c r="F20" s="100">
        <f t="shared" si="7"/>
        <v>0</v>
      </c>
      <c r="G20" s="100">
        <f t="shared" si="7"/>
        <v>0</v>
      </c>
      <c r="H20" s="16">
        <f t="shared" si="7"/>
        <v>0</v>
      </c>
      <c r="I20" s="16">
        <f t="shared" si="7"/>
        <v>130</v>
      </c>
      <c r="J20" s="16" t="str">
        <f t="shared" si="7"/>
        <v>21CASE</v>
      </c>
      <c r="K20" s="100">
        <f t="shared" si="7"/>
        <v>0</v>
      </c>
      <c r="L20" s="16">
        <f t="shared" si="7"/>
        <v>326</v>
      </c>
      <c r="M20" s="16">
        <f t="shared" si="7"/>
        <v>326</v>
      </c>
      <c r="N20" s="106">
        <f t="shared" si="7"/>
        <v>130</v>
      </c>
      <c r="O20" s="115" t="s">
        <v>197</v>
      </c>
      <c r="P20" s="103" t="s">
        <v>185</v>
      </c>
      <c r="Q20" s="23"/>
      <c r="R20" s="104"/>
      <c r="S20" s="115">
        <v>6</v>
      </c>
      <c r="T20" s="115">
        <v>5</v>
      </c>
      <c r="U20" s="105">
        <f t="shared" si="8"/>
        <v>1</v>
      </c>
      <c r="V20" s="105">
        <f t="shared" si="1"/>
        <v>5.5</v>
      </c>
      <c r="W20" s="105">
        <f t="shared" si="2"/>
        <v>9.0909090909090912E-2</v>
      </c>
      <c r="X20" s="105">
        <f t="shared" si="3"/>
        <v>0.5</v>
      </c>
      <c r="Y20" s="84">
        <f t="shared" si="4"/>
        <v>0.70710678118654757</v>
      </c>
      <c r="Z20" s="84">
        <f t="shared" si="5"/>
        <v>0.12856486930664501</v>
      </c>
      <c r="AA20" s="84">
        <f t="shared" si="6"/>
        <v>9.0909090909090912E-2</v>
      </c>
      <c r="AB20" s="17"/>
    </row>
    <row r="21" spans="1:28" ht="14.25" x14ac:dyDescent="0.2">
      <c r="A21" s="16" t="str">
        <f t="shared" si="7"/>
        <v>FULL</v>
      </c>
      <c r="B21" s="16" t="str">
        <f t="shared" si="7"/>
        <v>PRODUCTION</v>
      </c>
      <c r="C21" s="16" t="str">
        <f t="shared" si="7"/>
        <v>BETWEEN</v>
      </c>
      <c r="D21" s="16" t="str">
        <f t="shared" si="7"/>
        <v>GOAB</v>
      </c>
      <c r="E21" s="16" t="str">
        <f t="shared" si="7"/>
        <v>ADU</v>
      </c>
      <c r="F21" s="100">
        <f t="shared" si="7"/>
        <v>0</v>
      </c>
      <c r="G21" s="100">
        <f t="shared" si="7"/>
        <v>0</v>
      </c>
      <c r="H21" s="16">
        <f t="shared" si="7"/>
        <v>0</v>
      </c>
      <c r="I21" s="16">
        <f t="shared" si="7"/>
        <v>130</v>
      </c>
      <c r="J21" s="16" t="str">
        <f t="shared" si="7"/>
        <v>21CASE</v>
      </c>
      <c r="K21" s="100">
        <f t="shared" si="7"/>
        <v>0</v>
      </c>
      <c r="L21" s="16">
        <f t="shared" si="7"/>
        <v>326</v>
      </c>
      <c r="M21" s="16">
        <f t="shared" si="7"/>
        <v>326</v>
      </c>
      <c r="N21" s="106">
        <f t="shared" si="7"/>
        <v>130</v>
      </c>
      <c r="O21" s="115" t="s">
        <v>198</v>
      </c>
      <c r="P21" s="103" t="s">
        <v>185</v>
      </c>
      <c r="Q21" s="23"/>
      <c r="R21" s="104"/>
      <c r="S21" s="115">
        <v>4</v>
      </c>
      <c r="T21" s="115">
        <v>3</v>
      </c>
      <c r="U21" s="105">
        <f t="shared" si="8"/>
        <v>1</v>
      </c>
      <c r="V21" s="105">
        <f t="shared" si="1"/>
        <v>3.5</v>
      </c>
      <c r="W21" s="105">
        <f t="shared" si="2"/>
        <v>0.14285714285714285</v>
      </c>
      <c r="X21" s="105">
        <f t="shared" si="3"/>
        <v>0.5</v>
      </c>
      <c r="Y21" s="84">
        <f t="shared" si="4"/>
        <v>0.70710678118654757</v>
      </c>
      <c r="Z21" s="84">
        <f t="shared" si="5"/>
        <v>0.20203050891044216</v>
      </c>
      <c r="AA21" s="84">
        <f t="shared" si="6"/>
        <v>0.14285714285714285</v>
      </c>
      <c r="AB21" s="17"/>
    </row>
    <row r="22" spans="1:28" ht="14.25" x14ac:dyDescent="0.2">
      <c r="A22" s="16" t="str">
        <f t="shared" si="7"/>
        <v>FULL</v>
      </c>
      <c r="B22" s="16" t="str">
        <f t="shared" si="7"/>
        <v>PRODUCTION</v>
      </c>
      <c r="C22" s="16" t="str">
        <f t="shared" si="7"/>
        <v>BETWEEN</v>
      </c>
      <c r="D22" s="16" t="str">
        <f t="shared" si="7"/>
        <v>GOAB</v>
      </c>
      <c r="E22" s="16" t="str">
        <f t="shared" si="7"/>
        <v>ADU</v>
      </c>
      <c r="F22" s="100">
        <f t="shared" si="7"/>
        <v>0</v>
      </c>
      <c r="G22" s="100">
        <f t="shared" si="7"/>
        <v>0</v>
      </c>
      <c r="H22" s="16">
        <f t="shared" si="7"/>
        <v>0</v>
      </c>
      <c r="I22" s="16">
        <f t="shared" si="7"/>
        <v>130</v>
      </c>
      <c r="J22" s="16" t="str">
        <f t="shared" si="7"/>
        <v>21CASE</v>
      </c>
      <c r="K22" s="100">
        <f t="shared" si="7"/>
        <v>0</v>
      </c>
      <c r="L22" s="16">
        <f t="shared" si="7"/>
        <v>326</v>
      </c>
      <c r="M22" s="16">
        <f t="shared" si="7"/>
        <v>326</v>
      </c>
      <c r="N22" s="106">
        <f t="shared" si="7"/>
        <v>130</v>
      </c>
      <c r="O22" s="115" t="s">
        <v>199</v>
      </c>
      <c r="P22" s="103" t="s">
        <v>185</v>
      </c>
      <c r="Q22" s="23"/>
      <c r="R22" s="104"/>
      <c r="S22" s="115">
        <v>4</v>
      </c>
      <c r="T22" s="115">
        <v>5</v>
      </c>
      <c r="U22" s="105">
        <f t="shared" si="8"/>
        <v>-1</v>
      </c>
      <c r="V22" s="105">
        <f t="shared" si="1"/>
        <v>4.5</v>
      </c>
      <c r="W22" s="105">
        <f t="shared" si="2"/>
        <v>0.1111111111111111</v>
      </c>
      <c r="X22" s="105">
        <f t="shared" si="3"/>
        <v>0.5</v>
      </c>
      <c r="Y22" s="84">
        <f t="shared" si="4"/>
        <v>0.70710678118654757</v>
      </c>
      <c r="Z22" s="84">
        <f t="shared" si="5"/>
        <v>0.15713484026367724</v>
      </c>
      <c r="AA22" s="84">
        <f t="shared" si="6"/>
        <v>0.11111111111111112</v>
      </c>
      <c r="AB22" s="17"/>
    </row>
    <row r="23" spans="1:28" ht="14.25" x14ac:dyDescent="0.2">
      <c r="A23" s="16" t="str">
        <f t="shared" si="7"/>
        <v>FULL</v>
      </c>
      <c r="B23" s="16" t="str">
        <f t="shared" si="7"/>
        <v>PRODUCTION</v>
      </c>
      <c r="C23" s="16" t="str">
        <f t="shared" si="7"/>
        <v>BETWEEN</v>
      </c>
      <c r="D23" s="16" t="str">
        <f t="shared" si="7"/>
        <v>GOAB</v>
      </c>
      <c r="E23" s="16" t="str">
        <f t="shared" si="7"/>
        <v>ADU</v>
      </c>
      <c r="F23" s="100">
        <f t="shared" si="7"/>
        <v>0</v>
      </c>
      <c r="G23" s="100">
        <f t="shared" si="7"/>
        <v>0</v>
      </c>
      <c r="H23" s="16">
        <f t="shared" si="7"/>
        <v>0</v>
      </c>
      <c r="I23" s="16">
        <f t="shared" si="7"/>
        <v>130</v>
      </c>
      <c r="J23" s="16" t="str">
        <f t="shared" si="7"/>
        <v>21CASE</v>
      </c>
      <c r="K23" s="100">
        <f t="shared" si="7"/>
        <v>0</v>
      </c>
      <c r="L23" s="16">
        <f t="shared" si="7"/>
        <v>326</v>
      </c>
      <c r="M23" s="16">
        <f t="shared" si="7"/>
        <v>326</v>
      </c>
      <c r="N23" s="106">
        <f t="shared" si="7"/>
        <v>130</v>
      </c>
      <c r="O23" s="115" t="s">
        <v>200</v>
      </c>
      <c r="P23" s="103" t="s">
        <v>185</v>
      </c>
      <c r="Q23" s="23"/>
      <c r="R23" s="104"/>
      <c r="S23" s="115">
        <v>4</v>
      </c>
      <c r="T23" s="115">
        <v>3</v>
      </c>
      <c r="U23" s="105">
        <f t="shared" si="8"/>
        <v>1</v>
      </c>
      <c r="V23" s="105">
        <f t="shared" si="1"/>
        <v>3.5</v>
      </c>
      <c r="W23" s="105">
        <f t="shared" si="2"/>
        <v>0.14285714285714285</v>
      </c>
      <c r="X23" s="105">
        <f t="shared" si="3"/>
        <v>0.5</v>
      </c>
      <c r="Y23" s="84">
        <f t="shared" si="4"/>
        <v>0.70710678118654757</v>
      </c>
      <c r="Z23" s="84">
        <f t="shared" si="5"/>
        <v>0.20203050891044216</v>
      </c>
      <c r="AA23" s="84">
        <f t="shared" si="6"/>
        <v>0.14285714285714285</v>
      </c>
      <c r="AB23" s="17"/>
    </row>
    <row r="24" spans="1:28" ht="14.25" x14ac:dyDescent="0.2">
      <c r="A24" s="16" t="str">
        <f t="shared" si="7"/>
        <v>FULL</v>
      </c>
      <c r="B24" s="16" t="str">
        <f t="shared" si="7"/>
        <v>PRODUCTION</v>
      </c>
      <c r="C24" s="16" t="str">
        <f t="shared" si="7"/>
        <v>BETWEEN</v>
      </c>
      <c r="D24" s="16" t="str">
        <f t="shared" si="7"/>
        <v>GOAB</v>
      </c>
      <c r="E24" s="16" t="str">
        <f t="shared" si="7"/>
        <v>ADU</v>
      </c>
      <c r="F24" s="100">
        <f t="shared" si="7"/>
        <v>0</v>
      </c>
      <c r="G24" s="100">
        <f t="shared" si="7"/>
        <v>0</v>
      </c>
      <c r="H24" s="16">
        <f t="shared" si="7"/>
        <v>0</v>
      </c>
      <c r="I24" s="16">
        <f t="shared" si="7"/>
        <v>130</v>
      </c>
      <c r="J24" s="16" t="str">
        <f t="shared" si="7"/>
        <v>21CASE</v>
      </c>
      <c r="K24" s="100">
        <f t="shared" si="7"/>
        <v>0</v>
      </c>
      <c r="L24" s="16">
        <f t="shared" si="7"/>
        <v>326</v>
      </c>
      <c r="M24" s="16">
        <f t="shared" si="7"/>
        <v>326</v>
      </c>
      <c r="N24" s="106">
        <f t="shared" si="7"/>
        <v>130</v>
      </c>
      <c r="O24" s="115" t="s">
        <v>201</v>
      </c>
      <c r="P24" s="103" t="s">
        <v>185</v>
      </c>
      <c r="Q24" s="23"/>
      <c r="R24" s="104"/>
      <c r="S24" s="115">
        <v>12</v>
      </c>
      <c r="T24" s="115">
        <v>14</v>
      </c>
      <c r="U24" s="105">
        <f t="shared" si="8"/>
        <v>-2</v>
      </c>
      <c r="V24" s="105">
        <f t="shared" si="1"/>
        <v>13</v>
      </c>
      <c r="W24" s="105">
        <f t="shared" si="2"/>
        <v>7.6923076923076927E-2</v>
      </c>
      <c r="X24" s="105">
        <f t="shared" si="3"/>
        <v>2</v>
      </c>
      <c r="Y24" s="84">
        <f t="shared" si="4"/>
        <v>1.4142135623730951</v>
      </c>
      <c r="Z24" s="84">
        <f t="shared" si="5"/>
        <v>0.10878565864408424</v>
      </c>
      <c r="AA24" s="84">
        <f t="shared" si="6"/>
        <v>7.6923076923076913E-2</v>
      </c>
      <c r="AB24" s="17"/>
    </row>
    <row r="25" spans="1:28" ht="14.25" x14ac:dyDescent="0.2">
      <c r="A25" s="16" t="str">
        <f t="shared" si="7"/>
        <v>FULL</v>
      </c>
      <c r="B25" s="16" t="str">
        <f t="shared" si="7"/>
        <v>PRODUCTION</v>
      </c>
      <c r="C25" s="16" t="str">
        <f t="shared" si="7"/>
        <v>BETWEEN</v>
      </c>
      <c r="D25" s="16" t="str">
        <f t="shared" si="7"/>
        <v>GOAB</v>
      </c>
      <c r="E25" s="16" t="str">
        <f t="shared" si="7"/>
        <v>ADU</v>
      </c>
      <c r="F25" s="100">
        <f t="shared" si="7"/>
        <v>0</v>
      </c>
      <c r="G25" s="100">
        <f t="shared" si="7"/>
        <v>0</v>
      </c>
      <c r="H25" s="16">
        <f t="shared" si="7"/>
        <v>0</v>
      </c>
      <c r="I25" s="16">
        <f t="shared" si="7"/>
        <v>130</v>
      </c>
      <c r="J25" s="16" t="str">
        <f t="shared" si="7"/>
        <v>21CASE</v>
      </c>
      <c r="K25" s="100">
        <f t="shared" si="7"/>
        <v>0</v>
      </c>
      <c r="L25" s="16">
        <f t="shared" si="7"/>
        <v>326</v>
      </c>
      <c r="M25" s="16">
        <f t="shared" si="7"/>
        <v>326</v>
      </c>
      <c r="N25" s="106">
        <f t="shared" si="7"/>
        <v>130</v>
      </c>
      <c r="O25" s="115" t="s">
        <v>202</v>
      </c>
      <c r="P25" s="103" t="s">
        <v>185</v>
      </c>
      <c r="Q25" s="23"/>
      <c r="R25" s="104"/>
      <c r="S25" s="115">
        <v>6</v>
      </c>
      <c r="T25" s="115">
        <v>6</v>
      </c>
      <c r="U25" s="105">
        <f t="shared" si="8"/>
        <v>0</v>
      </c>
      <c r="V25" s="105">
        <f t="shared" si="1"/>
        <v>6</v>
      </c>
      <c r="W25" s="105">
        <f t="shared" si="2"/>
        <v>0</v>
      </c>
      <c r="X25" s="105">
        <f t="shared" si="3"/>
        <v>0</v>
      </c>
      <c r="Y25" s="84">
        <f t="shared" si="4"/>
        <v>0</v>
      </c>
      <c r="Z25" s="84">
        <f t="shared" si="5"/>
        <v>0</v>
      </c>
      <c r="AA25" s="84">
        <f t="shared" si="6"/>
        <v>0</v>
      </c>
      <c r="AB25" s="17"/>
    </row>
    <row r="26" spans="1:28" ht="14.25" x14ac:dyDescent="0.2">
      <c r="A26" s="16" t="str">
        <f t="shared" si="7"/>
        <v>FULL</v>
      </c>
      <c r="B26" s="16" t="str">
        <f t="shared" si="7"/>
        <v>PRODUCTION</v>
      </c>
      <c r="C26" s="16" t="str">
        <f t="shared" si="7"/>
        <v>BETWEEN</v>
      </c>
      <c r="D26" s="16" t="str">
        <f t="shared" si="7"/>
        <v>GOAB</v>
      </c>
      <c r="E26" s="16" t="str">
        <f t="shared" si="7"/>
        <v>ADU</v>
      </c>
      <c r="F26" s="100">
        <f t="shared" si="7"/>
        <v>0</v>
      </c>
      <c r="G26" s="100">
        <f t="shared" si="7"/>
        <v>0</v>
      </c>
      <c r="H26" s="16">
        <f t="shared" si="7"/>
        <v>0</v>
      </c>
      <c r="I26" s="16">
        <f t="shared" si="7"/>
        <v>130</v>
      </c>
      <c r="J26" s="16" t="str">
        <f t="shared" si="7"/>
        <v>21CASE</v>
      </c>
      <c r="K26" s="100">
        <f t="shared" si="7"/>
        <v>0</v>
      </c>
      <c r="L26" s="16">
        <f t="shared" si="7"/>
        <v>326</v>
      </c>
      <c r="M26" s="16">
        <f t="shared" si="7"/>
        <v>326</v>
      </c>
      <c r="N26" s="106">
        <f t="shared" si="7"/>
        <v>130</v>
      </c>
      <c r="O26" s="115" t="s">
        <v>203</v>
      </c>
      <c r="P26" s="103" t="s">
        <v>185</v>
      </c>
      <c r="Q26" s="23"/>
      <c r="R26" s="104"/>
      <c r="S26" s="115">
        <v>12</v>
      </c>
      <c r="T26" s="115">
        <v>15</v>
      </c>
      <c r="U26" s="105">
        <f t="shared" si="8"/>
        <v>-3</v>
      </c>
      <c r="V26" s="105">
        <f t="shared" si="1"/>
        <v>13.5</v>
      </c>
      <c r="W26" s="105">
        <f t="shared" si="2"/>
        <v>0.1111111111111111</v>
      </c>
      <c r="X26" s="105">
        <f t="shared" si="3"/>
        <v>4.5</v>
      </c>
      <c r="Y26" s="84">
        <f t="shared" si="4"/>
        <v>2.1213203435596424</v>
      </c>
      <c r="Z26" s="84">
        <f t="shared" si="5"/>
        <v>0.15713484026367722</v>
      </c>
      <c r="AA26" s="84">
        <f t="shared" si="6"/>
        <v>0.11111111111111109</v>
      </c>
      <c r="AB26" s="17"/>
    </row>
    <row r="27" spans="1:28" ht="14.25" x14ac:dyDescent="0.2">
      <c r="A27" s="16" t="str">
        <f t="shared" si="7"/>
        <v>FULL</v>
      </c>
      <c r="B27" s="16" t="str">
        <f t="shared" si="7"/>
        <v>PRODUCTION</v>
      </c>
      <c r="C27" s="16" t="str">
        <f t="shared" si="7"/>
        <v>BETWEEN</v>
      </c>
      <c r="D27" s="16" t="str">
        <f t="shared" si="7"/>
        <v>GOAB</v>
      </c>
      <c r="E27" s="16" t="str">
        <f t="shared" si="7"/>
        <v>ADU</v>
      </c>
      <c r="F27" s="100">
        <f t="shared" si="7"/>
        <v>0</v>
      </c>
      <c r="G27" s="100">
        <f t="shared" si="7"/>
        <v>0</v>
      </c>
      <c r="H27" s="16">
        <f t="shared" si="7"/>
        <v>0</v>
      </c>
      <c r="I27" s="16">
        <f t="shared" si="7"/>
        <v>130</v>
      </c>
      <c r="J27" s="16" t="str">
        <f t="shared" si="7"/>
        <v>21CASE</v>
      </c>
      <c r="K27" s="100">
        <f t="shared" si="7"/>
        <v>0</v>
      </c>
      <c r="L27" s="16">
        <f t="shared" si="7"/>
        <v>326</v>
      </c>
      <c r="M27" s="16">
        <f t="shared" si="7"/>
        <v>326</v>
      </c>
      <c r="N27" s="106">
        <f t="shared" si="7"/>
        <v>130</v>
      </c>
      <c r="O27" s="115" t="s">
        <v>204</v>
      </c>
      <c r="P27" s="103" t="s">
        <v>185</v>
      </c>
      <c r="Q27" s="23"/>
      <c r="R27" s="104"/>
      <c r="S27" s="115">
        <v>9</v>
      </c>
      <c r="T27" s="115">
        <v>8</v>
      </c>
      <c r="U27" s="105">
        <f t="shared" si="8"/>
        <v>1</v>
      </c>
      <c r="V27" s="105">
        <f t="shared" si="1"/>
        <v>8.5</v>
      </c>
      <c r="W27" s="105">
        <f t="shared" si="2"/>
        <v>5.8823529411764705E-2</v>
      </c>
      <c r="X27" s="105">
        <f t="shared" si="3"/>
        <v>0.5</v>
      </c>
      <c r="Y27" s="84">
        <f t="shared" si="4"/>
        <v>0.70710678118654757</v>
      </c>
      <c r="Z27" s="84">
        <f t="shared" si="5"/>
        <v>8.3189033080770303E-2</v>
      </c>
      <c r="AA27" s="84">
        <f t="shared" si="6"/>
        <v>5.8823529411764705E-2</v>
      </c>
      <c r="AB27" s="17"/>
    </row>
    <row r="28" spans="1:28" ht="14.25" x14ac:dyDescent="0.2">
      <c r="A28" s="16" t="str">
        <f t="shared" si="7"/>
        <v>FULL</v>
      </c>
      <c r="B28" s="16" t="str">
        <f t="shared" si="7"/>
        <v>PRODUCTION</v>
      </c>
      <c r="C28" s="16" t="str">
        <f t="shared" si="7"/>
        <v>BETWEEN</v>
      </c>
      <c r="D28" s="16" t="str">
        <f t="shared" si="7"/>
        <v>GOAB</v>
      </c>
      <c r="E28" s="16" t="str">
        <f t="shared" si="7"/>
        <v>ADU</v>
      </c>
      <c r="F28" s="100">
        <f t="shared" si="7"/>
        <v>0</v>
      </c>
      <c r="G28" s="100">
        <f t="shared" si="7"/>
        <v>0</v>
      </c>
      <c r="H28" s="16">
        <f t="shared" si="7"/>
        <v>0</v>
      </c>
      <c r="I28" s="16">
        <f t="shared" si="7"/>
        <v>130</v>
      </c>
      <c r="J28" s="16" t="str">
        <f t="shared" si="7"/>
        <v>21CASE</v>
      </c>
      <c r="K28" s="100">
        <f t="shared" si="7"/>
        <v>0</v>
      </c>
      <c r="L28" s="16">
        <f t="shared" si="7"/>
        <v>326</v>
      </c>
      <c r="M28" s="16">
        <f t="shared" si="7"/>
        <v>326</v>
      </c>
      <c r="N28" s="106">
        <f t="shared" si="7"/>
        <v>130</v>
      </c>
      <c r="O28" s="115" t="s">
        <v>205</v>
      </c>
      <c r="P28" s="103" t="s">
        <v>185</v>
      </c>
      <c r="Q28" s="23"/>
      <c r="R28" s="104"/>
      <c r="S28" s="115">
        <v>8</v>
      </c>
      <c r="T28" s="115">
        <v>8</v>
      </c>
      <c r="U28" s="105">
        <f t="shared" si="8"/>
        <v>0</v>
      </c>
      <c r="V28" s="105">
        <f t="shared" si="1"/>
        <v>8</v>
      </c>
      <c r="W28" s="105">
        <f t="shared" si="2"/>
        <v>0</v>
      </c>
      <c r="X28" s="105">
        <f t="shared" si="3"/>
        <v>0</v>
      </c>
      <c r="Y28" s="84">
        <f t="shared" si="4"/>
        <v>0</v>
      </c>
      <c r="Z28" s="84">
        <f t="shared" si="5"/>
        <v>0</v>
      </c>
      <c r="AA28" s="84">
        <f t="shared" si="6"/>
        <v>0</v>
      </c>
      <c r="AB28" s="17"/>
    </row>
    <row r="29" spans="1:28" ht="14.25" x14ac:dyDescent="0.2">
      <c r="A29" s="16" t="str">
        <f t="shared" si="7"/>
        <v>FULL</v>
      </c>
      <c r="B29" s="16" t="str">
        <f t="shared" si="7"/>
        <v>PRODUCTION</v>
      </c>
      <c r="C29" s="16" t="str">
        <f t="shared" si="7"/>
        <v>BETWEEN</v>
      </c>
      <c r="D29" s="16" t="str">
        <f t="shared" si="7"/>
        <v>GOAB</v>
      </c>
      <c r="E29" s="16" t="str">
        <f t="shared" si="7"/>
        <v>ADU</v>
      </c>
      <c r="F29" s="100">
        <f t="shared" si="7"/>
        <v>0</v>
      </c>
      <c r="G29" s="100">
        <f t="shared" si="7"/>
        <v>0</v>
      </c>
      <c r="H29" s="16">
        <f t="shared" si="7"/>
        <v>0</v>
      </c>
      <c r="I29" s="16">
        <f t="shared" si="7"/>
        <v>130</v>
      </c>
      <c r="J29" s="16" t="str">
        <f t="shared" si="7"/>
        <v>21CASE</v>
      </c>
      <c r="K29" s="100">
        <f t="shared" si="7"/>
        <v>0</v>
      </c>
      <c r="L29" s="16">
        <f t="shared" si="7"/>
        <v>326</v>
      </c>
      <c r="M29" s="16">
        <f t="shared" si="7"/>
        <v>326</v>
      </c>
      <c r="N29" s="106">
        <f t="shared" si="7"/>
        <v>130</v>
      </c>
      <c r="O29" s="115" t="s">
        <v>206</v>
      </c>
      <c r="P29" s="103" t="s">
        <v>185</v>
      </c>
      <c r="Q29" s="23"/>
      <c r="R29" s="104"/>
      <c r="S29" s="115">
        <v>14</v>
      </c>
      <c r="T29" s="115">
        <v>16</v>
      </c>
      <c r="U29" s="105">
        <f t="shared" si="8"/>
        <v>-2</v>
      </c>
      <c r="V29" s="105">
        <f t="shared" si="1"/>
        <v>15</v>
      </c>
      <c r="W29" s="105">
        <f t="shared" si="2"/>
        <v>6.6666666666666666E-2</v>
      </c>
      <c r="X29" s="105">
        <f t="shared" si="3"/>
        <v>2</v>
      </c>
      <c r="Y29" s="84">
        <f t="shared" si="4"/>
        <v>1.4142135623730951</v>
      </c>
      <c r="Z29" s="84">
        <f t="shared" si="5"/>
        <v>9.428090415820635E-2</v>
      </c>
      <c r="AA29" s="84">
        <f t="shared" si="6"/>
        <v>6.6666666666666666E-2</v>
      </c>
      <c r="AB29" s="17"/>
    </row>
    <row r="30" spans="1:28" ht="14.25" x14ac:dyDescent="0.2">
      <c r="A30" s="16" t="str">
        <f t="shared" si="7"/>
        <v>FULL</v>
      </c>
      <c r="B30" s="16" t="str">
        <f t="shared" si="7"/>
        <v>PRODUCTION</v>
      </c>
      <c r="C30" s="16" t="str">
        <f t="shared" si="7"/>
        <v>BETWEEN</v>
      </c>
      <c r="D30" s="16" t="str">
        <f t="shared" si="7"/>
        <v>GOAB</v>
      </c>
      <c r="E30" s="16" t="str">
        <f t="shared" si="7"/>
        <v>ADU</v>
      </c>
      <c r="F30" s="100">
        <f t="shared" si="7"/>
        <v>0</v>
      </c>
      <c r="G30" s="100">
        <f t="shared" si="7"/>
        <v>0</v>
      </c>
      <c r="H30" s="16">
        <f t="shared" si="7"/>
        <v>0</v>
      </c>
      <c r="I30" s="16">
        <f t="shared" si="7"/>
        <v>130</v>
      </c>
      <c r="J30" s="16" t="str">
        <f t="shared" si="7"/>
        <v>21CASE</v>
      </c>
      <c r="K30" s="100">
        <f t="shared" si="7"/>
        <v>0</v>
      </c>
      <c r="L30" s="16">
        <f t="shared" si="7"/>
        <v>326</v>
      </c>
      <c r="M30" s="16">
        <f t="shared" si="7"/>
        <v>326</v>
      </c>
      <c r="N30" s="106">
        <f t="shared" si="7"/>
        <v>130</v>
      </c>
      <c r="O30" s="115" t="s">
        <v>207</v>
      </c>
      <c r="P30" s="103" t="s">
        <v>185</v>
      </c>
      <c r="Q30" s="23"/>
      <c r="R30" s="104"/>
      <c r="S30" s="115">
        <v>6</v>
      </c>
      <c r="T30" s="115">
        <v>6</v>
      </c>
      <c r="U30" s="105">
        <f t="shared" si="8"/>
        <v>0</v>
      </c>
      <c r="V30" s="105">
        <f t="shared" si="1"/>
        <v>6</v>
      </c>
      <c r="W30" s="105">
        <f t="shared" si="2"/>
        <v>0</v>
      </c>
      <c r="X30" s="105">
        <f t="shared" si="3"/>
        <v>0</v>
      </c>
      <c r="Y30" s="84">
        <f t="shared" si="4"/>
        <v>0</v>
      </c>
      <c r="Z30" s="84">
        <f t="shared" si="5"/>
        <v>0</v>
      </c>
      <c r="AA30" s="84">
        <f t="shared" si="6"/>
        <v>0</v>
      </c>
      <c r="AB30" s="17"/>
    </row>
    <row r="31" spans="1:28" ht="14.25" x14ac:dyDescent="0.2">
      <c r="A31" s="16" t="str">
        <f t="shared" si="7"/>
        <v>FULL</v>
      </c>
      <c r="B31" s="16" t="str">
        <f t="shared" si="7"/>
        <v>PRODUCTION</v>
      </c>
      <c r="C31" s="16" t="str">
        <f t="shared" si="7"/>
        <v>BETWEEN</v>
      </c>
      <c r="D31" s="16" t="str">
        <f t="shared" si="7"/>
        <v>GOAB</v>
      </c>
      <c r="E31" s="16" t="str">
        <f t="shared" si="7"/>
        <v>ADU</v>
      </c>
      <c r="F31" s="100">
        <f t="shared" si="7"/>
        <v>0</v>
      </c>
      <c r="G31" s="100">
        <f t="shared" si="7"/>
        <v>0</v>
      </c>
      <c r="H31" s="16">
        <f t="shared" si="7"/>
        <v>0</v>
      </c>
      <c r="I31" s="16">
        <f t="shared" si="7"/>
        <v>130</v>
      </c>
      <c r="J31" s="16" t="str">
        <f t="shared" si="7"/>
        <v>21CASE</v>
      </c>
      <c r="K31" s="100">
        <f t="shared" si="7"/>
        <v>0</v>
      </c>
      <c r="L31" s="16">
        <f t="shared" si="7"/>
        <v>326</v>
      </c>
      <c r="M31" s="16">
        <f t="shared" si="7"/>
        <v>326</v>
      </c>
      <c r="N31" s="106">
        <f t="shared" si="7"/>
        <v>130</v>
      </c>
      <c r="O31" s="115" t="s">
        <v>208</v>
      </c>
      <c r="P31" s="103" t="s">
        <v>185</v>
      </c>
      <c r="Q31" s="23"/>
      <c r="R31" s="104"/>
      <c r="S31" s="115">
        <v>6</v>
      </c>
      <c r="T31" s="115">
        <v>6</v>
      </c>
      <c r="U31" s="105">
        <f t="shared" si="8"/>
        <v>0</v>
      </c>
      <c r="V31" s="105">
        <f t="shared" si="1"/>
        <v>6</v>
      </c>
      <c r="W31" s="105">
        <f t="shared" si="2"/>
        <v>0</v>
      </c>
      <c r="X31" s="105">
        <f t="shared" si="3"/>
        <v>0</v>
      </c>
      <c r="Y31" s="84">
        <f t="shared" si="4"/>
        <v>0</v>
      </c>
      <c r="Z31" s="84">
        <f t="shared" si="5"/>
        <v>0</v>
      </c>
      <c r="AA31" s="84">
        <f t="shared" si="6"/>
        <v>0</v>
      </c>
      <c r="AB31" s="17"/>
    </row>
    <row r="32" spans="1:28" ht="14.25" x14ac:dyDescent="0.2">
      <c r="A32" s="16" t="str">
        <f t="shared" si="7"/>
        <v>FULL</v>
      </c>
      <c r="B32" s="16" t="str">
        <f t="shared" si="7"/>
        <v>PRODUCTION</v>
      </c>
      <c r="C32" s="16" t="str">
        <f t="shared" si="7"/>
        <v>BETWEEN</v>
      </c>
      <c r="D32" s="16" t="str">
        <f t="shared" si="7"/>
        <v>GOAB</v>
      </c>
      <c r="E32" s="16" t="str">
        <f t="shared" si="7"/>
        <v>ADU</v>
      </c>
      <c r="F32" s="100">
        <f t="shared" si="7"/>
        <v>0</v>
      </c>
      <c r="G32" s="100">
        <f t="shared" si="7"/>
        <v>0</v>
      </c>
      <c r="H32" s="16">
        <f t="shared" si="7"/>
        <v>0</v>
      </c>
      <c r="I32" s="16">
        <f t="shared" si="7"/>
        <v>130</v>
      </c>
      <c r="J32" s="16" t="str">
        <f t="shared" si="7"/>
        <v>21CASE</v>
      </c>
      <c r="K32" s="100">
        <f t="shared" si="7"/>
        <v>0</v>
      </c>
      <c r="L32" s="16">
        <f t="shared" si="7"/>
        <v>326</v>
      </c>
      <c r="M32" s="16">
        <f t="shared" si="7"/>
        <v>326</v>
      </c>
      <c r="N32" s="106">
        <f t="shared" si="7"/>
        <v>130</v>
      </c>
      <c r="O32" s="115" t="s">
        <v>209</v>
      </c>
      <c r="P32" s="103" t="s">
        <v>185</v>
      </c>
      <c r="Q32" s="23"/>
      <c r="R32" s="104"/>
      <c r="S32" s="115">
        <v>4</v>
      </c>
      <c r="T32" s="115">
        <v>6</v>
      </c>
      <c r="U32" s="105">
        <f t="shared" si="8"/>
        <v>-2</v>
      </c>
      <c r="V32" s="105">
        <f t="shared" si="1"/>
        <v>5</v>
      </c>
      <c r="W32" s="105">
        <f t="shared" si="2"/>
        <v>0.2</v>
      </c>
      <c r="X32" s="105">
        <f t="shared" si="3"/>
        <v>2</v>
      </c>
      <c r="Y32" s="84">
        <f t="shared" si="4"/>
        <v>1.4142135623730951</v>
      </c>
      <c r="Z32" s="84">
        <f t="shared" si="5"/>
        <v>0.28284271247461901</v>
      </c>
      <c r="AA32" s="84">
        <f t="shared" si="6"/>
        <v>0.19999999999999998</v>
      </c>
      <c r="AB32" s="17"/>
    </row>
    <row r="33" spans="1:28" ht="14.25" x14ac:dyDescent="0.2">
      <c r="A33" s="16" t="str">
        <f t="shared" si="7"/>
        <v>FULL</v>
      </c>
      <c r="B33" s="16" t="str">
        <f t="shared" si="7"/>
        <v>PRODUCTION</v>
      </c>
      <c r="C33" s="16" t="str">
        <f t="shared" si="7"/>
        <v>BETWEEN</v>
      </c>
      <c r="D33" s="16" t="str">
        <f t="shared" si="7"/>
        <v>GOAB</v>
      </c>
      <c r="E33" s="16" t="str">
        <f t="shared" si="7"/>
        <v>ADU</v>
      </c>
      <c r="F33" s="100">
        <f t="shared" si="7"/>
        <v>0</v>
      </c>
      <c r="G33" s="100">
        <f t="shared" si="7"/>
        <v>0</v>
      </c>
      <c r="H33" s="16">
        <f t="shared" si="7"/>
        <v>0</v>
      </c>
      <c r="I33" s="16">
        <f t="shared" si="7"/>
        <v>130</v>
      </c>
      <c r="J33" s="16" t="str">
        <f t="shared" si="7"/>
        <v>21CASE</v>
      </c>
      <c r="K33" s="100">
        <f t="shared" si="7"/>
        <v>0</v>
      </c>
      <c r="L33" s="16">
        <f t="shared" si="7"/>
        <v>326</v>
      </c>
      <c r="M33" s="16">
        <f t="shared" si="7"/>
        <v>326</v>
      </c>
      <c r="N33" s="106">
        <f t="shared" si="7"/>
        <v>130</v>
      </c>
      <c r="O33" s="115" t="s">
        <v>210</v>
      </c>
      <c r="P33" s="103" t="s">
        <v>185</v>
      </c>
      <c r="Q33" s="23"/>
      <c r="R33" s="104"/>
      <c r="S33" s="115">
        <v>14</v>
      </c>
      <c r="T33" s="115">
        <v>12</v>
      </c>
      <c r="U33" s="105">
        <f t="shared" si="8"/>
        <v>2</v>
      </c>
      <c r="V33" s="105">
        <f t="shared" si="1"/>
        <v>13</v>
      </c>
      <c r="W33" s="105">
        <f t="shared" si="2"/>
        <v>7.6923076923076927E-2</v>
      </c>
      <c r="X33" s="105">
        <f t="shared" si="3"/>
        <v>2</v>
      </c>
      <c r="Y33" s="84">
        <f t="shared" si="4"/>
        <v>1.4142135623730951</v>
      </c>
      <c r="Z33" s="84">
        <f t="shared" si="5"/>
        <v>0.10878565864408424</v>
      </c>
      <c r="AA33" s="84">
        <f t="shared" si="6"/>
        <v>7.6923076923076913E-2</v>
      </c>
      <c r="AB33" s="17"/>
    </row>
    <row r="34" spans="1:28" ht="14.25" x14ac:dyDescent="0.2">
      <c r="A34" s="16" t="str">
        <f t="shared" si="7"/>
        <v>FULL</v>
      </c>
      <c r="B34" s="16" t="str">
        <f t="shared" si="7"/>
        <v>PRODUCTION</v>
      </c>
      <c r="C34" s="16" t="str">
        <f t="shared" si="7"/>
        <v>BETWEEN</v>
      </c>
      <c r="D34" s="16" t="str">
        <f t="shared" si="7"/>
        <v>GOAB</v>
      </c>
      <c r="E34" s="16" t="str">
        <f t="shared" si="7"/>
        <v>ADU</v>
      </c>
      <c r="F34" s="100">
        <f t="shared" si="7"/>
        <v>0</v>
      </c>
      <c r="G34" s="100">
        <f t="shared" si="7"/>
        <v>0</v>
      </c>
      <c r="H34" s="16">
        <f t="shared" si="7"/>
        <v>0</v>
      </c>
      <c r="I34" s="16">
        <f t="shared" si="7"/>
        <v>130</v>
      </c>
      <c r="J34" s="16" t="str">
        <f t="shared" si="7"/>
        <v>21CASE</v>
      </c>
      <c r="K34" s="100">
        <f t="shared" si="7"/>
        <v>0</v>
      </c>
      <c r="L34" s="16">
        <f t="shared" si="7"/>
        <v>326</v>
      </c>
      <c r="M34" s="16">
        <f t="shared" si="7"/>
        <v>326</v>
      </c>
      <c r="N34" s="106">
        <f t="shared" si="7"/>
        <v>130</v>
      </c>
      <c r="O34" s="115" t="s">
        <v>211</v>
      </c>
      <c r="P34" s="103" t="s">
        <v>185</v>
      </c>
      <c r="Q34" s="23"/>
      <c r="R34" s="104"/>
      <c r="S34" s="115">
        <v>18</v>
      </c>
      <c r="T34" s="115">
        <v>21</v>
      </c>
      <c r="U34" s="105">
        <f t="shared" si="8"/>
        <v>-3</v>
      </c>
      <c r="V34" s="105">
        <f t="shared" si="1"/>
        <v>19.5</v>
      </c>
      <c r="W34" s="105">
        <f t="shared" si="2"/>
        <v>7.6923076923076927E-2</v>
      </c>
      <c r="X34" s="105">
        <f t="shared" si="3"/>
        <v>4.5</v>
      </c>
      <c r="Y34" s="84">
        <f t="shared" si="4"/>
        <v>2.1213203435596424</v>
      </c>
      <c r="Z34" s="84">
        <f t="shared" si="5"/>
        <v>0.10878565864408422</v>
      </c>
      <c r="AA34" s="84">
        <f t="shared" si="6"/>
        <v>7.6923076923076913E-2</v>
      </c>
      <c r="AB34" s="17"/>
    </row>
    <row r="35" spans="1:28" ht="14.25" x14ac:dyDescent="0.2">
      <c r="A35" s="16" t="str">
        <f t="shared" ref="A35:N50" si="9">A34</f>
        <v>FULL</v>
      </c>
      <c r="B35" s="16" t="str">
        <f t="shared" si="9"/>
        <v>PRODUCTION</v>
      </c>
      <c r="C35" s="16" t="str">
        <f t="shared" si="9"/>
        <v>BETWEEN</v>
      </c>
      <c r="D35" s="16" t="str">
        <f t="shared" si="9"/>
        <v>GOAB</v>
      </c>
      <c r="E35" s="16" t="str">
        <f t="shared" si="9"/>
        <v>ADU</v>
      </c>
      <c r="F35" s="100">
        <f t="shared" si="9"/>
        <v>0</v>
      </c>
      <c r="G35" s="100">
        <f t="shared" si="9"/>
        <v>0</v>
      </c>
      <c r="H35" s="16">
        <f t="shared" si="9"/>
        <v>0</v>
      </c>
      <c r="I35" s="16">
        <f t="shared" si="9"/>
        <v>130</v>
      </c>
      <c r="J35" s="16" t="str">
        <f t="shared" si="9"/>
        <v>21CASE</v>
      </c>
      <c r="K35" s="100">
        <f t="shared" si="9"/>
        <v>0</v>
      </c>
      <c r="L35" s="16">
        <f t="shared" si="9"/>
        <v>326</v>
      </c>
      <c r="M35" s="16">
        <f t="shared" si="9"/>
        <v>326</v>
      </c>
      <c r="N35" s="106">
        <f t="shared" si="9"/>
        <v>130</v>
      </c>
      <c r="O35" s="115" t="s">
        <v>212</v>
      </c>
      <c r="P35" s="103" t="s">
        <v>185</v>
      </c>
      <c r="Q35" s="23"/>
      <c r="R35" s="104"/>
      <c r="S35" s="115">
        <v>4</v>
      </c>
      <c r="T35" s="115">
        <v>5</v>
      </c>
      <c r="U35" s="105">
        <f t="shared" si="8"/>
        <v>-1</v>
      </c>
      <c r="V35" s="105">
        <f t="shared" si="1"/>
        <v>4.5</v>
      </c>
      <c r="W35" s="105">
        <f t="shared" si="2"/>
        <v>0.1111111111111111</v>
      </c>
      <c r="X35" s="105">
        <f t="shared" si="3"/>
        <v>0.5</v>
      </c>
      <c r="Y35" s="84">
        <f t="shared" si="4"/>
        <v>0.70710678118654757</v>
      </c>
      <c r="Z35" s="84">
        <f t="shared" si="5"/>
        <v>0.15713484026367724</v>
      </c>
      <c r="AA35" s="84">
        <f t="shared" si="6"/>
        <v>0.11111111111111112</v>
      </c>
      <c r="AB35" s="17"/>
    </row>
    <row r="36" spans="1:28" ht="14.25" x14ac:dyDescent="0.2">
      <c r="A36" s="16" t="str">
        <f t="shared" si="9"/>
        <v>FULL</v>
      </c>
      <c r="B36" s="16" t="str">
        <f t="shared" si="9"/>
        <v>PRODUCTION</v>
      </c>
      <c r="C36" s="16" t="str">
        <f t="shared" si="9"/>
        <v>BETWEEN</v>
      </c>
      <c r="D36" s="16" t="str">
        <f t="shared" si="9"/>
        <v>GOAB</v>
      </c>
      <c r="E36" s="16" t="str">
        <f t="shared" si="9"/>
        <v>ADU</v>
      </c>
      <c r="F36" s="100">
        <f t="shared" si="9"/>
        <v>0</v>
      </c>
      <c r="G36" s="100">
        <f t="shared" si="9"/>
        <v>0</v>
      </c>
      <c r="H36" s="16">
        <f t="shared" si="9"/>
        <v>0</v>
      </c>
      <c r="I36" s="16">
        <f t="shared" si="9"/>
        <v>130</v>
      </c>
      <c r="J36" s="16" t="str">
        <f t="shared" si="9"/>
        <v>21CASE</v>
      </c>
      <c r="K36" s="100">
        <f t="shared" si="9"/>
        <v>0</v>
      </c>
      <c r="L36" s="16">
        <f t="shared" si="9"/>
        <v>326</v>
      </c>
      <c r="M36" s="16">
        <f t="shared" si="9"/>
        <v>326</v>
      </c>
      <c r="N36" s="106">
        <f t="shared" si="9"/>
        <v>130</v>
      </c>
      <c r="O36" s="115" t="s">
        <v>213</v>
      </c>
      <c r="P36" s="103" t="s">
        <v>185</v>
      </c>
      <c r="Q36" s="23"/>
      <c r="R36" s="104"/>
      <c r="S36" s="115">
        <v>13</v>
      </c>
      <c r="T36" s="115">
        <v>14</v>
      </c>
      <c r="U36" s="105">
        <f t="shared" si="8"/>
        <v>-1</v>
      </c>
      <c r="V36" s="105">
        <f t="shared" si="1"/>
        <v>13.5</v>
      </c>
      <c r="W36" s="105">
        <f t="shared" si="2"/>
        <v>3.7037037037037035E-2</v>
      </c>
      <c r="X36" s="105">
        <f t="shared" si="3"/>
        <v>0.5</v>
      </c>
      <c r="Y36" s="84">
        <f t="shared" si="4"/>
        <v>0.70710678118654757</v>
      </c>
      <c r="Z36" s="84">
        <f t="shared" si="5"/>
        <v>5.2378280087892415E-2</v>
      </c>
      <c r="AA36" s="84">
        <f t="shared" si="6"/>
        <v>3.7037037037037042E-2</v>
      </c>
      <c r="AB36" s="17"/>
    </row>
    <row r="37" spans="1:28" ht="14.25" x14ac:dyDescent="0.2">
      <c r="A37" s="16" t="str">
        <f t="shared" si="9"/>
        <v>FULL</v>
      </c>
      <c r="B37" s="16" t="str">
        <f t="shared" si="9"/>
        <v>PRODUCTION</v>
      </c>
      <c r="C37" s="16" t="str">
        <f t="shared" si="9"/>
        <v>BETWEEN</v>
      </c>
      <c r="D37" s="16" t="str">
        <f t="shared" si="9"/>
        <v>GOAB</v>
      </c>
      <c r="E37" s="16" t="str">
        <f t="shared" si="9"/>
        <v>ADU</v>
      </c>
      <c r="F37" s="100">
        <f t="shared" si="9"/>
        <v>0</v>
      </c>
      <c r="G37" s="100">
        <f t="shared" si="9"/>
        <v>0</v>
      </c>
      <c r="H37" s="16">
        <f t="shared" si="9"/>
        <v>0</v>
      </c>
      <c r="I37" s="16">
        <f t="shared" si="9"/>
        <v>130</v>
      </c>
      <c r="J37" s="16" t="str">
        <f t="shared" si="9"/>
        <v>21CASE</v>
      </c>
      <c r="K37" s="100">
        <f t="shared" si="9"/>
        <v>0</v>
      </c>
      <c r="L37" s="16">
        <f t="shared" si="9"/>
        <v>326</v>
      </c>
      <c r="M37" s="16">
        <f t="shared" si="9"/>
        <v>326</v>
      </c>
      <c r="N37" s="106">
        <f t="shared" si="9"/>
        <v>130</v>
      </c>
      <c r="O37" s="115" t="s">
        <v>214</v>
      </c>
      <c r="P37" s="103" t="s">
        <v>185</v>
      </c>
      <c r="Q37" s="23"/>
      <c r="R37" s="104"/>
      <c r="S37" s="115">
        <v>6</v>
      </c>
      <c r="T37" s="115">
        <v>8</v>
      </c>
      <c r="U37" s="105">
        <f t="shared" si="8"/>
        <v>-2</v>
      </c>
      <c r="V37" s="105">
        <f t="shared" si="1"/>
        <v>7</v>
      </c>
      <c r="W37" s="105">
        <f t="shared" si="2"/>
        <v>0.14285714285714285</v>
      </c>
      <c r="X37" s="105">
        <f t="shared" si="3"/>
        <v>2</v>
      </c>
      <c r="Y37" s="84">
        <f t="shared" si="4"/>
        <v>1.4142135623730951</v>
      </c>
      <c r="Z37" s="84">
        <f t="shared" si="5"/>
        <v>0.20203050891044216</v>
      </c>
      <c r="AA37" s="84">
        <f t="shared" si="6"/>
        <v>0.14285714285714285</v>
      </c>
      <c r="AB37" s="17"/>
    </row>
    <row r="38" spans="1:28" ht="14.25" x14ac:dyDescent="0.2">
      <c r="A38" s="16" t="str">
        <f t="shared" si="9"/>
        <v>FULL</v>
      </c>
      <c r="B38" s="16" t="str">
        <f t="shared" si="9"/>
        <v>PRODUCTION</v>
      </c>
      <c r="C38" s="16" t="str">
        <f t="shared" si="9"/>
        <v>BETWEEN</v>
      </c>
      <c r="D38" s="16" t="str">
        <f t="shared" si="9"/>
        <v>GOAB</v>
      </c>
      <c r="E38" s="16" t="str">
        <f t="shared" si="9"/>
        <v>ADU</v>
      </c>
      <c r="F38" s="100">
        <f t="shared" si="9"/>
        <v>0</v>
      </c>
      <c r="G38" s="100">
        <f t="shared" si="9"/>
        <v>0</v>
      </c>
      <c r="H38" s="16">
        <f t="shared" si="9"/>
        <v>0</v>
      </c>
      <c r="I38" s="16">
        <f t="shared" si="9"/>
        <v>130</v>
      </c>
      <c r="J38" s="16" t="str">
        <f t="shared" si="9"/>
        <v>21CASE</v>
      </c>
      <c r="K38" s="100">
        <f t="shared" si="9"/>
        <v>0</v>
      </c>
      <c r="L38" s="16">
        <f t="shared" si="9"/>
        <v>326</v>
      </c>
      <c r="M38" s="16">
        <f t="shared" si="9"/>
        <v>326</v>
      </c>
      <c r="N38" s="106">
        <f t="shared" si="9"/>
        <v>130</v>
      </c>
      <c r="O38" s="115" t="s">
        <v>215</v>
      </c>
      <c r="P38" s="103" t="s">
        <v>185</v>
      </c>
      <c r="Q38" s="23"/>
      <c r="R38" s="104"/>
      <c r="S38" s="115">
        <v>13</v>
      </c>
      <c r="T38" s="115">
        <v>13</v>
      </c>
      <c r="U38" s="105">
        <f t="shared" si="8"/>
        <v>0</v>
      </c>
      <c r="V38" s="105">
        <f t="shared" si="1"/>
        <v>13</v>
      </c>
      <c r="W38" s="105">
        <f t="shared" si="2"/>
        <v>0</v>
      </c>
      <c r="X38" s="105">
        <f t="shared" si="3"/>
        <v>0</v>
      </c>
      <c r="Y38" s="84">
        <f t="shared" si="4"/>
        <v>0</v>
      </c>
      <c r="Z38" s="84">
        <f t="shared" si="5"/>
        <v>0</v>
      </c>
      <c r="AA38" s="84">
        <f t="shared" si="6"/>
        <v>0</v>
      </c>
      <c r="AB38" s="17"/>
    </row>
    <row r="39" spans="1:28" ht="14.25" x14ac:dyDescent="0.2">
      <c r="A39" s="16" t="str">
        <f t="shared" si="9"/>
        <v>FULL</v>
      </c>
      <c r="B39" s="16" t="str">
        <f t="shared" si="9"/>
        <v>PRODUCTION</v>
      </c>
      <c r="C39" s="16" t="str">
        <f t="shared" si="9"/>
        <v>BETWEEN</v>
      </c>
      <c r="D39" s="16" t="str">
        <f t="shared" si="9"/>
        <v>GOAB</v>
      </c>
      <c r="E39" s="16" t="str">
        <f t="shared" si="9"/>
        <v>ADU</v>
      </c>
      <c r="F39" s="100">
        <f t="shared" si="9"/>
        <v>0</v>
      </c>
      <c r="G39" s="100">
        <f t="shared" si="9"/>
        <v>0</v>
      </c>
      <c r="H39" s="16">
        <f t="shared" si="9"/>
        <v>0</v>
      </c>
      <c r="I39" s="16">
        <f t="shared" si="9"/>
        <v>130</v>
      </c>
      <c r="J39" s="16" t="str">
        <f t="shared" si="9"/>
        <v>21CASE</v>
      </c>
      <c r="K39" s="100">
        <f t="shared" si="9"/>
        <v>0</v>
      </c>
      <c r="L39" s="16">
        <f t="shared" si="9"/>
        <v>326</v>
      </c>
      <c r="M39" s="16">
        <f t="shared" si="9"/>
        <v>326</v>
      </c>
      <c r="N39" s="106">
        <f t="shared" si="9"/>
        <v>130</v>
      </c>
      <c r="O39" s="115" t="s">
        <v>216</v>
      </c>
      <c r="P39" s="103" t="s">
        <v>185</v>
      </c>
      <c r="Q39" s="23"/>
      <c r="R39" s="104"/>
      <c r="S39" s="115">
        <v>14</v>
      </c>
      <c r="T39" s="115">
        <v>18</v>
      </c>
      <c r="U39" s="105">
        <f t="shared" si="8"/>
        <v>-4</v>
      </c>
      <c r="V39" s="105">
        <f t="shared" si="1"/>
        <v>16</v>
      </c>
      <c r="W39" s="105">
        <f t="shared" si="2"/>
        <v>0.125</v>
      </c>
      <c r="X39" s="105">
        <f t="shared" si="3"/>
        <v>8</v>
      </c>
      <c r="Y39" s="84">
        <f t="shared" si="4"/>
        <v>2.8284271247461903</v>
      </c>
      <c r="Z39" s="84">
        <f t="shared" si="5"/>
        <v>0.17677669529663689</v>
      </c>
      <c r="AA39" s="84">
        <f t="shared" si="6"/>
        <v>0.125</v>
      </c>
      <c r="AB39" s="17"/>
    </row>
    <row r="40" spans="1:28" ht="14.25" x14ac:dyDescent="0.2">
      <c r="A40" s="16" t="str">
        <f t="shared" si="9"/>
        <v>FULL</v>
      </c>
      <c r="B40" s="16" t="str">
        <f t="shared" si="9"/>
        <v>PRODUCTION</v>
      </c>
      <c r="C40" s="16" t="str">
        <f t="shared" si="9"/>
        <v>BETWEEN</v>
      </c>
      <c r="D40" s="16" t="str">
        <f t="shared" si="9"/>
        <v>GOAB</v>
      </c>
      <c r="E40" s="16" t="str">
        <f t="shared" si="9"/>
        <v>ADU</v>
      </c>
      <c r="F40" s="100">
        <f t="shared" si="9"/>
        <v>0</v>
      </c>
      <c r="G40" s="100">
        <f t="shared" si="9"/>
        <v>0</v>
      </c>
      <c r="H40" s="16">
        <f t="shared" si="9"/>
        <v>0</v>
      </c>
      <c r="I40" s="16">
        <f t="shared" si="9"/>
        <v>130</v>
      </c>
      <c r="J40" s="16" t="str">
        <f t="shared" si="9"/>
        <v>21CASE</v>
      </c>
      <c r="K40" s="100">
        <f t="shared" si="9"/>
        <v>0</v>
      </c>
      <c r="L40" s="16">
        <f t="shared" si="9"/>
        <v>326</v>
      </c>
      <c r="M40" s="16">
        <f t="shared" si="9"/>
        <v>326</v>
      </c>
      <c r="N40" s="106">
        <f t="shared" si="9"/>
        <v>130</v>
      </c>
      <c r="O40" s="115" t="s">
        <v>217</v>
      </c>
      <c r="P40" s="103" t="s">
        <v>185</v>
      </c>
      <c r="Q40" s="23"/>
      <c r="R40" s="104"/>
      <c r="S40" s="115">
        <v>6</v>
      </c>
      <c r="T40" s="115">
        <v>4</v>
      </c>
      <c r="U40" s="105">
        <f t="shared" si="8"/>
        <v>2</v>
      </c>
      <c r="V40" s="105">
        <f t="shared" si="1"/>
        <v>5</v>
      </c>
      <c r="W40" s="105">
        <f t="shared" si="2"/>
        <v>0.2</v>
      </c>
      <c r="X40" s="105">
        <f t="shared" si="3"/>
        <v>2</v>
      </c>
      <c r="Y40" s="84">
        <f t="shared" si="4"/>
        <v>1.4142135623730951</v>
      </c>
      <c r="Z40" s="84">
        <f t="shared" si="5"/>
        <v>0.28284271247461901</v>
      </c>
      <c r="AA40" s="84">
        <f t="shared" si="6"/>
        <v>0.19999999999999998</v>
      </c>
      <c r="AB40" s="17"/>
    </row>
    <row r="41" spans="1:28" ht="14.25" x14ac:dyDescent="0.2">
      <c r="A41" s="16" t="str">
        <f t="shared" si="9"/>
        <v>FULL</v>
      </c>
      <c r="B41" s="16" t="str">
        <f t="shared" si="9"/>
        <v>PRODUCTION</v>
      </c>
      <c r="C41" s="16" t="str">
        <f t="shared" si="9"/>
        <v>BETWEEN</v>
      </c>
      <c r="D41" s="16" t="str">
        <f t="shared" si="9"/>
        <v>GOAB</v>
      </c>
      <c r="E41" s="16" t="str">
        <f t="shared" si="9"/>
        <v>ADU</v>
      </c>
      <c r="F41" s="100">
        <f t="shared" si="9"/>
        <v>0</v>
      </c>
      <c r="G41" s="100">
        <f t="shared" si="9"/>
        <v>0</v>
      </c>
      <c r="H41" s="16">
        <f t="shared" si="9"/>
        <v>0</v>
      </c>
      <c r="I41" s="16">
        <f t="shared" si="9"/>
        <v>130</v>
      </c>
      <c r="J41" s="16" t="str">
        <f t="shared" si="9"/>
        <v>21CASE</v>
      </c>
      <c r="K41" s="100">
        <f t="shared" si="9"/>
        <v>0</v>
      </c>
      <c r="L41" s="16">
        <f t="shared" si="9"/>
        <v>326</v>
      </c>
      <c r="M41" s="16">
        <f t="shared" si="9"/>
        <v>326</v>
      </c>
      <c r="N41" s="106">
        <f t="shared" si="9"/>
        <v>130</v>
      </c>
      <c r="O41" s="115" t="s">
        <v>218</v>
      </c>
      <c r="P41" s="103" t="s">
        <v>185</v>
      </c>
      <c r="Q41" s="23"/>
      <c r="R41" s="104"/>
      <c r="S41" s="115">
        <v>6</v>
      </c>
      <c r="T41" s="115">
        <v>7</v>
      </c>
      <c r="U41" s="105">
        <f t="shared" si="8"/>
        <v>-1</v>
      </c>
      <c r="V41" s="105">
        <f t="shared" si="1"/>
        <v>6.5</v>
      </c>
      <c r="W41" s="105">
        <f t="shared" si="2"/>
        <v>7.6923076923076927E-2</v>
      </c>
      <c r="X41" s="105">
        <f t="shared" si="3"/>
        <v>0.5</v>
      </c>
      <c r="Y41" s="84">
        <f t="shared" si="4"/>
        <v>0.70710678118654757</v>
      </c>
      <c r="Z41" s="84">
        <f t="shared" si="5"/>
        <v>0.10878565864408424</v>
      </c>
      <c r="AA41" s="84">
        <f t="shared" si="6"/>
        <v>7.6923076923076913E-2</v>
      </c>
      <c r="AB41" s="17"/>
    </row>
    <row r="42" spans="1:28" ht="14.25" x14ac:dyDescent="0.2">
      <c r="A42" s="16" t="str">
        <f t="shared" si="9"/>
        <v>FULL</v>
      </c>
      <c r="B42" s="16" t="str">
        <f t="shared" si="9"/>
        <v>PRODUCTION</v>
      </c>
      <c r="C42" s="16" t="str">
        <f t="shared" si="9"/>
        <v>BETWEEN</v>
      </c>
      <c r="D42" s="16" t="str">
        <f t="shared" si="9"/>
        <v>GOAB</v>
      </c>
      <c r="E42" s="16" t="str">
        <f t="shared" si="9"/>
        <v>ADU</v>
      </c>
      <c r="F42" s="100">
        <f t="shared" si="9"/>
        <v>0</v>
      </c>
      <c r="G42" s="100">
        <f t="shared" si="9"/>
        <v>0</v>
      </c>
      <c r="H42" s="16">
        <f t="shared" si="9"/>
        <v>0</v>
      </c>
      <c r="I42" s="16">
        <f t="shared" si="9"/>
        <v>130</v>
      </c>
      <c r="J42" s="16" t="str">
        <f t="shared" si="9"/>
        <v>21CASE</v>
      </c>
      <c r="K42" s="100">
        <f t="shared" si="9"/>
        <v>0</v>
      </c>
      <c r="L42" s="16">
        <f t="shared" si="9"/>
        <v>326</v>
      </c>
      <c r="M42" s="16">
        <f t="shared" si="9"/>
        <v>326</v>
      </c>
      <c r="N42" s="106">
        <f t="shared" si="9"/>
        <v>130</v>
      </c>
      <c r="O42" s="115" t="s">
        <v>219</v>
      </c>
      <c r="P42" s="103" t="s">
        <v>185</v>
      </c>
      <c r="Q42" s="23"/>
      <c r="R42" s="104"/>
      <c r="S42" s="115">
        <v>6</v>
      </c>
      <c r="T42" s="115">
        <v>7</v>
      </c>
      <c r="U42" s="105">
        <f t="shared" si="8"/>
        <v>-1</v>
      </c>
      <c r="V42" s="105">
        <f t="shared" si="1"/>
        <v>6.5</v>
      </c>
      <c r="W42" s="105">
        <f t="shared" si="2"/>
        <v>7.6923076923076927E-2</v>
      </c>
      <c r="X42" s="105">
        <f t="shared" si="3"/>
        <v>0.5</v>
      </c>
      <c r="Y42" s="84">
        <f t="shared" si="4"/>
        <v>0.70710678118654757</v>
      </c>
      <c r="Z42" s="84">
        <f t="shared" si="5"/>
        <v>0.10878565864408424</v>
      </c>
      <c r="AA42" s="84">
        <f t="shared" si="6"/>
        <v>7.6923076923076913E-2</v>
      </c>
      <c r="AB42" s="17"/>
    </row>
    <row r="43" spans="1:28" ht="14.25" x14ac:dyDescent="0.2">
      <c r="A43" s="16" t="str">
        <f t="shared" si="9"/>
        <v>FULL</v>
      </c>
      <c r="B43" s="16" t="str">
        <f t="shared" si="9"/>
        <v>PRODUCTION</v>
      </c>
      <c r="C43" s="16" t="str">
        <f t="shared" si="9"/>
        <v>BETWEEN</v>
      </c>
      <c r="D43" s="16" t="str">
        <f t="shared" si="9"/>
        <v>GOAB</v>
      </c>
      <c r="E43" s="16" t="str">
        <f t="shared" si="9"/>
        <v>ADU</v>
      </c>
      <c r="F43" s="100">
        <f t="shared" si="9"/>
        <v>0</v>
      </c>
      <c r="G43" s="100">
        <f t="shared" si="9"/>
        <v>0</v>
      </c>
      <c r="H43" s="16">
        <f t="shared" si="9"/>
        <v>0</v>
      </c>
      <c r="I43" s="16">
        <f t="shared" si="9"/>
        <v>130</v>
      </c>
      <c r="J43" s="16" t="str">
        <f t="shared" si="9"/>
        <v>21CASE</v>
      </c>
      <c r="K43" s="100">
        <f t="shared" si="9"/>
        <v>0</v>
      </c>
      <c r="L43" s="16">
        <f t="shared" si="9"/>
        <v>326</v>
      </c>
      <c r="M43" s="16">
        <f t="shared" si="9"/>
        <v>326</v>
      </c>
      <c r="N43" s="106">
        <f t="shared" si="9"/>
        <v>130</v>
      </c>
      <c r="O43" s="115" t="s">
        <v>220</v>
      </c>
      <c r="P43" s="103" t="s">
        <v>185</v>
      </c>
      <c r="Q43" s="23"/>
      <c r="R43" s="104"/>
      <c r="S43" s="115">
        <v>4</v>
      </c>
      <c r="T43" s="115">
        <v>5</v>
      </c>
      <c r="U43" s="105">
        <f t="shared" si="8"/>
        <v>-1</v>
      </c>
      <c r="V43" s="105">
        <f t="shared" si="1"/>
        <v>4.5</v>
      </c>
      <c r="W43" s="105">
        <f t="shared" si="2"/>
        <v>0.1111111111111111</v>
      </c>
      <c r="X43" s="105">
        <f t="shared" si="3"/>
        <v>0.5</v>
      </c>
      <c r="Y43" s="84">
        <f t="shared" si="4"/>
        <v>0.70710678118654757</v>
      </c>
      <c r="Z43" s="84">
        <f t="shared" si="5"/>
        <v>0.15713484026367724</v>
      </c>
      <c r="AA43" s="84">
        <f t="shared" si="6"/>
        <v>0.11111111111111112</v>
      </c>
      <c r="AB43" s="17"/>
    </row>
    <row r="44" spans="1:28" ht="14.25" x14ac:dyDescent="0.2">
      <c r="A44" s="16" t="str">
        <f t="shared" si="9"/>
        <v>FULL</v>
      </c>
      <c r="B44" s="16" t="str">
        <f t="shared" si="9"/>
        <v>PRODUCTION</v>
      </c>
      <c r="C44" s="16" t="str">
        <f t="shared" si="9"/>
        <v>BETWEEN</v>
      </c>
      <c r="D44" s="16" t="str">
        <f t="shared" si="9"/>
        <v>GOAB</v>
      </c>
      <c r="E44" s="16" t="str">
        <f t="shared" si="9"/>
        <v>ADU</v>
      </c>
      <c r="F44" s="100">
        <f t="shared" si="9"/>
        <v>0</v>
      </c>
      <c r="G44" s="100">
        <f t="shared" si="9"/>
        <v>0</v>
      </c>
      <c r="H44" s="16">
        <f t="shared" si="9"/>
        <v>0</v>
      </c>
      <c r="I44" s="16">
        <f t="shared" si="9"/>
        <v>130</v>
      </c>
      <c r="J44" s="16" t="str">
        <f t="shared" si="9"/>
        <v>21CASE</v>
      </c>
      <c r="K44" s="100">
        <f t="shared" si="9"/>
        <v>0</v>
      </c>
      <c r="L44" s="16">
        <f t="shared" si="9"/>
        <v>326</v>
      </c>
      <c r="M44" s="16">
        <f t="shared" si="9"/>
        <v>326</v>
      </c>
      <c r="N44" s="106">
        <f t="shared" si="9"/>
        <v>130</v>
      </c>
      <c r="O44" s="115" t="s">
        <v>221</v>
      </c>
      <c r="P44" s="103" t="s">
        <v>185</v>
      </c>
      <c r="Q44" s="23"/>
      <c r="R44" s="104"/>
      <c r="S44" s="115">
        <v>4</v>
      </c>
      <c r="T44" s="115">
        <v>4</v>
      </c>
      <c r="U44" s="105">
        <f t="shared" si="8"/>
        <v>0</v>
      </c>
      <c r="V44" s="105">
        <f t="shared" si="1"/>
        <v>4</v>
      </c>
      <c r="W44" s="105">
        <f t="shared" si="2"/>
        <v>0</v>
      </c>
      <c r="X44" s="105">
        <f t="shared" si="3"/>
        <v>0</v>
      </c>
      <c r="Y44" s="84">
        <f t="shared" si="4"/>
        <v>0</v>
      </c>
      <c r="Z44" s="84">
        <f t="shared" si="5"/>
        <v>0</v>
      </c>
      <c r="AA44" s="84">
        <f t="shared" si="6"/>
        <v>0</v>
      </c>
      <c r="AB44" s="17"/>
    </row>
    <row r="45" spans="1:28" ht="14.25" x14ac:dyDescent="0.2">
      <c r="A45" s="16" t="str">
        <f t="shared" si="9"/>
        <v>FULL</v>
      </c>
      <c r="B45" s="16" t="str">
        <f t="shared" si="9"/>
        <v>PRODUCTION</v>
      </c>
      <c r="C45" s="16" t="str">
        <f t="shared" si="9"/>
        <v>BETWEEN</v>
      </c>
      <c r="D45" s="16" t="str">
        <f t="shared" si="9"/>
        <v>GOAB</v>
      </c>
      <c r="E45" s="16" t="str">
        <f t="shared" si="9"/>
        <v>ADU</v>
      </c>
      <c r="F45" s="100">
        <f t="shared" si="9"/>
        <v>0</v>
      </c>
      <c r="G45" s="100">
        <f t="shared" si="9"/>
        <v>0</v>
      </c>
      <c r="H45" s="16">
        <f t="shared" si="9"/>
        <v>0</v>
      </c>
      <c r="I45" s="16">
        <f t="shared" si="9"/>
        <v>130</v>
      </c>
      <c r="J45" s="16" t="str">
        <f t="shared" si="9"/>
        <v>21CASE</v>
      </c>
      <c r="K45" s="100">
        <f t="shared" si="9"/>
        <v>0</v>
      </c>
      <c r="L45" s="16">
        <f t="shared" si="9"/>
        <v>326</v>
      </c>
      <c r="M45" s="16">
        <f t="shared" si="9"/>
        <v>326</v>
      </c>
      <c r="N45" s="106">
        <f t="shared" si="9"/>
        <v>130</v>
      </c>
      <c r="O45" s="115" t="s">
        <v>222</v>
      </c>
      <c r="P45" s="103" t="s">
        <v>185</v>
      </c>
      <c r="Q45" s="23"/>
      <c r="R45" s="104"/>
      <c r="S45" s="115">
        <v>6</v>
      </c>
      <c r="T45" s="115">
        <v>6</v>
      </c>
      <c r="U45" s="105">
        <f t="shared" si="8"/>
        <v>0</v>
      </c>
      <c r="V45" s="105">
        <f t="shared" si="1"/>
        <v>6</v>
      </c>
      <c r="W45" s="105">
        <f t="shared" si="2"/>
        <v>0</v>
      </c>
      <c r="X45" s="105">
        <f t="shared" si="3"/>
        <v>0</v>
      </c>
      <c r="Y45" s="84">
        <f t="shared" si="4"/>
        <v>0</v>
      </c>
      <c r="Z45" s="84">
        <f t="shared" si="5"/>
        <v>0</v>
      </c>
      <c r="AA45" s="84">
        <f t="shared" si="6"/>
        <v>0</v>
      </c>
      <c r="AB45" s="17"/>
    </row>
    <row r="46" spans="1:28" ht="14.25" x14ac:dyDescent="0.2">
      <c r="A46" s="16" t="str">
        <f t="shared" si="9"/>
        <v>FULL</v>
      </c>
      <c r="B46" s="16" t="str">
        <f t="shared" si="9"/>
        <v>PRODUCTION</v>
      </c>
      <c r="C46" s="16" t="str">
        <f t="shared" si="9"/>
        <v>BETWEEN</v>
      </c>
      <c r="D46" s="16" t="str">
        <f t="shared" si="9"/>
        <v>GOAB</v>
      </c>
      <c r="E46" s="16" t="str">
        <f t="shared" si="9"/>
        <v>ADU</v>
      </c>
      <c r="F46" s="100">
        <f t="shared" si="9"/>
        <v>0</v>
      </c>
      <c r="G46" s="100">
        <f t="shared" si="9"/>
        <v>0</v>
      </c>
      <c r="H46" s="16">
        <f t="shared" si="9"/>
        <v>0</v>
      </c>
      <c r="I46" s="16">
        <f t="shared" si="9"/>
        <v>130</v>
      </c>
      <c r="J46" s="16" t="str">
        <f t="shared" si="9"/>
        <v>21CASE</v>
      </c>
      <c r="K46" s="100">
        <f t="shared" si="9"/>
        <v>0</v>
      </c>
      <c r="L46" s="16">
        <f t="shared" si="9"/>
        <v>326</v>
      </c>
      <c r="M46" s="16">
        <f t="shared" si="9"/>
        <v>326</v>
      </c>
      <c r="N46" s="106">
        <f t="shared" si="9"/>
        <v>130</v>
      </c>
      <c r="O46" s="115" t="s">
        <v>223</v>
      </c>
      <c r="P46" s="103" t="s">
        <v>185</v>
      </c>
      <c r="Q46" s="23"/>
      <c r="R46" s="104"/>
      <c r="S46" s="115">
        <v>4</v>
      </c>
      <c r="T46" s="115">
        <v>3</v>
      </c>
      <c r="U46" s="105">
        <f t="shared" si="8"/>
        <v>1</v>
      </c>
      <c r="V46" s="105">
        <f t="shared" si="1"/>
        <v>3.5</v>
      </c>
      <c r="W46" s="105">
        <f t="shared" si="2"/>
        <v>0.14285714285714285</v>
      </c>
      <c r="X46" s="105">
        <f t="shared" si="3"/>
        <v>0.5</v>
      </c>
      <c r="Y46" s="84">
        <f t="shared" si="4"/>
        <v>0.70710678118654757</v>
      </c>
      <c r="Z46" s="84">
        <f t="shared" si="5"/>
        <v>0.20203050891044216</v>
      </c>
      <c r="AA46" s="84">
        <f t="shared" si="6"/>
        <v>0.14285714285714285</v>
      </c>
      <c r="AB46" s="17"/>
    </row>
    <row r="47" spans="1:28" ht="14.25" x14ac:dyDescent="0.2">
      <c r="A47" s="16" t="str">
        <f t="shared" si="9"/>
        <v>FULL</v>
      </c>
      <c r="B47" s="16" t="str">
        <f t="shared" si="9"/>
        <v>PRODUCTION</v>
      </c>
      <c r="C47" s="16" t="str">
        <f t="shared" si="9"/>
        <v>BETWEEN</v>
      </c>
      <c r="D47" s="16" t="str">
        <f t="shared" si="9"/>
        <v>GOAB</v>
      </c>
      <c r="E47" s="16" t="str">
        <f t="shared" si="9"/>
        <v>ADU</v>
      </c>
      <c r="F47" s="100">
        <f t="shared" si="9"/>
        <v>0</v>
      </c>
      <c r="G47" s="100">
        <f t="shared" si="9"/>
        <v>0</v>
      </c>
      <c r="H47" s="16">
        <f t="shared" si="9"/>
        <v>0</v>
      </c>
      <c r="I47" s="16">
        <f t="shared" si="9"/>
        <v>130</v>
      </c>
      <c r="J47" s="16" t="str">
        <f t="shared" si="9"/>
        <v>21CASE</v>
      </c>
      <c r="K47" s="100">
        <f t="shared" si="9"/>
        <v>0</v>
      </c>
      <c r="L47" s="16">
        <f t="shared" si="9"/>
        <v>326</v>
      </c>
      <c r="M47" s="16">
        <f t="shared" si="9"/>
        <v>326</v>
      </c>
      <c r="N47" s="106">
        <f t="shared" si="9"/>
        <v>130</v>
      </c>
      <c r="O47" s="115" t="s">
        <v>224</v>
      </c>
      <c r="P47" s="103" t="s">
        <v>185</v>
      </c>
      <c r="Q47" s="23"/>
      <c r="R47" s="104"/>
      <c r="S47" s="115">
        <v>6</v>
      </c>
      <c r="T47" s="115">
        <v>6</v>
      </c>
      <c r="U47" s="105">
        <f t="shared" si="8"/>
        <v>0</v>
      </c>
      <c r="V47" s="105">
        <f t="shared" si="1"/>
        <v>6</v>
      </c>
      <c r="W47" s="105">
        <f t="shared" si="2"/>
        <v>0</v>
      </c>
      <c r="X47" s="105">
        <f t="shared" si="3"/>
        <v>0</v>
      </c>
      <c r="Y47" s="84">
        <f t="shared" si="4"/>
        <v>0</v>
      </c>
      <c r="Z47" s="84">
        <f t="shared" si="5"/>
        <v>0</v>
      </c>
      <c r="AA47" s="84">
        <f t="shared" si="6"/>
        <v>0</v>
      </c>
      <c r="AB47" s="17"/>
    </row>
    <row r="48" spans="1:28" ht="14.25" x14ac:dyDescent="0.2">
      <c r="A48" s="16" t="str">
        <f t="shared" si="9"/>
        <v>FULL</v>
      </c>
      <c r="B48" s="16" t="str">
        <f t="shared" si="9"/>
        <v>PRODUCTION</v>
      </c>
      <c r="C48" s="16" t="str">
        <f t="shared" si="9"/>
        <v>BETWEEN</v>
      </c>
      <c r="D48" s="16" t="str">
        <f t="shared" si="9"/>
        <v>GOAB</v>
      </c>
      <c r="E48" s="16" t="str">
        <f t="shared" si="9"/>
        <v>ADU</v>
      </c>
      <c r="F48" s="100">
        <f t="shared" si="9"/>
        <v>0</v>
      </c>
      <c r="G48" s="100">
        <f t="shared" si="9"/>
        <v>0</v>
      </c>
      <c r="H48" s="16">
        <f t="shared" si="9"/>
        <v>0</v>
      </c>
      <c r="I48" s="16">
        <f t="shared" si="9"/>
        <v>130</v>
      </c>
      <c r="J48" s="16" t="str">
        <f t="shared" si="9"/>
        <v>21CASE</v>
      </c>
      <c r="K48" s="100">
        <f t="shared" si="9"/>
        <v>0</v>
      </c>
      <c r="L48" s="16">
        <f t="shared" si="9"/>
        <v>326</v>
      </c>
      <c r="M48" s="16">
        <f t="shared" si="9"/>
        <v>326</v>
      </c>
      <c r="N48" s="106">
        <f t="shared" si="9"/>
        <v>130</v>
      </c>
      <c r="O48" s="115" t="s">
        <v>225</v>
      </c>
      <c r="P48" s="103" t="s">
        <v>185</v>
      </c>
      <c r="Q48" s="23"/>
      <c r="R48" s="104"/>
      <c r="S48" s="115">
        <v>4</v>
      </c>
      <c r="T48" s="115">
        <v>4</v>
      </c>
      <c r="U48" s="105">
        <f t="shared" si="8"/>
        <v>0</v>
      </c>
      <c r="V48" s="105">
        <f t="shared" si="1"/>
        <v>4</v>
      </c>
      <c r="W48" s="105">
        <f t="shared" si="2"/>
        <v>0</v>
      </c>
      <c r="X48" s="105">
        <f t="shared" si="3"/>
        <v>0</v>
      </c>
      <c r="Y48" s="84">
        <f t="shared" si="4"/>
        <v>0</v>
      </c>
      <c r="Z48" s="84">
        <f t="shared" si="5"/>
        <v>0</v>
      </c>
      <c r="AA48" s="84">
        <f t="shared" si="6"/>
        <v>0</v>
      </c>
      <c r="AB48" s="17"/>
    </row>
    <row r="49" spans="1:28" ht="14.25" x14ac:dyDescent="0.2">
      <c r="A49" s="16" t="str">
        <f t="shared" si="9"/>
        <v>FULL</v>
      </c>
      <c r="B49" s="16" t="str">
        <f t="shared" si="9"/>
        <v>PRODUCTION</v>
      </c>
      <c r="C49" s="16" t="str">
        <f t="shared" si="9"/>
        <v>BETWEEN</v>
      </c>
      <c r="D49" s="16" t="str">
        <f t="shared" si="9"/>
        <v>GOAB</v>
      </c>
      <c r="E49" s="16" t="str">
        <f t="shared" si="9"/>
        <v>ADU</v>
      </c>
      <c r="F49" s="100">
        <f t="shared" si="9"/>
        <v>0</v>
      </c>
      <c r="G49" s="100">
        <f t="shared" si="9"/>
        <v>0</v>
      </c>
      <c r="H49" s="16">
        <f t="shared" si="9"/>
        <v>0</v>
      </c>
      <c r="I49" s="16">
        <f t="shared" si="9"/>
        <v>130</v>
      </c>
      <c r="J49" s="16" t="str">
        <f t="shared" si="9"/>
        <v>21CASE</v>
      </c>
      <c r="K49" s="100">
        <f t="shared" si="9"/>
        <v>0</v>
      </c>
      <c r="L49" s="16">
        <f t="shared" si="9"/>
        <v>326</v>
      </c>
      <c r="M49" s="16">
        <f t="shared" si="9"/>
        <v>326</v>
      </c>
      <c r="N49" s="106">
        <f t="shared" si="9"/>
        <v>130</v>
      </c>
      <c r="O49" s="115" t="s">
        <v>226</v>
      </c>
      <c r="P49" s="103" t="s">
        <v>185</v>
      </c>
      <c r="Q49" s="23"/>
      <c r="R49" s="104"/>
      <c r="S49" s="115">
        <v>16</v>
      </c>
      <c r="T49" s="115">
        <v>18</v>
      </c>
      <c r="U49" s="105">
        <f t="shared" si="8"/>
        <v>-2</v>
      </c>
      <c r="V49" s="105">
        <f t="shared" si="1"/>
        <v>17</v>
      </c>
      <c r="W49" s="105">
        <f t="shared" si="2"/>
        <v>5.8823529411764705E-2</v>
      </c>
      <c r="X49" s="105">
        <f t="shared" si="3"/>
        <v>2</v>
      </c>
      <c r="Y49" s="84">
        <f t="shared" si="4"/>
        <v>1.4142135623730951</v>
      </c>
      <c r="Z49" s="84">
        <f t="shared" si="5"/>
        <v>8.3189033080770303E-2</v>
      </c>
      <c r="AA49" s="84">
        <f t="shared" si="6"/>
        <v>5.8823529411764705E-2</v>
      </c>
      <c r="AB49" s="17"/>
    </row>
    <row r="50" spans="1:28" ht="14.25" x14ac:dyDescent="0.2">
      <c r="A50" s="16" t="str">
        <f t="shared" si="9"/>
        <v>FULL</v>
      </c>
      <c r="B50" s="16" t="str">
        <f t="shared" si="9"/>
        <v>PRODUCTION</v>
      </c>
      <c r="C50" s="16" t="str">
        <f t="shared" si="9"/>
        <v>BETWEEN</v>
      </c>
      <c r="D50" s="16" t="str">
        <f t="shared" si="9"/>
        <v>GOAB</v>
      </c>
      <c r="E50" s="16" t="str">
        <f t="shared" si="9"/>
        <v>ADU</v>
      </c>
      <c r="F50" s="100">
        <f t="shared" si="9"/>
        <v>0</v>
      </c>
      <c r="G50" s="100">
        <f t="shared" si="9"/>
        <v>0</v>
      </c>
      <c r="H50" s="16">
        <f t="shared" si="9"/>
        <v>0</v>
      </c>
      <c r="I50" s="16">
        <f t="shared" si="9"/>
        <v>130</v>
      </c>
      <c r="J50" s="16" t="str">
        <f t="shared" si="9"/>
        <v>21CASE</v>
      </c>
      <c r="K50" s="100">
        <f t="shared" si="9"/>
        <v>0</v>
      </c>
      <c r="L50" s="16">
        <f t="shared" si="9"/>
        <v>326</v>
      </c>
      <c r="M50" s="16">
        <f t="shared" si="9"/>
        <v>326</v>
      </c>
      <c r="N50" s="106">
        <f t="shared" si="9"/>
        <v>130</v>
      </c>
      <c r="O50" s="115" t="s">
        <v>227</v>
      </c>
      <c r="P50" s="103" t="s">
        <v>185</v>
      </c>
      <c r="Q50" s="23"/>
      <c r="R50" s="104"/>
      <c r="S50" s="115">
        <v>14</v>
      </c>
      <c r="T50" s="115">
        <v>14</v>
      </c>
      <c r="U50" s="105">
        <f t="shared" si="8"/>
        <v>0</v>
      </c>
      <c r="V50" s="105">
        <f t="shared" si="1"/>
        <v>14</v>
      </c>
      <c r="W50" s="105">
        <f t="shared" si="2"/>
        <v>0</v>
      </c>
      <c r="X50" s="105">
        <f t="shared" si="3"/>
        <v>0</v>
      </c>
      <c r="Y50" s="84">
        <f t="shared" si="4"/>
        <v>0</v>
      </c>
      <c r="Z50" s="84">
        <f t="shared" si="5"/>
        <v>0</v>
      </c>
      <c r="AA50" s="84">
        <f t="shared" si="6"/>
        <v>0</v>
      </c>
      <c r="AB50" s="17"/>
    </row>
    <row r="51" spans="1:28" ht="14.25" x14ac:dyDescent="0.2">
      <c r="A51" s="16" t="str">
        <f t="shared" ref="A51:N66" si="10">A50</f>
        <v>FULL</v>
      </c>
      <c r="B51" s="16" t="str">
        <f t="shared" si="10"/>
        <v>PRODUCTION</v>
      </c>
      <c r="C51" s="16" t="str">
        <f t="shared" si="10"/>
        <v>BETWEEN</v>
      </c>
      <c r="D51" s="16" t="str">
        <f t="shared" si="10"/>
        <v>GOAB</v>
      </c>
      <c r="E51" s="16" t="str">
        <f t="shared" si="10"/>
        <v>ADU</v>
      </c>
      <c r="F51" s="100">
        <f t="shared" si="10"/>
        <v>0</v>
      </c>
      <c r="G51" s="100">
        <f t="shared" si="10"/>
        <v>0</v>
      </c>
      <c r="H51" s="16">
        <f t="shared" si="10"/>
        <v>0</v>
      </c>
      <c r="I51" s="16">
        <f t="shared" si="10"/>
        <v>130</v>
      </c>
      <c r="J51" s="16" t="str">
        <f t="shared" si="10"/>
        <v>21CASE</v>
      </c>
      <c r="K51" s="100">
        <f t="shared" si="10"/>
        <v>0</v>
      </c>
      <c r="L51" s="16">
        <f t="shared" si="10"/>
        <v>326</v>
      </c>
      <c r="M51" s="16">
        <f t="shared" si="10"/>
        <v>326</v>
      </c>
      <c r="N51" s="106">
        <f t="shared" si="10"/>
        <v>130</v>
      </c>
      <c r="O51" s="115" t="s">
        <v>228</v>
      </c>
      <c r="P51" s="103" t="s">
        <v>185</v>
      </c>
      <c r="Q51" s="23"/>
      <c r="R51" s="104"/>
      <c r="S51" s="115">
        <v>14</v>
      </c>
      <c r="T51" s="115">
        <v>14</v>
      </c>
      <c r="U51" s="105">
        <f t="shared" si="8"/>
        <v>0</v>
      </c>
      <c r="V51" s="105">
        <f t="shared" si="1"/>
        <v>14</v>
      </c>
      <c r="W51" s="105">
        <f t="shared" si="2"/>
        <v>0</v>
      </c>
      <c r="X51" s="105">
        <f t="shared" si="3"/>
        <v>0</v>
      </c>
      <c r="Y51" s="84">
        <f t="shared" si="4"/>
        <v>0</v>
      </c>
      <c r="Z51" s="84">
        <f t="shared" si="5"/>
        <v>0</v>
      </c>
      <c r="AA51" s="84">
        <f t="shared" si="6"/>
        <v>0</v>
      </c>
      <c r="AB51" s="17"/>
    </row>
    <row r="52" spans="1:28" ht="14.25" x14ac:dyDescent="0.2">
      <c r="A52" s="16" t="str">
        <f t="shared" si="10"/>
        <v>FULL</v>
      </c>
      <c r="B52" s="16" t="str">
        <f t="shared" si="10"/>
        <v>PRODUCTION</v>
      </c>
      <c r="C52" s="16" t="str">
        <f t="shared" si="10"/>
        <v>BETWEEN</v>
      </c>
      <c r="D52" s="16" t="str">
        <f t="shared" si="10"/>
        <v>GOAB</v>
      </c>
      <c r="E52" s="16" t="str">
        <f t="shared" si="10"/>
        <v>ADU</v>
      </c>
      <c r="F52" s="100">
        <f t="shared" si="10"/>
        <v>0</v>
      </c>
      <c r="G52" s="100">
        <f t="shared" si="10"/>
        <v>0</v>
      </c>
      <c r="H52" s="16">
        <f t="shared" si="10"/>
        <v>0</v>
      </c>
      <c r="I52" s="16">
        <f t="shared" si="10"/>
        <v>130</v>
      </c>
      <c r="J52" s="16" t="str">
        <f t="shared" si="10"/>
        <v>21CASE</v>
      </c>
      <c r="K52" s="100">
        <f t="shared" si="10"/>
        <v>0</v>
      </c>
      <c r="L52" s="16">
        <f t="shared" si="10"/>
        <v>326</v>
      </c>
      <c r="M52" s="16">
        <f t="shared" si="10"/>
        <v>326</v>
      </c>
      <c r="N52" s="106">
        <f t="shared" si="10"/>
        <v>130</v>
      </c>
      <c r="O52" s="115" t="s">
        <v>229</v>
      </c>
      <c r="P52" s="103" t="s">
        <v>185</v>
      </c>
      <c r="Q52" s="23"/>
      <c r="R52" s="104"/>
      <c r="S52" s="115">
        <v>4</v>
      </c>
      <c r="T52" s="115">
        <v>3</v>
      </c>
      <c r="U52" s="105">
        <f t="shared" si="8"/>
        <v>1</v>
      </c>
      <c r="V52" s="105">
        <f t="shared" si="1"/>
        <v>3.5</v>
      </c>
      <c r="W52" s="105">
        <f t="shared" si="2"/>
        <v>0.14285714285714285</v>
      </c>
      <c r="X52" s="105">
        <f t="shared" si="3"/>
        <v>0.5</v>
      </c>
      <c r="Y52" s="84">
        <f t="shared" si="4"/>
        <v>0.70710678118654757</v>
      </c>
      <c r="Z52" s="84">
        <f t="shared" si="5"/>
        <v>0.20203050891044216</v>
      </c>
      <c r="AA52" s="84">
        <f t="shared" si="6"/>
        <v>0.14285714285714285</v>
      </c>
      <c r="AB52" s="17"/>
    </row>
    <row r="53" spans="1:28" ht="14.25" x14ac:dyDescent="0.2">
      <c r="A53" s="16" t="str">
        <f t="shared" si="10"/>
        <v>FULL</v>
      </c>
      <c r="B53" s="16" t="str">
        <f t="shared" si="10"/>
        <v>PRODUCTION</v>
      </c>
      <c r="C53" s="16" t="str">
        <f t="shared" si="10"/>
        <v>BETWEEN</v>
      </c>
      <c r="D53" s="16" t="str">
        <f t="shared" si="10"/>
        <v>GOAB</v>
      </c>
      <c r="E53" s="16" t="str">
        <f t="shared" si="10"/>
        <v>ADU</v>
      </c>
      <c r="F53" s="100">
        <f t="shared" si="10"/>
        <v>0</v>
      </c>
      <c r="G53" s="100">
        <f t="shared" si="10"/>
        <v>0</v>
      </c>
      <c r="H53" s="16">
        <f t="shared" si="10"/>
        <v>0</v>
      </c>
      <c r="I53" s="16">
        <f t="shared" si="10"/>
        <v>130</v>
      </c>
      <c r="J53" s="16" t="str">
        <f t="shared" si="10"/>
        <v>21CASE</v>
      </c>
      <c r="K53" s="100">
        <f t="shared" si="10"/>
        <v>0</v>
      </c>
      <c r="L53" s="16">
        <f t="shared" si="10"/>
        <v>326</v>
      </c>
      <c r="M53" s="16">
        <f t="shared" si="10"/>
        <v>326</v>
      </c>
      <c r="N53" s="106">
        <f t="shared" si="10"/>
        <v>130</v>
      </c>
      <c r="O53" s="115" t="s">
        <v>230</v>
      </c>
      <c r="P53" s="103" t="s">
        <v>185</v>
      </c>
      <c r="Q53" s="23"/>
      <c r="R53" s="104"/>
      <c r="S53" s="115">
        <v>4</v>
      </c>
      <c r="T53" s="115">
        <v>4</v>
      </c>
      <c r="U53" s="105">
        <f t="shared" si="8"/>
        <v>0</v>
      </c>
      <c r="V53" s="105">
        <f t="shared" si="1"/>
        <v>4</v>
      </c>
      <c r="W53" s="105">
        <f t="shared" si="2"/>
        <v>0</v>
      </c>
      <c r="X53" s="105">
        <f t="shared" si="3"/>
        <v>0</v>
      </c>
      <c r="Y53" s="84">
        <f t="shared" si="4"/>
        <v>0</v>
      </c>
      <c r="Z53" s="84">
        <f t="shared" si="5"/>
        <v>0</v>
      </c>
      <c r="AA53" s="84">
        <f t="shared" si="6"/>
        <v>0</v>
      </c>
      <c r="AB53" s="17"/>
    </row>
    <row r="54" spans="1:28" ht="14.25" x14ac:dyDescent="0.2">
      <c r="A54" s="16" t="str">
        <f t="shared" si="10"/>
        <v>FULL</v>
      </c>
      <c r="B54" s="16" t="str">
        <f t="shared" si="10"/>
        <v>PRODUCTION</v>
      </c>
      <c r="C54" s="16" t="str">
        <f t="shared" si="10"/>
        <v>BETWEEN</v>
      </c>
      <c r="D54" s="16" t="str">
        <f t="shared" si="10"/>
        <v>GOAB</v>
      </c>
      <c r="E54" s="16" t="str">
        <f t="shared" si="10"/>
        <v>ADU</v>
      </c>
      <c r="F54" s="100">
        <f t="shared" si="10"/>
        <v>0</v>
      </c>
      <c r="G54" s="100">
        <f t="shared" si="10"/>
        <v>0</v>
      </c>
      <c r="H54" s="16">
        <f t="shared" si="10"/>
        <v>0</v>
      </c>
      <c r="I54" s="16">
        <f t="shared" si="10"/>
        <v>130</v>
      </c>
      <c r="J54" s="16" t="str">
        <f t="shared" si="10"/>
        <v>21CASE</v>
      </c>
      <c r="K54" s="100">
        <f t="shared" si="10"/>
        <v>0</v>
      </c>
      <c r="L54" s="16">
        <f t="shared" si="10"/>
        <v>326</v>
      </c>
      <c r="M54" s="16">
        <f t="shared" si="10"/>
        <v>326</v>
      </c>
      <c r="N54" s="106">
        <f t="shared" si="10"/>
        <v>130</v>
      </c>
      <c r="O54" s="115" t="s">
        <v>231</v>
      </c>
      <c r="P54" s="103" t="s">
        <v>185</v>
      </c>
      <c r="Q54" s="23"/>
      <c r="R54" s="104"/>
      <c r="S54" s="115">
        <v>4</v>
      </c>
      <c r="T54" s="115">
        <v>3</v>
      </c>
      <c r="U54" s="105">
        <f t="shared" si="8"/>
        <v>1</v>
      </c>
      <c r="V54" s="105">
        <f t="shared" si="1"/>
        <v>3.5</v>
      </c>
      <c r="W54" s="105">
        <f t="shared" si="2"/>
        <v>0.14285714285714285</v>
      </c>
      <c r="X54" s="105">
        <f t="shared" si="3"/>
        <v>0.5</v>
      </c>
      <c r="Y54" s="84">
        <f t="shared" si="4"/>
        <v>0.70710678118654757</v>
      </c>
      <c r="Z54" s="84">
        <f t="shared" si="5"/>
        <v>0.20203050891044216</v>
      </c>
      <c r="AA54" s="84">
        <f t="shared" si="6"/>
        <v>0.14285714285714285</v>
      </c>
      <c r="AB54" s="17"/>
    </row>
    <row r="55" spans="1:28" ht="14.25" x14ac:dyDescent="0.2">
      <c r="A55" s="16" t="str">
        <f t="shared" si="10"/>
        <v>FULL</v>
      </c>
      <c r="B55" s="16" t="str">
        <f t="shared" si="10"/>
        <v>PRODUCTION</v>
      </c>
      <c r="C55" s="16" t="str">
        <f t="shared" si="10"/>
        <v>BETWEEN</v>
      </c>
      <c r="D55" s="16" t="str">
        <f t="shared" si="10"/>
        <v>GOAB</v>
      </c>
      <c r="E55" s="16" t="str">
        <f t="shared" si="10"/>
        <v>ADU</v>
      </c>
      <c r="F55" s="100">
        <f t="shared" si="10"/>
        <v>0</v>
      </c>
      <c r="G55" s="100">
        <f t="shared" si="10"/>
        <v>0</v>
      </c>
      <c r="H55" s="16">
        <f t="shared" si="10"/>
        <v>0</v>
      </c>
      <c r="I55" s="16">
        <f t="shared" si="10"/>
        <v>130</v>
      </c>
      <c r="J55" s="16" t="str">
        <f t="shared" si="10"/>
        <v>21CASE</v>
      </c>
      <c r="K55" s="100">
        <f t="shared" si="10"/>
        <v>0</v>
      </c>
      <c r="L55" s="16">
        <f t="shared" si="10"/>
        <v>326</v>
      </c>
      <c r="M55" s="16">
        <f t="shared" si="10"/>
        <v>326</v>
      </c>
      <c r="N55" s="106">
        <f t="shared" si="10"/>
        <v>130</v>
      </c>
      <c r="O55" s="115" t="s">
        <v>232</v>
      </c>
      <c r="P55" s="103" t="s">
        <v>185</v>
      </c>
      <c r="Q55" s="23"/>
      <c r="R55" s="104"/>
      <c r="S55" s="115">
        <v>4</v>
      </c>
      <c r="T55" s="115">
        <v>4</v>
      </c>
      <c r="U55" s="105">
        <f t="shared" si="8"/>
        <v>0</v>
      </c>
      <c r="V55" s="105">
        <f t="shared" si="1"/>
        <v>4</v>
      </c>
      <c r="W55" s="105">
        <f t="shared" si="2"/>
        <v>0</v>
      </c>
      <c r="X55" s="105">
        <f t="shared" si="3"/>
        <v>0</v>
      </c>
      <c r="Y55" s="84">
        <f t="shared" si="4"/>
        <v>0</v>
      </c>
      <c r="Z55" s="84">
        <f t="shared" si="5"/>
        <v>0</v>
      </c>
      <c r="AA55" s="84">
        <f t="shared" si="6"/>
        <v>0</v>
      </c>
      <c r="AB55" s="17"/>
    </row>
    <row r="56" spans="1:28" ht="14.25" x14ac:dyDescent="0.2">
      <c r="A56" s="16" t="str">
        <f t="shared" si="10"/>
        <v>FULL</v>
      </c>
      <c r="B56" s="16" t="str">
        <f t="shared" si="10"/>
        <v>PRODUCTION</v>
      </c>
      <c r="C56" s="16" t="str">
        <f t="shared" si="10"/>
        <v>BETWEEN</v>
      </c>
      <c r="D56" s="16" t="str">
        <f t="shared" si="10"/>
        <v>GOAB</v>
      </c>
      <c r="E56" s="16" t="str">
        <f t="shared" si="10"/>
        <v>ADU</v>
      </c>
      <c r="F56" s="100">
        <f t="shared" si="10"/>
        <v>0</v>
      </c>
      <c r="G56" s="100">
        <f t="shared" si="10"/>
        <v>0</v>
      </c>
      <c r="H56" s="16">
        <f t="shared" si="10"/>
        <v>0</v>
      </c>
      <c r="I56" s="16">
        <f t="shared" si="10"/>
        <v>130</v>
      </c>
      <c r="J56" s="16" t="str">
        <f t="shared" si="10"/>
        <v>21CASE</v>
      </c>
      <c r="K56" s="100">
        <f t="shared" si="10"/>
        <v>0</v>
      </c>
      <c r="L56" s="16">
        <f t="shared" si="10"/>
        <v>326</v>
      </c>
      <c r="M56" s="16">
        <f t="shared" si="10"/>
        <v>326</v>
      </c>
      <c r="N56" s="106">
        <f t="shared" si="10"/>
        <v>130</v>
      </c>
      <c r="O56" s="115" t="s">
        <v>233</v>
      </c>
      <c r="P56" s="103" t="s">
        <v>185</v>
      </c>
      <c r="Q56" s="23"/>
      <c r="R56" s="104"/>
      <c r="S56" s="115">
        <v>13</v>
      </c>
      <c r="T56" s="115">
        <v>12</v>
      </c>
      <c r="U56" s="105">
        <f t="shared" si="8"/>
        <v>1</v>
      </c>
      <c r="V56" s="105">
        <f t="shared" si="1"/>
        <v>12.5</v>
      </c>
      <c r="W56" s="105">
        <f t="shared" si="2"/>
        <v>0.04</v>
      </c>
      <c r="X56" s="105">
        <f t="shared" si="3"/>
        <v>0.5</v>
      </c>
      <c r="Y56" s="84">
        <f t="shared" si="4"/>
        <v>0.70710678118654757</v>
      </c>
      <c r="Z56" s="84">
        <f t="shared" si="5"/>
        <v>5.6568542494923803E-2</v>
      </c>
      <c r="AA56" s="84">
        <f t="shared" si="6"/>
        <v>0.04</v>
      </c>
      <c r="AB56" s="17"/>
    </row>
    <row r="57" spans="1:28" ht="14.25" x14ac:dyDescent="0.2">
      <c r="A57" s="16" t="str">
        <f t="shared" si="10"/>
        <v>FULL</v>
      </c>
      <c r="B57" s="16" t="str">
        <f t="shared" si="10"/>
        <v>PRODUCTION</v>
      </c>
      <c r="C57" s="16" t="str">
        <f t="shared" si="10"/>
        <v>BETWEEN</v>
      </c>
      <c r="D57" s="16" t="str">
        <f t="shared" si="10"/>
        <v>GOAB</v>
      </c>
      <c r="E57" s="16" t="str">
        <f t="shared" si="10"/>
        <v>ADU</v>
      </c>
      <c r="F57" s="100">
        <f t="shared" si="10"/>
        <v>0</v>
      </c>
      <c r="G57" s="100">
        <f t="shared" si="10"/>
        <v>0</v>
      </c>
      <c r="H57" s="16">
        <f t="shared" si="10"/>
        <v>0</v>
      </c>
      <c r="I57" s="16">
        <f t="shared" si="10"/>
        <v>130</v>
      </c>
      <c r="J57" s="16" t="str">
        <f t="shared" si="10"/>
        <v>21CASE</v>
      </c>
      <c r="K57" s="100">
        <f t="shared" si="10"/>
        <v>0</v>
      </c>
      <c r="L57" s="16">
        <f t="shared" si="10"/>
        <v>326</v>
      </c>
      <c r="M57" s="16">
        <f t="shared" si="10"/>
        <v>326</v>
      </c>
      <c r="N57" s="106">
        <f t="shared" si="10"/>
        <v>130</v>
      </c>
      <c r="O57" s="115" t="s">
        <v>234</v>
      </c>
      <c r="P57" s="103" t="s">
        <v>185</v>
      </c>
      <c r="Q57" s="23"/>
      <c r="R57" s="104"/>
      <c r="S57" s="115">
        <v>6</v>
      </c>
      <c r="T57" s="115">
        <v>6</v>
      </c>
      <c r="U57" s="105">
        <f t="shared" si="8"/>
        <v>0</v>
      </c>
      <c r="V57" s="105">
        <f t="shared" si="1"/>
        <v>6</v>
      </c>
      <c r="W57" s="105">
        <f t="shared" si="2"/>
        <v>0</v>
      </c>
      <c r="X57" s="105">
        <f t="shared" si="3"/>
        <v>0</v>
      </c>
      <c r="Y57" s="84">
        <f t="shared" si="4"/>
        <v>0</v>
      </c>
      <c r="Z57" s="84">
        <f t="shared" si="5"/>
        <v>0</v>
      </c>
      <c r="AA57" s="84">
        <f t="shared" si="6"/>
        <v>0</v>
      </c>
      <c r="AB57" s="17"/>
    </row>
    <row r="58" spans="1:28" ht="14.25" x14ac:dyDescent="0.2">
      <c r="A58" s="16" t="str">
        <f t="shared" si="10"/>
        <v>FULL</v>
      </c>
      <c r="B58" s="16" t="str">
        <f t="shared" si="10"/>
        <v>PRODUCTION</v>
      </c>
      <c r="C58" s="16" t="str">
        <f t="shared" si="10"/>
        <v>BETWEEN</v>
      </c>
      <c r="D58" s="16" t="str">
        <f t="shared" si="10"/>
        <v>GOAB</v>
      </c>
      <c r="E58" s="16" t="str">
        <f t="shared" si="10"/>
        <v>ADU</v>
      </c>
      <c r="F58" s="100">
        <f t="shared" si="10"/>
        <v>0</v>
      </c>
      <c r="G58" s="100">
        <f t="shared" si="10"/>
        <v>0</v>
      </c>
      <c r="H58" s="16">
        <f t="shared" si="10"/>
        <v>0</v>
      </c>
      <c r="I58" s="16">
        <f t="shared" si="10"/>
        <v>130</v>
      </c>
      <c r="J58" s="16" t="str">
        <f t="shared" si="10"/>
        <v>21CASE</v>
      </c>
      <c r="K58" s="100">
        <f t="shared" si="10"/>
        <v>0</v>
      </c>
      <c r="L58" s="16">
        <f t="shared" si="10"/>
        <v>326</v>
      </c>
      <c r="M58" s="16">
        <f t="shared" si="10"/>
        <v>326</v>
      </c>
      <c r="N58" s="106">
        <f t="shared" si="10"/>
        <v>130</v>
      </c>
      <c r="O58" s="115" t="s">
        <v>235</v>
      </c>
      <c r="P58" s="103" t="s">
        <v>185</v>
      </c>
      <c r="Q58" s="23"/>
      <c r="R58" s="104"/>
      <c r="S58" s="115">
        <v>6</v>
      </c>
      <c r="T58" s="115">
        <v>6</v>
      </c>
      <c r="U58" s="105">
        <f t="shared" si="8"/>
        <v>0</v>
      </c>
      <c r="V58" s="105">
        <f t="shared" si="1"/>
        <v>6</v>
      </c>
      <c r="W58" s="105">
        <f t="shared" si="2"/>
        <v>0</v>
      </c>
      <c r="X58" s="105">
        <f t="shared" si="3"/>
        <v>0</v>
      </c>
      <c r="Y58" s="84">
        <f t="shared" si="4"/>
        <v>0</v>
      </c>
      <c r="Z58" s="84">
        <f t="shared" si="5"/>
        <v>0</v>
      </c>
      <c r="AA58" s="84">
        <f t="shared" si="6"/>
        <v>0</v>
      </c>
      <c r="AB58" s="17"/>
    </row>
    <row r="59" spans="1:28" ht="14.25" x14ac:dyDescent="0.2">
      <c r="A59" s="16" t="str">
        <f t="shared" si="10"/>
        <v>FULL</v>
      </c>
      <c r="B59" s="16" t="str">
        <f t="shared" si="10"/>
        <v>PRODUCTION</v>
      </c>
      <c r="C59" s="16" t="str">
        <f t="shared" si="10"/>
        <v>BETWEEN</v>
      </c>
      <c r="D59" s="16" t="str">
        <f t="shared" si="10"/>
        <v>GOAB</v>
      </c>
      <c r="E59" s="16" t="str">
        <f t="shared" si="10"/>
        <v>ADU</v>
      </c>
      <c r="F59" s="100">
        <f t="shared" si="10"/>
        <v>0</v>
      </c>
      <c r="G59" s="100">
        <f t="shared" si="10"/>
        <v>0</v>
      </c>
      <c r="H59" s="16">
        <f t="shared" si="10"/>
        <v>0</v>
      </c>
      <c r="I59" s="16">
        <f t="shared" si="10"/>
        <v>130</v>
      </c>
      <c r="J59" s="16" t="str">
        <f t="shared" si="10"/>
        <v>21CASE</v>
      </c>
      <c r="K59" s="100">
        <f t="shared" si="10"/>
        <v>0</v>
      </c>
      <c r="L59" s="16">
        <f t="shared" si="10"/>
        <v>326</v>
      </c>
      <c r="M59" s="16">
        <f t="shared" si="10"/>
        <v>326</v>
      </c>
      <c r="N59" s="106">
        <f t="shared" si="10"/>
        <v>130</v>
      </c>
      <c r="O59" s="115" t="s">
        <v>236</v>
      </c>
      <c r="P59" s="103" t="s">
        <v>185</v>
      </c>
      <c r="Q59" s="23"/>
      <c r="R59" s="104"/>
      <c r="S59" s="115">
        <v>15</v>
      </c>
      <c r="T59" s="115">
        <v>18</v>
      </c>
      <c r="U59" s="105">
        <f t="shared" si="8"/>
        <v>-3</v>
      </c>
      <c r="V59" s="105">
        <f t="shared" si="1"/>
        <v>16.5</v>
      </c>
      <c r="W59" s="105">
        <f t="shared" si="2"/>
        <v>9.0909090909090912E-2</v>
      </c>
      <c r="X59" s="105">
        <f t="shared" si="3"/>
        <v>4.5</v>
      </c>
      <c r="Y59" s="84">
        <f t="shared" si="4"/>
        <v>2.1213203435596424</v>
      </c>
      <c r="Z59" s="84">
        <f t="shared" si="5"/>
        <v>0.12856486930664499</v>
      </c>
      <c r="AA59" s="84">
        <f t="shared" si="6"/>
        <v>9.0909090909090884E-2</v>
      </c>
      <c r="AB59" s="17"/>
    </row>
    <row r="60" spans="1:28" ht="14.25" x14ac:dyDescent="0.2">
      <c r="A60" s="16" t="str">
        <f t="shared" si="10"/>
        <v>FULL</v>
      </c>
      <c r="B60" s="16" t="str">
        <f t="shared" si="10"/>
        <v>PRODUCTION</v>
      </c>
      <c r="C60" s="16" t="str">
        <f t="shared" si="10"/>
        <v>BETWEEN</v>
      </c>
      <c r="D60" s="16" t="str">
        <f t="shared" si="10"/>
        <v>GOAB</v>
      </c>
      <c r="E60" s="16" t="str">
        <f t="shared" si="10"/>
        <v>ADU</v>
      </c>
      <c r="F60" s="100">
        <f t="shared" si="10"/>
        <v>0</v>
      </c>
      <c r="G60" s="100">
        <f t="shared" si="10"/>
        <v>0</v>
      </c>
      <c r="H60" s="16">
        <f t="shared" si="10"/>
        <v>0</v>
      </c>
      <c r="I60" s="16">
        <f t="shared" si="10"/>
        <v>130</v>
      </c>
      <c r="J60" s="16" t="str">
        <f t="shared" si="10"/>
        <v>21CASE</v>
      </c>
      <c r="K60" s="100">
        <f t="shared" si="10"/>
        <v>0</v>
      </c>
      <c r="L60" s="16">
        <f t="shared" si="10"/>
        <v>326</v>
      </c>
      <c r="M60" s="16">
        <f t="shared" si="10"/>
        <v>326</v>
      </c>
      <c r="N60" s="106">
        <f t="shared" si="10"/>
        <v>130</v>
      </c>
      <c r="O60" s="115" t="s">
        <v>237</v>
      </c>
      <c r="P60" s="103" t="s">
        <v>185</v>
      </c>
      <c r="Q60" s="23"/>
      <c r="R60" s="104"/>
      <c r="S60" s="115">
        <v>15</v>
      </c>
      <c r="T60" s="115">
        <v>12</v>
      </c>
      <c r="U60" s="105">
        <f t="shared" si="8"/>
        <v>3</v>
      </c>
      <c r="V60" s="105">
        <f t="shared" si="1"/>
        <v>13.5</v>
      </c>
      <c r="W60" s="105">
        <f t="shared" si="2"/>
        <v>0.1111111111111111</v>
      </c>
      <c r="X60" s="105">
        <f t="shared" si="3"/>
        <v>4.5</v>
      </c>
      <c r="Y60" s="84">
        <f t="shared" si="4"/>
        <v>2.1213203435596424</v>
      </c>
      <c r="Z60" s="84">
        <f t="shared" si="5"/>
        <v>0.15713484026367722</v>
      </c>
      <c r="AA60" s="84">
        <f t="shared" si="6"/>
        <v>0.11111111111111109</v>
      </c>
      <c r="AB60" s="17"/>
    </row>
    <row r="61" spans="1:28" ht="14.25" x14ac:dyDescent="0.2">
      <c r="A61" s="16" t="str">
        <f t="shared" si="10"/>
        <v>FULL</v>
      </c>
      <c r="B61" s="16" t="str">
        <f t="shared" si="10"/>
        <v>PRODUCTION</v>
      </c>
      <c r="C61" s="16" t="str">
        <f t="shared" si="10"/>
        <v>BETWEEN</v>
      </c>
      <c r="D61" s="16" t="str">
        <f t="shared" si="10"/>
        <v>GOAB</v>
      </c>
      <c r="E61" s="16" t="str">
        <f t="shared" si="10"/>
        <v>ADU</v>
      </c>
      <c r="F61" s="100">
        <f t="shared" si="10"/>
        <v>0</v>
      </c>
      <c r="G61" s="100">
        <f t="shared" si="10"/>
        <v>0</v>
      </c>
      <c r="H61" s="16">
        <f t="shared" si="10"/>
        <v>0</v>
      </c>
      <c r="I61" s="16">
        <f t="shared" si="10"/>
        <v>130</v>
      </c>
      <c r="J61" s="16" t="str">
        <f t="shared" si="10"/>
        <v>21CASE</v>
      </c>
      <c r="K61" s="100">
        <f t="shared" si="10"/>
        <v>0</v>
      </c>
      <c r="L61" s="16">
        <f t="shared" si="10"/>
        <v>326</v>
      </c>
      <c r="M61" s="16">
        <f t="shared" si="10"/>
        <v>326</v>
      </c>
      <c r="N61" s="106">
        <f t="shared" si="10"/>
        <v>130</v>
      </c>
      <c r="O61" s="115" t="s">
        <v>238</v>
      </c>
      <c r="P61" s="103" t="s">
        <v>185</v>
      </c>
      <c r="Q61" s="23"/>
      <c r="R61" s="104"/>
      <c r="S61" s="115">
        <v>12</v>
      </c>
      <c r="T61" s="115">
        <v>14</v>
      </c>
      <c r="U61" s="105">
        <f t="shared" si="8"/>
        <v>-2</v>
      </c>
      <c r="V61" s="105">
        <f t="shared" si="1"/>
        <v>13</v>
      </c>
      <c r="W61" s="105">
        <f t="shared" si="2"/>
        <v>7.6923076923076927E-2</v>
      </c>
      <c r="X61" s="105">
        <f t="shared" si="3"/>
        <v>2</v>
      </c>
      <c r="Y61" s="84">
        <f t="shared" si="4"/>
        <v>1.4142135623730951</v>
      </c>
      <c r="Z61" s="84">
        <f t="shared" si="5"/>
        <v>0.10878565864408424</v>
      </c>
      <c r="AA61" s="84">
        <f t="shared" si="6"/>
        <v>7.6923076923076913E-2</v>
      </c>
      <c r="AB61" s="17"/>
    </row>
    <row r="62" spans="1:28" ht="14.25" x14ac:dyDescent="0.2">
      <c r="A62" s="16" t="str">
        <f t="shared" si="10"/>
        <v>FULL</v>
      </c>
      <c r="B62" s="16" t="str">
        <f t="shared" si="10"/>
        <v>PRODUCTION</v>
      </c>
      <c r="C62" s="16" t="str">
        <f t="shared" si="10"/>
        <v>BETWEEN</v>
      </c>
      <c r="D62" s="16" t="str">
        <f t="shared" si="10"/>
        <v>GOAB</v>
      </c>
      <c r="E62" s="16" t="str">
        <f t="shared" si="10"/>
        <v>ADU</v>
      </c>
      <c r="F62" s="100">
        <f t="shared" si="10"/>
        <v>0</v>
      </c>
      <c r="G62" s="100">
        <f t="shared" si="10"/>
        <v>0</v>
      </c>
      <c r="H62" s="16">
        <f t="shared" si="10"/>
        <v>0</v>
      </c>
      <c r="I62" s="16">
        <f t="shared" si="10"/>
        <v>130</v>
      </c>
      <c r="J62" s="16" t="str">
        <f t="shared" si="10"/>
        <v>21CASE</v>
      </c>
      <c r="K62" s="100">
        <f t="shared" si="10"/>
        <v>0</v>
      </c>
      <c r="L62" s="16">
        <f t="shared" si="10"/>
        <v>326</v>
      </c>
      <c r="M62" s="16">
        <f t="shared" si="10"/>
        <v>326</v>
      </c>
      <c r="N62" s="106">
        <f t="shared" si="10"/>
        <v>130</v>
      </c>
      <c r="O62" s="115" t="s">
        <v>239</v>
      </c>
      <c r="P62" s="103" t="s">
        <v>185</v>
      </c>
      <c r="Q62" s="23"/>
      <c r="R62" s="104"/>
      <c r="S62" s="115">
        <v>13</v>
      </c>
      <c r="T62" s="115">
        <v>13</v>
      </c>
      <c r="U62" s="105">
        <f t="shared" si="8"/>
        <v>0</v>
      </c>
      <c r="V62" s="105">
        <f t="shared" si="1"/>
        <v>13</v>
      </c>
      <c r="W62" s="105">
        <f t="shared" si="2"/>
        <v>0</v>
      </c>
      <c r="X62" s="105">
        <f t="shared" si="3"/>
        <v>0</v>
      </c>
      <c r="Y62" s="84">
        <f t="shared" si="4"/>
        <v>0</v>
      </c>
      <c r="Z62" s="84">
        <f t="shared" si="5"/>
        <v>0</v>
      </c>
      <c r="AA62" s="84">
        <f t="shared" si="6"/>
        <v>0</v>
      </c>
      <c r="AB62" s="17"/>
    </row>
    <row r="63" spans="1:28" ht="14.25" x14ac:dyDescent="0.2">
      <c r="A63" s="16" t="str">
        <f t="shared" si="10"/>
        <v>FULL</v>
      </c>
      <c r="B63" s="16" t="str">
        <f t="shared" si="10"/>
        <v>PRODUCTION</v>
      </c>
      <c r="C63" s="16" t="str">
        <f t="shared" si="10"/>
        <v>BETWEEN</v>
      </c>
      <c r="D63" s="16" t="str">
        <f t="shared" si="10"/>
        <v>GOAB</v>
      </c>
      <c r="E63" s="16" t="str">
        <f t="shared" si="10"/>
        <v>ADU</v>
      </c>
      <c r="F63" s="100">
        <f t="shared" si="10"/>
        <v>0</v>
      </c>
      <c r="G63" s="100">
        <f t="shared" si="10"/>
        <v>0</v>
      </c>
      <c r="H63" s="16">
        <f t="shared" si="10"/>
        <v>0</v>
      </c>
      <c r="I63" s="16">
        <f t="shared" si="10"/>
        <v>130</v>
      </c>
      <c r="J63" s="16" t="str">
        <f t="shared" si="10"/>
        <v>21CASE</v>
      </c>
      <c r="K63" s="100">
        <f t="shared" si="10"/>
        <v>0</v>
      </c>
      <c r="L63" s="16">
        <f t="shared" si="10"/>
        <v>326</v>
      </c>
      <c r="M63" s="16">
        <f t="shared" si="10"/>
        <v>326</v>
      </c>
      <c r="N63" s="106">
        <f t="shared" si="10"/>
        <v>130</v>
      </c>
      <c r="O63" s="115" t="s">
        <v>240</v>
      </c>
      <c r="P63" s="103" t="s">
        <v>185</v>
      </c>
      <c r="Q63" s="23"/>
      <c r="R63" s="104"/>
      <c r="S63" s="115">
        <v>13</v>
      </c>
      <c r="T63" s="115">
        <v>12</v>
      </c>
      <c r="U63" s="105">
        <f t="shared" si="8"/>
        <v>1</v>
      </c>
      <c r="V63" s="105">
        <f t="shared" si="1"/>
        <v>12.5</v>
      </c>
      <c r="W63" s="105">
        <f t="shared" si="2"/>
        <v>0.04</v>
      </c>
      <c r="X63" s="105">
        <f t="shared" si="3"/>
        <v>0.5</v>
      </c>
      <c r="Y63" s="84">
        <f t="shared" si="4"/>
        <v>0.70710678118654757</v>
      </c>
      <c r="Z63" s="84">
        <f t="shared" si="5"/>
        <v>5.6568542494923803E-2</v>
      </c>
      <c r="AA63" s="84">
        <f t="shared" si="6"/>
        <v>0.04</v>
      </c>
      <c r="AB63" s="17"/>
    </row>
    <row r="64" spans="1:28" ht="14.25" x14ac:dyDescent="0.2">
      <c r="A64" s="16" t="str">
        <f t="shared" si="10"/>
        <v>FULL</v>
      </c>
      <c r="B64" s="16" t="str">
        <f t="shared" si="10"/>
        <v>PRODUCTION</v>
      </c>
      <c r="C64" s="16" t="str">
        <f t="shared" si="10"/>
        <v>BETWEEN</v>
      </c>
      <c r="D64" s="16" t="str">
        <f t="shared" si="10"/>
        <v>GOAB</v>
      </c>
      <c r="E64" s="16" t="str">
        <f t="shared" si="10"/>
        <v>ADU</v>
      </c>
      <c r="F64" s="100">
        <f t="shared" si="10"/>
        <v>0</v>
      </c>
      <c r="G64" s="100">
        <f t="shared" si="10"/>
        <v>0</v>
      </c>
      <c r="H64" s="16">
        <f t="shared" si="10"/>
        <v>0</v>
      </c>
      <c r="I64" s="16">
        <f t="shared" si="10"/>
        <v>130</v>
      </c>
      <c r="J64" s="16" t="str">
        <f t="shared" si="10"/>
        <v>21CASE</v>
      </c>
      <c r="K64" s="100">
        <f t="shared" si="10"/>
        <v>0</v>
      </c>
      <c r="L64" s="16">
        <f t="shared" si="10"/>
        <v>326</v>
      </c>
      <c r="M64" s="16">
        <f t="shared" si="10"/>
        <v>326</v>
      </c>
      <c r="N64" s="106">
        <f t="shared" si="10"/>
        <v>130</v>
      </c>
      <c r="O64" s="115" t="s">
        <v>241</v>
      </c>
      <c r="P64" s="103" t="s">
        <v>185</v>
      </c>
      <c r="Q64" s="23"/>
      <c r="R64" s="104"/>
      <c r="S64" s="115">
        <v>4</v>
      </c>
      <c r="T64" s="115">
        <v>4</v>
      </c>
      <c r="U64" s="105">
        <f t="shared" si="8"/>
        <v>0</v>
      </c>
      <c r="V64" s="105">
        <f t="shared" si="1"/>
        <v>4</v>
      </c>
      <c r="W64" s="105">
        <f t="shared" si="2"/>
        <v>0</v>
      </c>
      <c r="X64" s="105">
        <f t="shared" si="3"/>
        <v>0</v>
      </c>
      <c r="Y64" s="84">
        <f t="shared" si="4"/>
        <v>0</v>
      </c>
      <c r="Z64" s="84">
        <f t="shared" si="5"/>
        <v>0</v>
      </c>
      <c r="AA64" s="84">
        <f t="shared" si="6"/>
        <v>0</v>
      </c>
      <c r="AB64" s="17"/>
    </row>
    <row r="65" spans="1:28" ht="14.25" x14ac:dyDescent="0.2">
      <c r="A65" s="16" t="str">
        <f t="shared" si="10"/>
        <v>FULL</v>
      </c>
      <c r="B65" s="16" t="str">
        <f t="shared" si="10"/>
        <v>PRODUCTION</v>
      </c>
      <c r="C65" s="16" t="str">
        <f t="shared" si="10"/>
        <v>BETWEEN</v>
      </c>
      <c r="D65" s="16" t="str">
        <f t="shared" si="10"/>
        <v>GOAB</v>
      </c>
      <c r="E65" s="16" t="str">
        <f t="shared" si="10"/>
        <v>ADU</v>
      </c>
      <c r="F65" s="100">
        <f t="shared" si="10"/>
        <v>0</v>
      </c>
      <c r="G65" s="100">
        <f t="shared" si="10"/>
        <v>0</v>
      </c>
      <c r="H65" s="16">
        <f t="shared" si="10"/>
        <v>0</v>
      </c>
      <c r="I65" s="16">
        <f t="shared" si="10"/>
        <v>130</v>
      </c>
      <c r="J65" s="16" t="str">
        <f t="shared" si="10"/>
        <v>21CASE</v>
      </c>
      <c r="K65" s="100">
        <f t="shared" si="10"/>
        <v>0</v>
      </c>
      <c r="L65" s="16">
        <f t="shared" si="10"/>
        <v>326</v>
      </c>
      <c r="M65" s="16">
        <f t="shared" si="10"/>
        <v>326</v>
      </c>
      <c r="N65" s="106">
        <f t="shared" si="10"/>
        <v>130</v>
      </c>
      <c r="O65" s="115" t="s">
        <v>205</v>
      </c>
      <c r="P65" s="103" t="s">
        <v>185</v>
      </c>
      <c r="Q65" s="23"/>
      <c r="R65" s="104"/>
      <c r="S65" s="115">
        <v>13</v>
      </c>
      <c r="T65" s="115">
        <v>13</v>
      </c>
      <c r="U65" s="105">
        <f t="shared" si="8"/>
        <v>0</v>
      </c>
      <c r="V65" s="105">
        <f t="shared" si="1"/>
        <v>13</v>
      </c>
      <c r="W65" s="105">
        <f t="shared" si="2"/>
        <v>0</v>
      </c>
      <c r="X65" s="105">
        <f t="shared" si="3"/>
        <v>0</v>
      </c>
      <c r="Y65" s="84">
        <f t="shared" si="4"/>
        <v>0</v>
      </c>
      <c r="Z65" s="84">
        <f t="shared" si="5"/>
        <v>0</v>
      </c>
      <c r="AA65" s="84">
        <f t="shared" si="6"/>
        <v>0</v>
      </c>
      <c r="AB65" s="17"/>
    </row>
    <row r="66" spans="1:28" ht="14.25" x14ac:dyDescent="0.2">
      <c r="A66" s="16" t="str">
        <f t="shared" si="10"/>
        <v>FULL</v>
      </c>
      <c r="B66" s="16" t="str">
        <f t="shared" si="10"/>
        <v>PRODUCTION</v>
      </c>
      <c r="C66" s="16" t="str">
        <f t="shared" si="10"/>
        <v>BETWEEN</v>
      </c>
      <c r="D66" s="16" t="str">
        <f t="shared" si="10"/>
        <v>GOAB</v>
      </c>
      <c r="E66" s="16" t="str">
        <f t="shared" si="10"/>
        <v>ADU</v>
      </c>
      <c r="F66" s="100">
        <f t="shared" si="10"/>
        <v>0</v>
      </c>
      <c r="G66" s="100">
        <f t="shared" si="10"/>
        <v>0</v>
      </c>
      <c r="H66" s="16">
        <f t="shared" si="10"/>
        <v>0</v>
      </c>
      <c r="I66" s="16">
        <f t="shared" si="10"/>
        <v>130</v>
      </c>
      <c r="J66" s="16" t="str">
        <f t="shared" si="10"/>
        <v>21CASE</v>
      </c>
      <c r="K66" s="100">
        <f t="shared" si="10"/>
        <v>0</v>
      </c>
      <c r="L66" s="16">
        <f t="shared" si="10"/>
        <v>326</v>
      </c>
      <c r="M66" s="16">
        <f t="shared" si="10"/>
        <v>326</v>
      </c>
      <c r="N66" s="106">
        <f t="shared" si="10"/>
        <v>130</v>
      </c>
      <c r="O66" s="115" t="s">
        <v>242</v>
      </c>
      <c r="P66" s="103" t="s">
        <v>185</v>
      </c>
      <c r="Q66" s="23"/>
      <c r="R66" s="104"/>
      <c r="S66" s="115">
        <v>6</v>
      </c>
      <c r="T66" s="115">
        <v>5</v>
      </c>
      <c r="U66" s="105">
        <f t="shared" si="8"/>
        <v>1</v>
      </c>
      <c r="V66" s="105">
        <f t="shared" si="1"/>
        <v>5.5</v>
      </c>
      <c r="W66" s="105">
        <f t="shared" si="2"/>
        <v>9.0909090909090912E-2</v>
      </c>
      <c r="X66" s="105">
        <f t="shared" si="3"/>
        <v>0.5</v>
      </c>
      <c r="Y66" s="84">
        <f t="shared" si="4"/>
        <v>0.70710678118654757</v>
      </c>
      <c r="Z66" s="84">
        <f t="shared" si="5"/>
        <v>0.12856486930664501</v>
      </c>
      <c r="AA66" s="84">
        <f t="shared" si="6"/>
        <v>9.0909090909090912E-2</v>
      </c>
      <c r="AB66" s="17"/>
    </row>
    <row r="67" spans="1:28" ht="14.25" x14ac:dyDescent="0.2">
      <c r="A67" s="16" t="str">
        <f t="shared" ref="A67:N82" si="11">A66</f>
        <v>FULL</v>
      </c>
      <c r="B67" s="16" t="str">
        <f t="shared" si="11"/>
        <v>PRODUCTION</v>
      </c>
      <c r="C67" s="16" t="str">
        <f t="shared" si="11"/>
        <v>BETWEEN</v>
      </c>
      <c r="D67" s="16" t="str">
        <f t="shared" si="11"/>
        <v>GOAB</v>
      </c>
      <c r="E67" s="16" t="str">
        <f t="shared" si="11"/>
        <v>ADU</v>
      </c>
      <c r="F67" s="100">
        <f t="shared" si="11"/>
        <v>0</v>
      </c>
      <c r="G67" s="100">
        <f t="shared" si="11"/>
        <v>0</v>
      </c>
      <c r="H67" s="16">
        <f t="shared" si="11"/>
        <v>0</v>
      </c>
      <c r="I67" s="16">
        <f t="shared" si="11"/>
        <v>130</v>
      </c>
      <c r="J67" s="16" t="str">
        <f t="shared" si="11"/>
        <v>21CASE</v>
      </c>
      <c r="K67" s="100">
        <f t="shared" si="11"/>
        <v>0</v>
      </c>
      <c r="L67" s="16">
        <f t="shared" si="11"/>
        <v>326</v>
      </c>
      <c r="M67" s="16">
        <f t="shared" si="11"/>
        <v>326</v>
      </c>
      <c r="N67" s="106">
        <f t="shared" si="11"/>
        <v>130</v>
      </c>
      <c r="O67" s="115" t="s">
        <v>243</v>
      </c>
      <c r="P67" s="103" t="s">
        <v>185</v>
      </c>
      <c r="Q67" s="23"/>
      <c r="R67" s="104"/>
      <c r="S67" s="115">
        <v>12</v>
      </c>
      <c r="T67" s="115">
        <v>8</v>
      </c>
      <c r="U67" s="105">
        <f t="shared" si="8"/>
        <v>4</v>
      </c>
      <c r="V67" s="105">
        <f t="shared" si="1"/>
        <v>10</v>
      </c>
      <c r="W67" s="105">
        <f t="shared" si="2"/>
        <v>0.2</v>
      </c>
      <c r="X67" s="105">
        <f t="shared" si="3"/>
        <v>8</v>
      </c>
      <c r="Y67" s="84">
        <f t="shared" si="4"/>
        <v>2.8284271247461903</v>
      </c>
      <c r="Z67" s="84">
        <f t="shared" si="5"/>
        <v>0.28284271247461901</v>
      </c>
      <c r="AA67" s="84">
        <f t="shared" si="6"/>
        <v>0.19999999999999998</v>
      </c>
      <c r="AB67" s="17"/>
    </row>
    <row r="68" spans="1:28" ht="14.25" x14ac:dyDescent="0.2">
      <c r="A68" s="16" t="str">
        <f t="shared" si="11"/>
        <v>FULL</v>
      </c>
      <c r="B68" s="16" t="str">
        <f t="shared" si="11"/>
        <v>PRODUCTION</v>
      </c>
      <c r="C68" s="16" t="str">
        <f t="shared" si="11"/>
        <v>BETWEEN</v>
      </c>
      <c r="D68" s="16" t="str">
        <f t="shared" si="11"/>
        <v>GOAB</v>
      </c>
      <c r="E68" s="16" t="str">
        <f t="shared" si="11"/>
        <v>ADU</v>
      </c>
      <c r="F68" s="100">
        <f t="shared" si="11"/>
        <v>0</v>
      </c>
      <c r="G68" s="100">
        <f t="shared" si="11"/>
        <v>0</v>
      </c>
      <c r="H68" s="16">
        <f t="shared" si="11"/>
        <v>0</v>
      </c>
      <c r="I68" s="16">
        <f t="shared" si="11"/>
        <v>130</v>
      </c>
      <c r="J68" s="16" t="str">
        <f t="shared" si="11"/>
        <v>21CASE</v>
      </c>
      <c r="K68" s="100">
        <f t="shared" si="11"/>
        <v>0</v>
      </c>
      <c r="L68" s="16">
        <f t="shared" si="11"/>
        <v>326</v>
      </c>
      <c r="M68" s="16">
        <f t="shared" si="11"/>
        <v>326</v>
      </c>
      <c r="N68" s="106">
        <f t="shared" si="11"/>
        <v>130</v>
      </c>
      <c r="O68" s="115" t="s">
        <v>244</v>
      </c>
      <c r="P68" s="103" t="s">
        <v>185</v>
      </c>
      <c r="Q68" s="23"/>
      <c r="R68" s="104"/>
      <c r="S68" s="115">
        <v>10</v>
      </c>
      <c r="T68" s="115">
        <v>11</v>
      </c>
      <c r="U68" s="105">
        <f t="shared" si="8"/>
        <v>-1</v>
      </c>
      <c r="V68" s="105">
        <f t="shared" si="1"/>
        <v>10.5</v>
      </c>
      <c r="W68" s="105">
        <f t="shared" si="2"/>
        <v>4.7619047619047616E-2</v>
      </c>
      <c r="X68" s="105">
        <f t="shared" si="3"/>
        <v>0.5</v>
      </c>
      <c r="Y68" s="84">
        <f t="shared" si="4"/>
        <v>0.70710678118654757</v>
      </c>
      <c r="Z68" s="84">
        <f t="shared" si="5"/>
        <v>6.7343502970147393E-2</v>
      </c>
      <c r="AA68" s="84">
        <f t="shared" si="6"/>
        <v>4.7619047619047623E-2</v>
      </c>
      <c r="AB68" s="17"/>
    </row>
    <row r="69" spans="1:28" ht="14.25" x14ac:dyDescent="0.2">
      <c r="A69" s="16" t="str">
        <f t="shared" si="11"/>
        <v>FULL</v>
      </c>
      <c r="B69" s="16" t="str">
        <f t="shared" si="11"/>
        <v>PRODUCTION</v>
      </c>
      <c r="C69" s="16" t="str">
        <f t="shared" si="11"/>
        <v>BETWEEN</v>
      </c>
      <c r="D69" s="16" t="str">
        <f t="shared" si="11"/>
        <v>GOAB</v>
      </c>
      <c r="E69" s="16" t="str">
        <f t="shared" si="11"/>
        <v>ADU</v>
      </c>
      <c r="F69" s="100">
        <f t="shared" si="11"/>
        <v>0</v>
      </c>
      <c r="G69" s="100">
        <f t="shared" si="11"/>
        <v>0</v>
      </c>
      <c r="H69" s="16">
        <f t="shared" si="11"/>
        <v>0</v>
      </c>
      <c r="I69" s="16">
        <f t="shared" si="11"/>
        <v>130</v>
      </c>
      <c r="J69" s="16" t="str">
        <f t="shared" si="11"/>
        <v>21CASE</v>
      </c>
      <c r="K69" s="100">
        <f t="shared" si="11"/>
        <v>0</v>
      </c>
      <c r="L69" s="16">
        <f t="shared" si="11"/>
        <v>326</v>
      </c>
      <c r="M69" s="16">
        <f t="shared" si="11"/>
        <v>326</v>
      </c>
      <c r="N69" s="106">
        <f t="shared" si="11"/>
        <v>130</v>
      </c>
      <c r="O69" s="115" t="s">
        <v>245</v>
      </c>
      <c r="P69" s="103" t="s">
        <v>185</v>
      </c>
      <c r="Q69" s="23"/>
      <c r="R69" s="104"/>
      <c r="S69" s="115">
        <v>8</v>
      </c>
      <c r="T69" s="115">
        <v>5</v>
      </c>
      <c r="U69" s="105">
        <f t="shared" si="8"/>
        <v>3</v>
      </c>
      <c r="V69" s="105">
        <f t="shared" si="1"/>
        <v>6.5</v>
      </c>
      <c r="W69" s="105">
        <f t="shared" si="2"/>
        <v>0.23076923076923078</v>
      </c>
      <c r="X69" s="105">
        <f t="shared" si="3"/>
        <v>4.5</v>
      </c>
      <c r="Y69" s="84">
        <f t="shared" si="4"/>
        <v>2.1213203435596424</v>
      </c>
      <c r="Z69" s="84">
        <f t="shared" si="5"/>
        <v>0.32635697593225266</v>
      </c>
      <c r="AA69" s="84">
        <f t="shared" si="6"/>
        <v>0.23076923076923073</v>
      </c>
      <c r="AB69" s="17"/>
    </row>
    <row r="70" spans="1:28" ht="14.25" x14ac:dyDescent="0.2">
      <c r="A70" s="16" t="str">
        <f t="shared" si="11"/>
        <v>FULL</v>
      </c>
      <c r="B70" s="16" t="str">
        <f t="shared" si="11"/>
        <v>PRODUCTION</v>
      </c>
      <c r="C70" s="16" t="str">
        <f t="shared" si="11"/>
        <v>BETWEEN</v>
      </c>
      <c r="D70" s="16" t="str">
        <f t="shared" si="11"/>
        <v>GOAB</v>
      </c>
      <c r="E70" s="16" t="str">
        <f t="shared" si="11"/>
        <v>ADU</v>
      </c>
      <c r="F70" s="100">
        <f t="shared" si="11"/>
        <v>0</v>
      </c>
      <c r="G70" s="100">
        <f t="shared" si="11"/>
        <v>0</v>
      </c>
      <c r="H70" s="16">
        <f t="shared" si="11"/>
        <v>0</v>
      </c>
      <c r="I70" s="16">
        <f t="shared" si="11"/>
        <v>130</v>
      </c>
      <c r="J70" s="16" t="str">
        <f t="shared" si="11"/>
        <v>21CASE</v>
      </c>
      <c r="K70" s="100">
        <f t="shared" si="11"/>
        <v>0</v>
      </c>
      <c r="L70" s="16">
        <f t="shared" si="11"/>
        <v>326</v>
      </c>
      <c r="M70" s="16">
        <f t="shared" si="11"/>
        <v>326</v>
      </c>
      <c r="N70" s="106">
        <f t="shared" si="11"/>
        <v>130</v>
      </c>
      <c r="O70" s="115" t="s">
        <v>246</v>
      </c>
      <c r="P70" s="103" t="s">
        <v>185</v>
      </c>
      <c r="Q70" s="23"/>
      <c r="R70" s="104"/>
      <c r="S70" s="115">
        <v>8</v>
      </c>
      <c r="T70" s="115">
        <v>7</v>
      </c>
      <c r="U70" s="105">
        <f t="shared" si="8"/>
        <v>1</v>
      </c>
      <c r="V70" s="105">
        <f t="shared" si="1"/>
        <v>7.5</v>
      </c>
      <c r="W70" s="105">
        <f t="shared" si="2"/>
        <v>6.6666666666666666E-2</v>
      </c>
      <c r="X70" s="105">
        <f t="shared" si="3"/>
        <v>0.5</v>
      </c>
      <c r="Y70" s="84">
        <f t="shared" si="4"/>
        <v>0.70710678118654757</v>
      </c>
      <c r="Z70" s="84">
        <f t="shared" si="5"/>
        <v>9.428090415820635E-2</v>
      </c>
      <c r="AA70" s="84">
        <f t="shared" si="6"/>
        <v>6.6666666666666666E-2</v>
      </c>
      <c r="AB70" s="17"/>
    </row>
    <row r="71" spans="1:28" ht="14.25" x14ac:dyDescent="0.2">
      <c r="A71" s="16" t="str">
        <f t="shared" si="11"/>
        <v>FULL</v>
      </c>
      <c r="B71" s="16" t="str">
        <f t="shared" si="11"/>
        <v>PRODUCTION</v>
      </c>
      <c r="C71" s="16" t="str">
        <f t="shared" si="11"/>
        <v>BETWEEN</v>
      </c>
      <c r="D71" s="16" t="str">
        <f t="shared" si="11"/>
        <v>GOAB</v>
      </c>
      <c r="E71" s="16" t="str">
        <f t="shared" si="11"/>
        <v>ADU</v>
      </c>
      <c r="F71" s="100">
        <f t="shared" si="11"/>
        <v>0</v>
      </c>
      <c r="G71" s="100">
        <f t="shared" si="11"/>
        <v>0</v>
      </c>
      <c r="H71" s="16">
        <f t="shared" si="11"/>
        <v>0</v>
      </c>
      <c r="I71" s="16">
        <f t="shared" si="11"/>
        <v>130</v>
      </c>
      <c r="J71" s="16" t="str">
        <f t="shared" si="11"/>
        <v>21CASE</v>
      </c>
      <c r="K71" s="100">
        <f t="shared" si="11"/>
        <v>0</v>
      </c>
      <c r="L71" s="16">
        <f t="shared" si="11"/>
        <v>326</v>
      </c>
      <c r="M71" s="16">
        <f t="shared" si="11"/>
        <v>326</v>
      </c>
      <c r="N71" s="106">
        <f t="shared" si="11"/>
        <v>130</v>
      </c>
      <c r="O71" s="115" t="s">
        <v>247</v>
      </c>
      <c r="P71" s="103" t="s">
        <v>185</v>
      </c>
      <c r="Q71" s="23"/>
      <c r="R71" s="104"/>
      <c r="S71" s="115">
        <v>10</v>
      </c>
      <c r="T71" s="115">
        <v>13</v>
      </c>
      <c r="U71" s="105">
        <f t="shared" si="8"/>
        <v>-3</v>
      </c>
      <c r="V71" s="105">
        <f t="shared" si="1"/>
        <v>11.5</v>
      </c>
      <c r="W71" s="105">
        <f t="shared" si="2"/>
        <v>0.13043478260869565</v>
      </c>
      <c r="X71" s="105">
        <f t="shared" si="3"/>
        <v>4.5</v>
      </c>
      <c r="Y71" s="84">
        <f t="shared" si="4"/>
        <v>2.1213203435596424</v>
      </c>
      <c r="Z71" s="84">
        <f t="shared" si="5"/>
        <v>0.18446263857040368</v>
      </c>
      <c r="AA71" s="84">
        <f t="shared" si="6"/>
        <v>0.13043478260869562</v>
      </c>
      <c r="AB71" s="17"/>
    </row>
    <row r="72" spans="1:28" ht="14.25" x14ac:dyDescent="0.2">
      <c r="A72" s="16" t="str">
        <f t="shared" si="11"/>
        <v>FULL</v>
      </c>
      <c r="B72" s="16" t="str">
        <f t="shared" si="11"/>
        <v>PRODUCTION</v>
      </c>
      <c r="C72" s="16" t="str">
        <f t="shared" si="11"/>
        <v>BETWEEN</v>
      </c>
      <c r="D72" s="16" t="str">
        <f t="shared" si="11"/>
        <v>GOAB</v>
      </c>
      <c r="E72" s="16" t="str">
        <f t="shared" si="11"/>
        <v>ADU</v>
      </c>
      <c r="F72" s="100">
        <f t="shared" si="11"/>
        <v>0</v>
      </c>
      <c r="G72" s="100">
        <f t="shared" si="11"/>
        <v>0</v>
      </c>
      <c r="H72" s="16">
        <f t="shared" si="11"/>
        <v>0</v>
      </c>
      <c r="I72" s="16">
        <f t="shared" si="11"/>
        <v>130</v>
      </c>
      <c r="J72" s="16" t="str">
        <f t="shared" si="11"/>
        <v>21CASE</v>
      </c>
      <c r="K72" s="100">
        <f t="shared" si="11"/>
        <v>0</v>
      </c>
      <c r="L72" s="16">
        <f t="shared" si="11"/>
        <v>326</v>
      </c>
      <c r="M72" s="16">
        <f t="shared" si="11"/>
        <v>326</v>
      </c>
      <c r="N72" s="106">
        <f t="shared" si="11"/>
        <v>130</v>
      </c>
      <c r="O72" s="115" t="s">
        <v>248</v>
      </c>
      <c r="P72" s="103" t="s">
        <v>185</v>
      </c>
      <c r="Q72" s="23"/>
      <c r="R72" s="104"/>
      <c r="S72" s="115">
        <v>19</v>
      </c>
      <c r="T72" s="115">
        <v>21</v>
      </c>
      <c r="U72" s="105">
        <f t="shared" si="8"/>
        <v>-2</v>
      </c>
      <c r="V72" s="105">
        <f t="shared" si="1"/>
        <v>20</v>
      </c>
      <c r="W72" s="105">
        <f t="shared" si="2"/>
        <v>0.05</v>
      </c>
      <c r="X72" s="105">
        <f t="shared" si="3"/>
        <v>2</v>
      </c>
      <c r="Y72" s="84">
        <f t="shared" si="4"/>
        <v>1.4142135623730951</v>
      </c>
      <c r="Z72" s="84">
        <f t="shared" si="5"/>
        <v>7.0710678118654752E-2</v>
      </c>
      <c r="AA72" s="84">
        <f t="shared" si="6"/>
        <v>4.9999999999999996E-2</v>
      </c>
      <c r="AB72" s="17"/>
    </row>
    <row r="73" spans="1:28" ht="14.25" x14ac:dyDescent="0.2">
      <c r="A73" s="16" t="str">
        <f t="shared" si="11"/>
        <v>FULL</v>
      </c>
      <c r="B73" s="16" t="str">
        <f t="shared" si="11"/>
        <v>PRODUCTION</v>
      </c>
      <c r="C73" s="16" t="str">
        <f t="shared" si="11"/>
        <v>BETWEEN</v>
      </c>
      <c r="D73" s="16" t="str">
        <f t="shared" si="11"/>
        <v>GOAB</v>
      </c>
      <c r="E73" s="16" t="str">
        <f t="shared" si="11"/>
        <v>ADU</v>
      </c>
      <c r="F73" s="100">
        <f t="shared" si="11"/>
        <v>0</v>
      </c>
      <c r="G73" s="100">
        <f t="shared" si="11"/>
        <v>0</v>
      </c>
      <c r="H73" s="16">
        <f t="shared" si="11"/>
        <v>0</v>
      </c>
      <c r="I73" s="16">
        <f t="shared" si="11"/>
        <v>130</v>
      </c>
      <c r="J73" s="16" t="str">
        <f t="shared" si="11"/>
        <v>21CASE</v>
      </c>
      <c r="K73" s="100">
        <f t="shared" si="11"/>
        <v>0</v>
      </c>
      <c r="L73" s="16">
        <f t="shared" si="11"/>
        <v>326</v>
      </c>
      <c r="M73" s="16">
        <f t="shared" si="11"/>
        <v>326</v>
      </c>
      <c r="N73" s="106">
        <f t="shared" si="11"/>
        <v>130</v>
      </c>
      <c r="O73" s="115" t="s">
        <v>249</v>
      </c>
      <c r="P73" s="103" t="s">
        <v>185</v>
      </c>
      <c r="Q73" s="23"/>
      <c r="R73" s="104"/>
      <c r="S73" s="115">
        <v>12</v>
      </c>
      <c r="T73" s="115">
        <v>13</v>
      </c>
      <c r="U73" s="105">
        <f t="shared" si="8"/>
        <v>-1</v>
      </c>
      <c r="V73" s="105">
        <f t="shared" si="1"/>
        <v>12.5</v>
      </c>
      <c r="W73" s="105">
        <f t="shared" si="2"/>
        <v>0.04</v>
      </c>
      <c r="X73" s="105">
        <f t="shared" si="3"/>
        <v>0.5</v>
      </c>
      <c r="Y73" s="84">
        <f t="shared" si="4"/>
        <v>0.70710678118654757</v>
      </c>
      <c r="Z73" s="84">
        <f t="shared" si="5"/>
        <v>5.6568542494923803E-2</v>
      </c>
      <c r="AA73" s="84">
        <f t="shared" si="6"/>
        <v>0.04</v>
      </c>
      <c r="AB73" s="17"/>
    </row>
    <row r="74" spans="1:28" ht="14.25" x14ac:dyDescent="0.2">
      <c r="A74" s="16" t="str">
        <f t="shared" si="11"/>
        <v>FULL</v>
      </c>
      <c r="B74" s="16" t="str">
        <f t="shared" si="11"/>
        <v>PRODUCTION</v>
      </c>
      <c r="C74" s="16" t="str">
        <f t="shared" si="11"/>
        <v>BETWEEN</v>
      </c>
      <c r="D74" s="16" t="str">
        <f t="shared" si="11"/>
        <v>GOAB</v>
      </c>
      <c r="E74" s="16" t="str">
        <f t="shared" si="11"/>
        <v>ADU</v>
      </c>
      <c r="F74" s="100">
        <f t="shared" si="11"/>
        <v>0</v>
      </c>
      <c r="G74" s="100">
        <f t="shared" si="11"/>
        <v>0</v>
      </c>
      <c r="H74" s="16">
        <f t="shared" si="11"/>
        <v>0</v>
      </c>
      <c r="I74" s="16">
        <f t="shared" si="11"/>
        <v>130</v>
      </c>
      <c r="J74" s="16" t="str">
        <f t="shared" si="11"/>
        <v>21CASE</v>
      </c>
      <c r="K74" s="100">
        <f t="shared" si="11"/>
        <v>0</v>
      </c>
      <c r="L74" s="16">
        <f t="shared" si="11"/>
        <v>326</v>
      </c>
      <c r="M74" s="16">
        <f t="shared" si="11"/>
        <v>326</v>
      </c>
      <c r="N74" s="106">
        <f t="shared" si="11"/>
        <v>130</v>
      </c>
      <c r="O74" s="115" t="s">
        <v>250</v>
      </c>
      <c r="P74" s="103" t="s">
        <v>185</v>
      </c>
      <c r="Q74" s="23"/>
      <c r="R74" s="104"/>
      <c r="S74" s="115">
        <v>4</v>
      </c>
      <c r="T74" s="115">
        <v>4</v>
      </c>
      <c r="U74" s="105">
        <f t="shared" si="8"/>
        <v>0</v>
      </c>
      <c r="V74" s="105">
        <f t="shared" si="1"/>
        <v>4</v>
      </c>
      <c r="W74" s="105">
        <f t="shared" si="2"/>
        <v>0</v>
      </c>
      <c r="X74" s="105">
        <f t="shared" si="3"/>
        <v>0</v>
      </c>
      <c r="Y74" s="84">
        <f t="shared" si="4"/>
        <v>0</v>
      </c>
      <c r="Z74" s="84">
        <f t="shared" si="5"/>
        <v>0</v>
      </c>
      <c r="AA74" s="84">
        <f t="shared" si="6"/>
        <v>0</v>
      </c>
      <c r="AB74" s="17"/>
    </row>
    <row r="75" spans="1:28" ht="14.25" x14ac:dyDescent="0.2">
      <c r="A75" s="16" t="str">
        <f t="shared" si="11"/>
        <v>FULL</v>
      </c>
      <c r="B75" s="16" t="str">
        <f t="shared" si="11"/>
        <v>PRODUCTION</v>
      </c>
      <c r="C75" s="16" t="str">
        <f t="shared" si="11"/>
        <v>BETWEEN</v>
      </c>
      <c r="D75" s="16" t="str">
        <f t="shared" si="11"/>
        <v>GOAB</v>
      </c>
      <c r="E75" s="16" t="str">
        <f t="shared" si="11"/>
        <v>ADU</v>
      </c>
      <c r="F75" s="100">
        <f t="shared" si="11"/>
        <v>0</v>
      </c>
      <c r="G75" s="100">
        <f t="shared" si="11"/>
        <v>0</v>
      </c>
      <c r="H75" s="16">
        <f t="shared" si="11"/>
        <v>0</v>
      </c>
      <c r="I75" s="16">
        <f t="shared" si="11"/>
        <v>130</v>
      </c>
      <c r="J75" s="16" t="str">
        <f t="shared" si="11"/>
        <v>21CASE</v>
      </c>
      <c r="K75" s="100">
        <f t="shared" si="11"/>
        <v>0</v>
      </c>
      <c r="L75" s="16">
        <f t="shared" si="11"/>
        <v>326</v>
      </c>
      <c r="M75" s="16">
        <f t="shared" si="11"/>
        <v>326</v>
      </c>
      <c r="N75" s="106">
        <f t="shared" si="11"/>
        <v>130</v>
      </c>
      <c r="O75" s="115" t="s">
        <v>251</v>
      </c>
      <c r="P75" s="103" t="s">
        <v>185</v>
      </c>
      <c r="Q75" s="23"/>
      <c r="R75" s="104"/>
      <c r="S75" s="115">
        <v>20</v>
      </c>
      <c r="T75" s="115">
        <v>19</v>
      </c>
      <c r="U75" s="105">
        <f t="shared" si="8"/>
        <v>1</v>
      </c>
      <c r="V75" s="105">
        <f t="shared" si="1"/>
        <v>19.5</v>
      </c>
      <c r="W75" s="105">
        <f t="shared" si="2"/>
        <v>2.564102564102564E-2</v>
      </c>
      <c r="X75" s="105">
        <f t="shared" si="3"/>
        <v>0.5</v>
      </c>
      <c r="Y75" s="84">
        <f t="shared" si="4"/>
        <v>0.70710678118654757</v>
      </c>
      <c r="Z75" s="84">
        <f t="shared" si="5"/>
        <v>3.6261886214694748E-2</v>
      </c>
      <c r="AA75" s="84">
        <f t="shared" si="6"/>
        <v>2.564102564102564E-2</v>
      </c>
      <c r="AB75" s="17"/>
    </row>
    <row r="76" spans="1:28" ht="14.25" x14ac:dyDescent="0.2">
      <c r="A76" s="16" t="str">
        <f t="shared" si="11"/>
        <v>FULL</v>
      </c>
      <c r="B76" s="16" t="str">
        <f t="shared" si="11"/>
        <v>PRODUCTION</v>
      </c>
      <c r="C76" s="16" t="str">
        <f t="shared" si="11"/>
        <v>BETWEEN</v>
      </c>
      <c r="D76" s="16" t="str">
        <f t="shared" si="11"/>
        <v>GOAB</v>
      </c>
      <c r="E76" s="16" t="str">
        <f t="shared" si="11"/>
        <v>ADU</v>
      </c>
      <c r="F76" s="100">
        <f t="shared" si="11"/>
        <v>0</v>
      </c>
      <c r="G76" s="100">
        <f t="shared" si="11"/>
        <v>0</v>
      </c>
      <c r="H76" s="16">
        <f t="shared" si="11"/>
        <v>0</v>
      </c>
      <c r="I76" s="16">
        <f t="shared" si="11"/>
        <v>130</v>
      </c>
      <c r="J76" s="16" t="str">
        <f t="shared" si="11"/>
        <v>21CASE</v>
      </c>
      <c r="K76" s="100">
        <f t="shared" si="11"/>
        <v>0</v>
      </c>
      <c r="L76" s="16">
        <f t="shared" si="11"/>
        <v>326</v>
      </c>
      <c r="M76" s="16">
        <f t="shared" si="11"/>
        <v>326</v>
      </c>
      <c r="N76" s="106">
        <f t="shared" si="11"/>
        <v>130</v>
      </c>
      <c r="O76" s="115" t="s">
        <v>252</v>
      </c>
      <c r="P76" s="103" t="s">
        <v>185</v>
      </c>
      <c r="Q76" s="23"/>
      <c r="R76" s="104"/>
      <c r="S76" s="115">
        <v>10</v>
      </c>
      <c r="T76" s="115">
        <v>11</v>
      </c>
      <c r="U76" s="105">
        <f t="shared" si="8"/>
        <v>-1</v>
      </c>
      <c r="V76" s="105">
        <f t="shared" si="1"/>
        <v>10.5</v>
      </c>
      <c r="W76" s="105">
        <f t="shared" si="2"/>
        <v>4.7619047619047616E-2</v>
      </c>
      <c r="X76" s="105">
        <f t="shared" si="3"/>
        <v>0.5</v>
      </c>
      <c r="Y76" s="84">
        <f t="shared" si="4"/>
        <v>0.70710678118654757</v>
      </c>
      <c r="Z76" s="84">
        <f t="shared" si="5"/>
        <v>6.7343502970147393E-2</v>
      </c>
      <c r="AA76" s="84">
        <f t="shared" si="6"/>
        <v>4.7619047619047623E-2</v>
      </c>
      <c r="AB76" s="17"/>
    </row>
    <row r="77" spans="1:28" ht="14.25" x14ac:dyDescent="0.2">
      <c r="A77" s="16" t="str">
        <f t="shared" si="11"/>
        <v>FULL</v>
      </c>
      <c r="B77" s="16" t="str">
        <f t="shared" si="11"/>
        <v>PRODUCTION</v>
      </c>
      <c r="C77" s="16" t="str">
        <f t="shared" si="11"/>
        <v>BETWEEN</v>
      </c>
      <c r="D77" s="16" t="str">
        <f t="shared" si="11"/>
        <v>GOAB</v>
      </c>
      <c r="E77" s="16" t="str">
        <f t="shared" si="11"/>
        <v>ADU</v>
      </c>
      <c r="F77" s="100">
        <f t="shared" si="11"/>
        <v>0</v>
      </c>
      <c r="G77" s="100">
        <f t="shared" si="11"/>
        <v>0</v>
      </c>
      <c r="H77" s="16">
        <f t="shared" si="11"/>
        <v>0</v>
      </c>
      <c r="I77" s="16">
        <f t="shared" si="11"/>
        <v>130</v>
      </c>
      <c r="J77" s="16" t="str">
        <f t="shared" si="11"/>
        <v>21CASE</v>
      </c>
      <c r="K77" s="100">
        <f t="shared" si="11"/>
        <v>0</v>
      </c>
      <c r="L77" s="16">
        <f t="shared" si="11"/>
        <v>326</v>
      </c>
      <c r="M77" s="16">
        <f t="shared" si="11"/>
        <v>326</v>
      </c>
      <c r="N77" s="106">
        <f t="shared" si="11"/>
        <v>130</v>
      </c>
      <c r="O77" s="115" t="s">
        <v>253</v>
      </c>
      <c r="P77" s="103" t="s">
        <v>185</v>
      </c>
      <c r="Q77" s="23"/>
      <c r="R77" s="104"/>
      <c r="S77" s="115">
        <v>14</v>
      </c>
      <c r="T77" s="115">
        <v>17</v>
      </c>
      <c r="U77" s="105">
        <f t="shared" si="8"/>
        <v>-3</v>
      </c>
      <c r="V77" s="105">
        <f t="shared" si="1"/>
        <v>15.5</v>
      </c>
      <c r="W77" s="105">
        <f t="shared" si="2"/>
        <v>9.6774193548387094E-2</v>
      </c>
      <c r="X77" s="105">
        <f t="shared" si="3"/>
        <v>4.5</v>
      </c>
      <c r="Y77" s="84">
        <f t="shared" si="4"/>
        <v>2.1213203435596424</v>
      </c>
      <c r="Z77" s="84">
        <f t="shared" si="5"/>
        <v>0.1368593770038479</v>
      </c>
      <c r="AA77" s="84">
        <f t="shared" si="6"/>
        <v>9.677419354838708E-2</v>
      </c>
      <c r="AB77" s="17"/>
    </row>
    <row r="78" spans="1:28" ht="14.25" x14ac:dyDescent="0.2">
      <c r="A78" s="16" t="str">
        <f t="shared" si="11"/>
        <v>FULL</v>
      </c>
      <c r="B78" s="16" t="str">
        <f t="shared" si="11"/>
        <v>PRODUCTION</v>
      </c>
      <c r="C78" s="16" t="str">
        <f t="shared" si="11"/>
        <v>BETWEEN</v>
      </c>
      <c r="D78" s="16" t="str">
        <f t="shared" si="11"/>
        <v>GOAB</v>
      </c>
      <c r="E78" s="16" t="str">
        <f t="shared" si="11"/>
        <v>ADU</v>
      </c>
      <c r="F78" s="100">
        <f t="shared" si="11"/>
        <v>0</v>
      </c>
      <c r="G78" s="100">
        <f t="shared" si="11"/>
        <v>0</v>
      </c>
      <c r="H78" s="16">
        <f t="shared" si="11"/>
        <v>0</v>
      </c>
      <c r="I78" s="16">
        <f t="shared" si="11"/>
        <v>130</v>
      </c>
      <c r="J78" s="16" t="str">
        <f t="shared" si="11"/>
        <v>21CASE</v>
      </c>
      <c r="K78" s="100">
        <f t="shared" si="11"/>
        <v>0</v>
      </c>
      <c r="L78" s="16">
        <f t="shared" si="11"/>
        <v>326</v>
      </c>
      <c r="M78" s="16">
        <f t="shared" si="11"/>
        <v>326</v>
      </c>
      <c r="N78" s="106">
        <f t="shared" si="11"/>
        <v>130</v>
      </c>
      <c r="O78" s="115" t="s">
        <v>254</v>
      </c>
      <c r="P78" s="103" t="s">
        <v>185</v>
      </c>
      <c r="Q78" s="23"/>
      <c r="R78" s="104"/>
      <c r="S78" s="115">
        <v>15</v>
      </c>
      <c r="T78" s="115">
        <v>17</v>
      </c>
      <c r="U78" s="105">
        <f t="shared" si="8"/>
        <v>-2</v>
      </c>
      <c r="V78" s="105">
        <f t="shared" si="1"/>
        <v>16</v>
      </c>
      <c r="W78" s="105">
        <f t="shared" si="2"/>
        <v>6.25E-2</v>
      </c>
      <c r="X78" s="105">
        <f t="shared" si="3"/>
        <v>2</v>
      </c>
      <c r="Y78" s="84">
        <f t="shared" si="4"/>
        <v>1.4142135623730951</v>
      </c>
      <c r="Z78" s="84">
        <f t="shared" si="5"/>
        <v>8.8388347648318447E-2</v>
      </c>
      <c r="AA78" s="84">
        <f t="shared" si="6"/>
        <v>6.25E-2</v>
      </c>
      <c r="AB78" s="17"/>
    </row>
    <row r="79" spans="1:28" ht="14.25" x14ac:dyDescent="0.2">
      <c r="A79" s="16" t="str">
        <f t="shared" si="11"/>
        <v>FULL</v>
      </c>
      <c r="B79" s="16" t="str">
        <f t="shared" si="11"/>
        <v>PRODUCTION</v>
      </c>
      <c r="C79" s="16" t="str">
        <f t="shared" si="11"/>
        <v>BETWEEN</v>
      </c>
      <c r="D79" s="16" t="str">
        <f t="shared" si="11"/>
        <v>GOAB</v>
      </c>
      <c r="E79" s="16" t="str">
        <f t="shared" si="11"/>
        <v>ADU</v>
      </c>
      <c r="F79" s="100">
        <f t="shared" si="11"/>
        <v>0</v>
      </c>
      <c r="G79" s="100">
        <f t="shared" si="11"/>
        <v>0</v>
      </c>
      <c r="H79" s="16">
        <f t="shared" si="11"/>
        <v>0</v>
      </c>
      <c r="I79" s="16">
        <f t="shared" si="11"/>
        <v>130</v>
      </c>
      <c r="J79" s="16" t="str">
        <f t="shared" si="11"/>
        <v>21CASE</v>
      </c>
      <c r="K79" s="100">
        <f t="shared" si="11"/>
        <v>0</v>
      </c>
      <c r="L79" s="16">
        <f t="shared" si="11"/>
        <v>326</v>
      </c>
      <c r="M79" s="16">
        <f t="shared" si="11"/>
        <v>326</v>
      </c>
      <c r="N79" s="106">
        <f t="shared" si="11"/>
        <v>130</v>
      </c>
      <c r="O79" s="115" t="s">
        <v>255</v>
      </c>
      <c r="P79" s="103" t="s">
        <v>185</v>
      </c>
      <c r="Q79" s="23"/>
      <c r="R79" s="104"/>
      <c r="S79" s="115">
        <v>13</v>
      </c>
      <c r="T79" s="115">
        <v>10</v>
      </c>
      <c r="U79" s="105">
        <f t="shared" si="8"/>
        <v>3</v>
      </c>
      <c r="V79" s="105">
        <f t="shared" si="1"/>
        <v>11.5</v>
      </c>
      <c r="W79" s="105">
        <f t="shared" si="2"/>
        <v>0.13043478260869565</v>
      </c>
      <c r="X79" s="105">
        <f t="shared" si="3"/>
        <v>4.5</v>
      </c>
      <c r="Y79" s="84">
        <f t="shared" si="4"/>
        <v>2.1213203435596424</v>
      </c>
      <c r="Z79" s="84">
        <f t="shared" si="5"/>
        <v>0.18446263857040368</v>
      </c>
      <c r="AA79" s="84">
        <f t="shared" si="6"/>
        <v>0.13043478260869562</v>
      </c>
      <c r="AB79" s="17"/>
    </row>
    <row r="80" spans="1:28" ht="14.25" x14ac:dyDescent="0.2">
      <c r="A80" s="16" t="str">
        <f t="shared" si="11"/>
        <v>FULL</v>
      </c>
      <c r="B80" s="16" t="str">
        <f t="shared" si="11"/>
        <v>PRODUCTION</v>
      </c>
      <c r="C80" s="16" t="str">
        <f t="shared" si="11"/>
        <v>BETWEEN</v>
      </c>
      <c r="D80" s="16" t="str">
        <f t="shared" si="11"/>
        <v>GOAB</v>
      </c>
      <c r="E80" s="16" t="str">
        <f t="shared" si="11"/>
        <v>ADU</v>
      </c>
      <c r="F80" s="100">
        <f t="shared" si="11"/>
        <v>0</v>
      </c>
      <c r="G80" s="100">
        <f t="shared" si="11"/>
        <v>0</v>
      </c>
      <c r="H80" s="16">
        <f t="shared" si="11"/>
        <v>0</v>
      </c>
      <c r="I80" s="16">
        <f t="shared" si="11"/>
        <v>130</v>
      </c>
      <c r="J80" s="16" t="str">
        <f t="shared" si="11"/>
        <v>21CASE</v>
      </c>
      <c r="K80" s="100">
        <f t="shared" si="11"/>
        <v>0</v>
      </c>
      <c r="L80" s="16">
        <f t="shared" si="11"/>
        <v>326</v>
      </c>
      <c r="M80" s="16">
        <f t="shared" si="11"/>
        <v>326</v>
      </c>
      <c r="N80" s="106">
        <f t="shared" si="11"/>
        <v>130</v>
      </c>
      <c r="O80" s="115" t="s">
        <v>256</v>
      </c>
      <c r="P80" s="103" t="s">
        <v>185</v>
      </c>
      <c r="Q80" s="23"/>
      <c r="R80" s="104"/>
      <c r="S80" s="115">
        <v>6</v>
      </c>
      <c r="T80" s="115">
        <v>6</v>
      </c>
      <c r="U80" s="105">
        <f t="shared" si="8"/>
        <v>0</v>
      </c>
      <c r="V80" s="105">
        <f t="shared" si="1"/>
        <v>6</v>
      </c>
      <c r="W80" s="105">
        <f t="shared" si="2"/>
        <v>0</v>
      </c>
      <c r="X80" s="105">
        <f t="shared" si="3"/>
        <v>0</v>
      </c>
      <c r="Y80" s="84">
        <f t="shared" si="4"/>
        <v>0</v>
      </c>
      <c r="Z80" s="84">
        <f t="shared" si="5"/>
        <v>0</v>
      </c>
      <c r="AA80" s="84">
        <f t="shared" si="6"/>
        <v>0</v>
      </c>
      <c r="AB80" s="17"/>
    </row>
    <row r="81" spans="1:28" ht="14.25" x14ac:dyDescent="0.2">
      <c r="A81" s="16" t="str">
        <f t="shared" si="11"/>
        <v>FULL</v>
      </c>
      <c r="B81" s="16" t="str">
        <f t="shared" si="11"/>
        <v>PRODUCTION</v>
      </c>
      <c r="C81" s="16" t="str">
        <f t="shared" si="11"/>
        <v>BETWEEN</v>
      </c>
      <c r="D81" s="16" t="str">
        <f t="shared" si="11"/>
        <v>GOAB</v>
      </c>
      <c r="E81" s="16" t="str">
        <f t="shared" si="11"/>
        <v>ADU</v>
      </c>
      <c r="F81" s="100">
        <f t="shared" si="11"/>
        <v>0</v>
      </c>
      <c r="G81" s="100">
        <f t="shared" si="11"/>
        <v>0</v>
      </c>
      <c r="H81" s="16">
        <f t="shared" si="11"/>
        <v>0</v>
      </c>
      <c r="I81" s="16">
        <f t="shared" si="11"/>
        <v>130</v>
      </c>
      <c r="J81" s="16" t="str">
        <f t="shared" si="11"/>
        <v>21CASE</v>
      </c>
      <c r="K81" s="100">
        <f t="shared" si="11"/>
        <v>0</v>
      </c>
      <c r="L81" s="16">
        <f t="shared" si="11"/>
        <v>326</v>
      </c>
      <c r="M81" s="16">
        <f t="shared" si="11"/>
        <v>326</v>
      </c>
      <c r="N81" s="106">
        <f t="shared" si="11"/>
        <v>130</v>
      </c>
      <c r="O81" s="115" t="s">
        <v>257</v>
      </c>
      <c r="P81" s="103" t="s">
        <v>185</v>
      </c>
      <c r="Q81" s="23"/>
      <c r="R81" s="104"/>
      <c r="S81" s="115">
        <v>20</v>
      </c>
      <c r="T81" s="115">
        <v>18</v>
      </c>
      <c r="U81" s="105">
        <f t="shared" si="8"/>
        <v>2</v>
      </c>
      <c r="V81" s="105">
        <f t="shared" si="1"/>
        <v>19</v>
      </c>
      <c r="W81" s="105">
        <f t="shared" si="2"/>
        <v>5.2631578947368418E-2</v>
      </c>
      <c r="X81" s="105">
        <f t="shared" si="3"/>
        <v>2</v>
      </c>
      <c r="Y81" s="84">
        <f t="shared" si="4"/>
        <v>1.4142135623730951</v>
      </c>
      <c r="Z81" s="84">
        <f t="shared" si="5"/>
        <v>7.4432292756478696E-2</v>
      </c>
      <c r="AA81" s="84">
        <f t="shared" si="6"/>
        <v>5.2631578947368425E-2</v>
      </c>
      <c r="AB81" s="17"/>
    </row>
    <row r="82" spans="1:28" ht="14.25" x14ac:dyDescent="0.2">
      <c r="A82" s="16" t="str">
        <f t="shared" si="11"/>
        <v>FULL</v>
      </c>
      <c r="B82" s="16" t="str">
        <f t="shared" si="11"/>
        <v>PRODUCTION</v>
      </c>
      <c r="C82" s="16" t="str">
        <f t="shared" si="11"/>
        <v>BETWEEN</v>
      </c>
      <c r="D82" s="16" t="str">
        <f t="shared" si="11"/>
        <v>GOAB</v>
      </c>
      <c r="E82" s="16" t="str">
        <f t="shared" si="11"/>
        <v>ADU</v>
      </c>
      <c r="F82" s="100">
        <f t="shared" si="11"/>
        <v>0</v>
      </c>
      <c r="G82" s="100">
        <f t="shared" si="11"/>
        <v>0</v>
      </c>
      <c r="H82" s="16">
        <f t="shared" si="11"/>
        <v>0</v>
      </c>
      <c r="I82" s="16">
        <f t="shared" si="11"/>
        <v>130</v>
      </c>
      <c r="J82" s="16" t="str">
        <f t="shared" si="11"/>
        <v>21CASE</v>
      </c>
      <c r="K82" s="100">
        <f t="shared" si="11"/>
        <v>0</v>
      </c>
      <c r="L82" s="16">
        <f t="shared" si="11"/>
        <v>326</v>
      </c>
      <c r="M82" s="16">
        <f t="shared" si="11"/>
        <v>326</v>
      </c>
      <c r="N82" s="106">
        <f t="shared" si="11"/>
        <v>130</v>
      </c>
      <c r="O82" s="115" t="s">
        <v>258</v>
      </c>
      <c r="P82" s="103" t="s">
        <v>185</v>
      </c>
      <c r="Q82" s="23"/>
      <c r="R82" s="104"/>
      <c r="S82" s="115">
        <v>6</v>
      </c>
      <c r="T82" s="115">
        <v>5</v>
      </c>
      <c r="U82" s="105">
        <f t="shared" si="8"/>
        <v>1</v>
      </c>
      <c r="V82" s="105">
        <f t="shared" ref="V82:V117" si="12">AVERAGE(S82:T82)</f>
        <v>5.5</v>
      </c>
      <c r="W82" s="105">
        <f t="shared" ref="W82:W117" si="13">(((ABS(S82-V82))/V82)+((ABS(T82-V82))/V82))/2</f>
        <v>9.0909090909090912E-2</v>
      </c>
      <c r="X82" s="105">
        <f t="shared" ref="X82:X117" si="14">VAR(S82:T82)</f>
        <v>0.5</v>
      </c>
      <c r="Y82" s="84">
        <f t="shared" ref="Y82:Y117" si="15">STDEV(S82:T82)</f>
        <v>0.70710678118654757</v>
      </c>
      <c r="Z82" s="84">
        <f t="shared" ref="Z82:Z117" si="16">Y82/V82</f>
        <v>0.12856486930664501</v>
      </c>
      <c r="AA82" s="84">
        <f t="shared" ref="AA82:AA117" si="17">Z82/SQRT(2)</f>
        <v>9.0909090909090912E-2</v>
      </c>
      <c r="AB82" s="17"/>
    </row>
    <row r="83" spans="1:28" ht="14.25" x14ac:dyDescent="0.2">
      <c r="A83" s="16" t="str">
        <f t="shared" ref="A83:N98" si="18">A82</f>
        <v>FULL</v>
      </c>
      <c r="B83" s="16" t="str">
        <f t="shared" si="18"/>
        <v>PRODUCTION</v>
      </c>
      <c r="C83" s="16" t="str">
        <f t="shared" si="18"/>
        <v>BETWEEN</v>
      </c>
      <c r="D83" s="16" t="str">
        <f t="shared" si="18"/>
        <v>GOAB</v>
      </c>
      <c r="E83" s="16" t="str">
        <f t="shared" si="18"/>
        <v>ADU</v>
      </c>
      <c r="F83" s="100">
        <f t="shared" si="18"/>
        <v>0</v>
      </c>
      <c r="G83" s="100">
        <f t="shared" si="18"/>
        <v>0</v>
      </c>
      <c r="H83" s="16">
        <f t="shared" si="18"/>
        <v>0</v>
      </c>
      <c r="I83" s="16">
        <f t="shared" si="18"/>
        <v>130</v>
      </c>
      <c r="J83" s="16" t="str">
        <f t="shared" si="18"/>
        <v>21CASE</v>
      </c>
      <c r="K83" s="100">
        <f t="shared" si="18"/>
        <v>0</v>
      </c>
      <c r="L83" s="16">
        <f t="shared" si="18"/>
        <v>326</v>
      </c>
      <c r="M83" s="16">
        <f t="shared" si="18"/>
        <v>326</v>
      </c>
      <c r="N83" s="106">
        <f t="shared" si="18"/>
        <v>130</v>
      </c>
      <c r="O83" s="115" t="s">
        <v>259</v>
      </c>
      <c r="P83" s="103" t="s">
        <v>185</v>
      </c>
      <c r="Q83" s="23"/>
      <c r="R83" s="104"/>
      <c r="S83" s="115">
        <v>3</v>
      </c>
      <c r="T83" s="115">
        <v>2</v>
      </c>
      <c r="U83" s="105">
        <f t="shared" ref="U83:U146" si="19">S83-T83</f>
        <v>1</v>
      </c>
      <c r="V83" s="105">
        <f t="shared" si="12"/>
        <v>2.5</v>
      </c>
      <c r="W83" s="105">
        <f t="shared" si="13"/>
        <v>0.2</v>
      </c>
      <c r="X83" s="105">
        <f t="shared" si="14"/>
        <v>0.5</v>
      </c>
      <c r="Y83" s="84">
        <f t="shared" si="15"/>
        <v>0.70710678118654757</v>
      </c>
      <c r="Z83" s="84">
        <f t="shared" si="16"/>
        <v>0.28284271247461901</v>
      </c>
      <c r="AA83" s="84">
        <f t="shared" si="17"/>
        <v>0.19999999999999998</v>
      </c>
      <c r="AB83" s="17"/>
    </row>
    <row r="84" spans="1:28" ht="14.25" x14ac:dyDescent="0.2">
      <c r="A84" s="16" t="str">
        <f t="shared" si="18"/>
        <v>FULL</v>
      </c>
      <c r="B84" s="16" t="str">
        <f t="shared" si="18"/>
        <v>PRODUCTION</v>
      </c>
      <c r="C84" s="16" t="str">
        <f t="shared" si="18"/>
        <v>BETWEEN</v>
      </c>
      <c r="D84" s="16" t="str">
        <f t="shared" si="18"/>
        <v>GOAB</v>
      </c>
      <c r="E84" s="16" t="str">
        <f t="shared" si="18"/>
        <v>ADU</v>
      </c>
      <c r="F84" s="100">
        <f t="shared" si="18"/>
        <v>0</v>
      </c>
      <c r="G84" s="100">
        <f t="shared" si="18"/>
        <v>0</v>
      </c>
      <c r="H84" s="16">
        <f t="shared" si="18"/>
        <v>0</v>
      </c>
      <c r="I84" s="16">
        <f t="shared" si="18"/>
        <v>130</v>
      </c>
      <c r="J84" s="16" t="str">
        <f t="shared" si="18"/>
        <v>21CASE</v>
      </c>
      <c r="K84" s="100">
        <f t="shared" si="18"/>
        <v>0</v>
      </c>
      <c r="L84" s="16">
        <f t="shared" si="18"/>
        <v>326</v>
      </c>
      <c r="M84" s="16">
        <f t="shared" si="18"/>
        <v>326</v>
      </c>
      <c r="N84" s="106">
        <f t="shared" si="18"/>
        <v>130</v>
      </c>
      <c r="O84" s="115" t="s">
        <v>260</v>
      </c>
      <c r="P84" s="103" t="s">
        <v>185</v>
      </c>
      <c r="Q84" s="23"/>
      <c r="R84" s="104"/>
      <c r="S84" s="115">
        <v>3</v>
      </c>
      <c r="T84" s="115">
        <v>2</v>
      </c>
      <c r="U84" s="105">
        <f t="shared" si="19"/>
        <v>1</v>
      </c>
      <c r="V84" s="105">
        <f t="shared" si="12"/>
        <v>2.5</v>
      </c>
      <c r="W84" s="105">
        <f t="shared" si="13"/>
        <v>0.2</v>
      </c>
      <c r="X84" s="105">
        <f t="shared" si="14"/>
        <v>0.5</v>
      </c>
      <c r="Y84" s="84">
        <f t="shared" si="15"/>
        <v>0.70710678118654757</v>
      </c>
      <c r="Z84" s="84">
        <f t="shared" si="16"/>
        <v>0.28284271247461901</v>
      </c>
      <c r="AA84" s="84">
        <f t="shared" si="17"/>
        <v>0.19999999999999998</v>
      </c>
      <c r="AB84" s="17"/>
    </row>
    <row r="85" spans="1:28" ht="14.25" x14ac:dyDescent="0.2">
      <c r="A85" s="16" t="str">
        <f t="shared" si="18"/>
        <v>FULL</v>
      </c>
      <c r="B85" s="16" t="str">
        <f t="shared" si="18"/>
        <v>PRODUCTION</v>
      </c>
      <c r="C85" s="16" t="str">
        <f t="shared" si="18"/>
        <v>BETWEEN</v>
      </c>
      <c r="D85" s="16" t="str">
        <f t="shared" si="18"/>
        <v>GOAB</v>
      </c>
      <c r="E85" s="16" t="str">
        <f t="shared" si="18"/>
        <v>ADU</v>
      </c>
      <c r="F85" s="100">
        <f t="shared" si="18"/>
        <v>0</v>
      </c>
      <c r="G85" s="100">
        <f t="shared" si="18"/>
        <v>0</v>
      </c>
      <c r="H85" s="16">
        <f t="shared" si="18"/>
        <v>0</v>
      </c>
      <c r="I85" s="16">
        <f t="shared" si="18"/>
        <v>130</v>
      </c>
      <c r="J85" s="16" t="str">
        <f t="shared" si="18"/>
        <v>21CASE</v>
      </c>
      <c r="K85" s="100">
        <f t="shared" si="18"/>
        <v>0</v>
      </c>
      <c r="L85" s="16">
        <f t="shared" si="18"/>
        <v>326</v>
      </c>
      <c r="M85" s="16">
        <f t="shared" si="18"/>
        <v>326</v>
      </c>
      <c r="N85" s="106">
        <f t="shared" si="18"/>
        <v>130</v>
      </c>
      <c r="O85" s="115" t="s">
        <v>261</v>
      </c>
      <c r="P85" s="103" t="s">
        <v>185</v>
      </c>
      <c r="Q85" s="23"/>
      <c r="R85" s="104"/>
      <c r="S85" s="115">
        <v>20</v>
      </c>
      <c r="T85" s="115">
        <v>20</v>
      </c>
      <c r="U85" s="105">
        <f t="shared" si="19"/>
        <v>0</v>
      </c>
      <c r="V85" s="105">
        <f t="shared" si="12"/>
        <v>20</v>
      </c>
      <c r="W85" s="105">
        <f t="shared" si="13"/>
        <v>0</v>
      </c>
      <c r="X85" s="105">
        <f t="shared" si="14"/>
        <v>0</v>
      </c>
      <c r="Y85" s="84">
        <f t="shared" si="15"/>
        <v>0</v>
      </c>
      <c r="Z85" s="84">
        <f t="shared" si="16"/>
        <v>0</v>
      </c>
      <c r="AA85" s="84">
        <f t="shared" si="17"/>
        <v>0</v>
      </c>
      <c r="AB85" s="17"/>
    </row>
    <row r="86" spans="1:28" ht="14.25" x14ac:dyDescent="0.2">
      <c r="A86" s="16" t="str">
        <f t="shared" si="18"/>
        <v>FULL</v>
      </c>
      <c r="B86" s="16" t="str">
        <f t="shared" si="18"/>
        <v>PRODUCTION</v>
      </c>
      <c r="C86" s="16" t="str">
        <f t="shared" si="18"/>
        <v>BETWEEN</v>
      </c>
      <c r="D86" s="16" t="str">
        <f t="shared" si="18"/>
        <v>GOAB</v>
      </c>
      <c r="E86" s="16" t="str">
        <f t="shared" si="18"/>
        <v>ADU</v>
      </c>
      <c r="F86" s="100">
        <f t="shared" si="18"/>
        <v>0</v>
      </c>
      <c r="G86" s="100">
        <f t="shared" si="18"/>
        <v>0</v>
      </c>
      <c r="H86" s="16">
        <f t="shared" si="18"/>
        <v>0</v>
      </c>
      <c r="I86" s="16">
        <f t="shared" si="18"/>
        <v>130</v>
      </c>
      <c r="J86" s="16" t="str">
        <f t="shared" si="18"/>
        <v>21CASE</v>
      </c>
      <c r="K86" s="100">
        <f t="shared" si="18"/>
        <v>0</v>
      </c>
      <c r="L86" s="16">
        <f t="shared" si="18"/>
        <v>326</v>
      </c>
      <c r="M86" s="16">
        <f t="shared" si="18"/>
        <v>326</v>
      </c>
      <c r="N86" s="106">
        <f t="shared" si="18"/>
        <v>130</v>
      </c>
      <c r="O86" s="115" t="s">
        <v>262</v>
      </c>
      <c r="P86" s="103" t="s">
        <v>185</v>
      </c>
      <c r="Q86" s="23"/>
      <c r="R86" s="104"/>
      <c r="S86" s="115">
        <v>5</v>
      </c>
      <c r="T86" s="115">
        <v>5</v>
      </c>
      <c r="U86" s="105">
        <f t="shared" si="19"/>
        <v>0</v>
      </c>
      <c r="V86" s="105">
        <f t="shared" si="12"/>
        <v>5</v>
      </c>
      <c r="W86" s="105">
        <f t="shared" si="13"/>
        <v>0</v>
      </c>
      <c r="X86" s="105">
        <f t="shared" si="14"/>
        <v>0</v>
      </c>
      <c r="Y86" s="84">
        <f t="shared" si="15"/>
        <v>0</v>
      </c>
      <c r="Z86" s="84">
        <f t="shared" si="16"/>
        <v>0</v>
      </c>
      <c r="AA86" s="84">
        <f t="shared" si="17"/>
        <v>0</v>
      </c>
      <c r="AB86" s="17"/>
    </row>
    <row r="87" spans="1:28" ht="14.25" x14ac:dyDescent="0.2">
      <c r="A87" s="16" t="str">
        <f t="shared" si="18"/>
        <v>FULL</v>
      </c>
      <c r="B87" s="16" t="str">
        <f t="shared" si="18"/>
        <v>PRODUCTION</v>
      </c>
      <c r="C87" s="16" t="str">
        <f t="shared" si="18"/>
        <v>BETWEEN</v>
      </c>
      <c r="D87" s="16" t="str">
        <f t="shared" si="18"/>
        <v>GOAB</v>
      </c>
      <c r="E87" s="16" t="str">
        <f t="shared" si="18"/>
        <v>ADU</v>
      </c>
      <c r="F87" s="100">
        <f t="shared" si="18"/>
        <v>0</v>
      </c>
      <c r="G87" s="100">
        <f t="shared" si="18"/>
        <v>0</v>
      </c>
      <c r="H87" s="16">
        <f t="shared" si="18"/>
        <v>0</v>
      </c>
      <c r="I87" s="16">
        <f t="shared" si="18"/>
        <v>130</v>
      </c>
      <c r="J87" s="16" t="str">
        <f t="shared" si="18"/>
        <v>21CASE</v>
      </c>
      <c r="K87" s="100">
        <f t="shared" si="18"/>
        <v>0</v>
      </c>
      <c r="L87" s="16">
        <f t="shared" si="18"/>
        <v>326</v>
      </c>
      <c r="M87" s="16">
        <f t="shared" si="18"/>
        <v>326</v>
      </c>
      <c r="N87" s="106">
        <f t="shared" si="18"/>
        <v>130</v>
      </c>
      <c r="O87" s="115" t="s">
        <v>263</v>
      </c>
      <c r="P87" s="103" t="s">
        <v>185</v>
      </c>
      <c r="Q87" s="23"/>
      <c r="R87" s="104"/>
      <c r="S87" s="115">
        <v>14</v>
      </c>
      <c r="T87" s="115">
        <v>13</v>
      </c>
      <c r="U87" s="105">
        <f t="shared" si="19"/>
        <v>1</v>
      </c>
      <c r="V87" s="105">
        <f t="shared" si="12"/>
        <v>13.5</v>
      </c>
      <c r="W87" s="105">
        <f t="shared" si="13"/>
        <v>3.7037037037037035E-2</v>
      </c>
      <c r="X87" s="105">
        <f t="shared" si="14"/>
        <v>0.5</v>
      </c>
      <c r="Y87" s="84">
        <f t="shared" si="15"/>
        <v>0.70710678118654757</v>
      </c>
      <c r="Z87" s="84">
        <f t="shared" si="16"/>
        <v>5.2378280087892415E-2</v>
      </c>
      <c r="AA87" s="84">
        <f t="shared" si="17"/>
        <v>3.7037037037037042E-2</v>
      </c>
      <c r="AB87" s="17"/>
    </row>
    <row r="88" spans="1:28" ht="14.25" x14ac:dyDescent="0.2">
      <c r="A88" s="16" t="str">
        <f t="shared" si="18"/>
        <v>FULL</v>
      </c>
      <c r="B88" s="16" t="str">
        <f t="shared" si="18"/>
        <v>PRODUCTION</v>
      </c>
      <c r="C88" s="16" t="str">
        <f t="shared" si="18"/>
        <v>BETWEEN</v>
      </c>
      <c r="D88" s="16" t="str">
        <f t="shared" si="18"/>
        <v>GOAB</v>
      </c>
      <c r="E88" s="16" t="str">
        <f t="shared" si="18"/>
        <v>ADU</v>
      </c>
      <c r="F88" s="100">
        <f t="shared" si="18"/>
        <v>0</v>
      </c>
      <c r="G88" s="100">
        <f t="shared" si="18"/>
        <v>0</v>
      </c>
      <c r="H88" s="16">
        <f t="shared" si="18"/>
        <v>0</v>
      </c>
      <c r="I88" s="16">
        <f t="shared" si="18"/>
        <v>130</v>
      </c>
      <c r="J88" s="16" t="str">
        <f t="shared" si="18"/>
        <v>21CASE</v>
      </c>
      <c r="K88" s="100">
        <f t="shared" si="18"/>
        <v>0</v>
      </c>
      <c r="L88" s="16">
        <f t="shared" si="18"/>
        <v>326</v>
      </c>
      <c r="M88" s="16">
        <f t="shared" si="18"/>
        <v>326</v>
      </c>
      <c r="N88" s="106">
        <f t="shared" si="18"/>
        <v>130</v>
      </c>
      <c r="O88" s="115" t="s">
        <v>264</v>
      </c>
      <c r="P88" s="103" t="s">
        <v>185</v>
      </c>
      <c r="Q88" s="23"/>
      <c r="R88" s="104"/>
      <c r="S88" s="115">
        <v>7</v>
      </c>
      <c r="T88" s="115">
        <v>5</v>
      </c>
      <c r="U88" s="105">
        <f t="shared" si="19"/>
        <v>2</v>
      </c>
      <c r="V88" s="105">
        <f t="shared" si="12"/>
        <v>6</v>
      </c>
      <c r="W88" s="105">
        <f t="shared" si="13"/>
        <v>0.16666666666666666</v>
      </c>
      <c r="X88" s="105">
        <f t="shared" si="14"/>
        <v>2</v>
      </c>
      <c r="Y88" s="84">
        <f t="shared" si="15"/>
        <v>1.4142135623730951</v>
      </c>
      <c r="Z88" s="84">
        <f t="shared" si="16"/>
        <v>0.23570226039551587</v>
      </c>
      <c r="AA88" s="84">
        <f t="shared" si="17"/>
        <v>0.16666666666666669</v>
      </c>
      <c r="AB88" s="17"/>
    </row>
    <row r="89" spans="1:28" ht="14.25" x14ac:dyDescent="0.2">
      <c r="A89" s="16" t="str">
        <f t="shared" si="18"/>
        <v>FULL</v>
      </c>
      <c r="B89" s="16" t="str">
        <f t="shared" si="18"/>
        <v>PRODUCTION</v>
      </c>
      <c r="C89" s="16" t="str">
        <f t="shared" si="18"/>
        <v>BETWEEN</v>
      </c>
      <c r="D89" s="16" t="str">
        <f t="shared" si="18"/>
        <v>GOAB</v>
      </c>
      <c r="E89" s="16" t="str">
        <f t="shared" si="18"/>
        <v>ADU</v>
      </c>
      <c r="F89" s="100">
        <f t="shared" si="18"/>
        <v>0</v>
      </c>
      <c r="G89" s="100">
        <f t="shared" si="18"/>
        <v>0</v>
      </c>
      <c r="H89" s="16">
        <f t="shared" si="18"/>
        <v>0</v>
      </c>
      <c r="I89" s="16">
        <f t="shared" si="18"/>
        <v>130</v>
      </c>
      <c r="J89" s="16" t="str">
        <f t="shared" si="18"/>
        <v>21CASE</v>
      </c>
      <c r="K89" s="100">
        <f t="shared" si="18"/>
        <v>0</v>
      </c>
      <c r="L89" s="16">
        <f t="shared" si="18"/>
        <v>326</v>
      </c>
      <c r="M89" s="16">
        <f t="shared" si="18"/>
        <v>326</v>
      </c>
      <c r="N89" s="106">
        <f t="shared" si="18"/>
        <v>130</v>
      </c>
      <c r="O89" s="115" t="s">
        <v>265</v>
      </c>
      <c r="P89" s="103" t="s">
        <v>185</v>
      </c>
      <c r="Q89" s="23"/>
      <c r="R89" s="104"/>
      <c r="S89" s="115">
        <v>6</v>
      </c>
      <c r="T89" s="115">
        <v>6</v>
      </c>
      <c r="U89" s="105">
        <f t="shared" si="19"/>
        <v>0</v>
      </c>
      <c r="V89" s="105">
        <f t="shared" si="12"/>
        <v>6</v>
      </c>
      <c r="W89" s="105">
        <f t="shared" si="13"/>
        <v>0</v>
      </c>
      <c r="X89" s="105">
        <f t="shared" si="14"/>
        <v>0</v>
      </c>
      <c r="Y89" s="84">
        <f t="shared" si="15"/>
        <v>0</v>
      </c>
      <c r="Z89" s="84">
        <f t="shared" si="16"/>
        <v>0</v>
      </c>
      <c r="AA89" s="84">
        <f t="shared" si="17"/>
        <v>0</v>
      </c>
      <c r="AB89" s="17"/>
    </row>
    <row r="90" spans="1:28" ht="14.25" x14ac:dyDescent="0.2">
      <c r="A90" s="16" t="str">
        <f t="shared" si="18"/>
        <v>FULL</v>
      </c>
      <c r="B90" s="16" t="str">
        <f t="shared" si="18"/>
        <v>PRODUCTION</v>
      </c>
      <c r="C90" s="16" t="str">
        <f t="shared" si="18"/>
        <v>BETWEEN</v>
      </c>
      <c r="D90" s="16" t="str">
        <f t="shared" si="18"/>
        <v>GOAB</v>
      </c>
      <c r="E90" s="16" t="str">
        <f t="shared" si="18"/>
        <v>ADU</v>
      </c>
      <c r="F90" s="100">
        <f t="shared" si="18"/>
        <v>0</v>
      </c>
      <c r="G90" s="100">
        <f t="shared" si="18"/>
        <v>0</v>
      </c>
      <c r="H90" s="16">
        <f t="shared" si="18"/>
        <v>0</v>
      </c>
      <c r="I90" s="16">
        <f t="shared" si="18"/>
        <v>130</v>
      </c>
      <c r="J90" s="16" t="str">
        <f t="shared" si="18"/>
        <v>21CASE</v>
      </c>
      <c r="K90" s="100">
        <f t="shared" si="18"/>
        <v>0</v>
      </c>
      <c r="L90" s="16">
        <f t="shared" si="18"/>
        <v>326</v>
      </c>
      <c r="M90" s="16">
        <f t="shared" si="18"/>
        <v>326</v>
      </c>
      <c r="N90" s="106">
        <f t="shared" si="18"/>
        <v>130</v>
      </c>
      <c r="O90" s="115" t="s">
        <v>266</v>
      </c>
      <c r="P90" s="103" t="s">
        <v>185</v>
      </c>
      <c r="Q90" s="23"/>
      <c r="R90" s="104"/>
      <c r="S90" s="115">
        <v>5</v>
      </c>
      <c r="T90" s="115">
        <v>7</v>
      </c>
      <c r="U90" s="105">
        <f t="shared" si="19"/>
        <v>-2</v>
      </c>
      <c r="V90" s="105">
        <f t="shared" si="12"/>
        <v>6</v>
      </c>
      <c r="W90" s="105">
        <f t="shared" si="13"/>
        <v>0.16666666666666666</v>
      </c>
      <c r="X90" s="105">
        <f t="shared" si="14"/>
        <v>2</v>
      </c>
      <c r="Y90" s="84">
        <f t="shared" si="15"/>
        <v>1.4142135623730951</v>
      </c>
      <c r="Z90" s="84">
        <f t="shared" si="16"/>
        <v>0.23570226039551587</v>
      </c>
      <c r="AA90" s="84">
        <f t="shared" si="17"/>
        <v>0.16666666666666669</v>
      </c>
      <c r="AB90" s="17"/>
    </row>
    <row r="91" spans="1:28" ht="14.25" x14ac:dyDescent="0.2">
      <c r="A91" s="16" t="str">
        <f t="shared" si="18"/>
        <v>FULL</v>
      </c>
      <c r="B91" s="16" t="str">
        <f t="shared" si="18"/>
        <v>PRODUCTION</v>
      </c>
      <c r="C91" s="16" t="str">
        <f t="shared" si="18"/>
        <v>BETWEEN</v>
      </c>
      <c r="D91" s="16" t="str">
        <f t="shared" si="18"/>
        <v>GOAB</v>
      </c>
      <c r="E91" s="16" t="str">
        <f t="shared" si="18"/>
        <v>ADU</v>
      </c>
      <c r="F91" s="100">
        <f t="shared" si="18"/>
        <v>0</v>
      </c>
      <c r="G91" s="100">
        <f t="shared" si="18"/>
        <v>0</v>
      </c>
      <c r="H91" s="16">
        <f t="shared" si="18"/>
        <v>0</v>
      </c>
      <c r="I91" s="16">
        <f t="shared" si="18"/>
        <v>130</v>
      </c>
      <c r="J91" s="16" t="str">
        <f t="shared" si="18"/>
        <v>21CASE</v>
      </c>
      <c r="K91" s="100">
        <f t="shared" si="18"/>
        <v>0</v>
      </c>
      <c r="L91" s="16">
        <f t="shared" si="18"/>
        <v>326</v>
      </c>
      <c r="M91" s="16">
        <f t="shared" si="18"/>
        <v>326</v>
      </c>
      <c r="N91" s="106">
        <f t="shared" si="18"/>
        <v>130</v>
      </c>
      <c r="O91" s="115" t="s">
        <v>267</v>
      </c>
      <c r="P91" s="103" t="s">
        <v>185</v>
      </c>
      <c r="Q91" s="23"/>
      <c r="R91" s="104"/>
      <c r="S91" s="115">
        <v>19</v>
      </c>
      <c r="T91" s="115">
        <v>20</v>
      </c>
      <c r="U91" s="105">
        <f t="shared" si="19"/>
        <v>-1</v>
      </c>
      <c r="V91" s="105">
        <f t="shared" si="12"/>
        <v>19.5</v>
      </c>
      <c r="W91" s="105">
        <f t="shared" si="13"/>
        <v>2.564102564102564E-2</v>
      </c>
      <c r="X91" s="105">
        <f t="shared" si="14"/>
        <v>0.5</v>
      </c>
      <c r="Y91" s="84">
        <f t="shared" si="15"/>
        <v>0.70710678118654757</v>
      </c>
      <c r="Z91" s="84">
        <f t="shared" si="16"/>
        <v>3.6261886214694748E-2</v>
      </c>
      <c r="AA91" s="84">
        <f t="shared" si="17"/>
        <v>2.564102564102564E-2</v>
      </c>
      <c r="AB91" s="17"/>
    </row>
    <row r="92" spans="1:28" ht="14.25" x14ac:dyDescent="0.2">
      <c r="A92" s="16" t="str">
        <f t="shared" si="18"/>
        <v>FULL</v>
      </c>
      <c r="B92" s="16" t="str">
        <f t="shared" si="18"/>
        <v>PRODUCTION</v>
      </c>
      <c r="C92" s="16" t="str">
        <f t="shared" si="18"/>
        <v>BETWEEN</v>
      </c>
      <c r="D92" s="16" t="str">
        <f t="shared" si="18"/>
        <v>GOAB</v>
      </c>
      <c r="E92" s="16" t="str">
        <f t="shared" si="18"/>
        <v>ADU</v>
      </c>
      <c r="F92" s="100">
        <f t="shared" si="18"/>
        <v>0</v>
      </c>
      <c r="G92" s="100">
        <f t="shared" si="18"/>
        <v>0</v>
      </c>
      <c r="H92" s="16">
        <f t="shared" si="18"/>
        <v>0</v>
      </c>
      <c r="I92" s="16">
        <f t="shared" si="18"/>
        <v>130</v>
      </c>
      <c r="J92" s="16" t="str">
        <f t="shared" si="18"/>
        <v>21CASE</v>
      </c>
      <c r="K92" s="100">
        <f t="shared" si="18"/>
        <v>0</v>
      </c>
      <c r="L92" s="16">
        <f t="shared" si="18"/>
        <v>326</v>
      </c>
      <c r="M92" s="16">
        <f t="shared" si="18"/>
        <v>326</v>
      </c>
      <c r="N92" s="106">
        <f t="shared" si="18"/>
        <v>130</v>
      </c>
      <c r="O92" s="115" t="s">
        <v>268</v>
      </c>
      <c r="P92" s="103" t="s">
        <v>185</v>
      </c>
      <c r="Q92" s="23"/>
      <c r="R92" s="104"/>
      <c r="S92" s="115">
        <v>21</v>
      </c>
      <c r="T92" s="115">
        <v>20</v>
      </c>
      <c r="U92" s="105">
        <f t="shared" si="19"/>
        <v>1</v>
      </c>
      <c r="V92" s="105">
        <f t="shared" si="12"/>
        <v>20.5</v>
      </c>
      <c r="W92" s="105">
        <f t="shared" si="13"/>
        <v>2.4390243902439025E-2</v>
      </c>
      <c r="X92" s="105">
        <f t="shared" si="14"/>
        <v>0.5</v>
      </c>
      <c r="Y92" s="84">
        <f t="shared" si="15"/>
        <v>0.70710678118654757</v>
      </c>
      <c r="Z92" s="84">
        <f t="shared" si="16"/>
        <v>3.4493013716416956E-2</v>
      </c>
      <c r="AA92" s="84">
        <f t="shared" si="17"/>
        <v>2.4390243902439025E-2</v>
      </c>
      <c r="AB92" s="17"/>
    </row>
    <row r="93" spans="1:28" ht="14.25" x14ac:dyDescent="0.2">
      <c r="A93" s="16" t="str">
        <f t="shared" si="18"/>
        <v>FULL</v>
      </c>
      <c r="B93" s="16" t="str">
        <f t="shared" si="18"/>
        <v>PRODUCTION</v>
      </c>
      <c r="C93" s="16" t="str">
        <f t="shared" si="18"/>
        <v>BETWEEN</v>
      </c>
      <c r="D93" s="16" t="str">
        <f t="shared" si="18"/>
        <v>GOAB</v>
      </c>
      <c r="E93" s="16" t="str">
        <f t="shared" si="18"/>
        <v>ADU</v>
      </c>
      <c r="F93" s="100">
        <f t="shared" si="18"/>
        <v>0</v>
      </c>
      <c r="G93" s="100">
        <f t="shared" si="18"/>
        <v>0</v>
      </c>
      <c r="H93" s="16">
        <f t="shared" si="18"/>
        <v>0</v>
      </c>
      <c r="I93" s="16">
        <f t="shared" si="18"/>
        <v>130</v>
      </c>
      <c r="J93" s="16" t="str">
        <f t="shared" si="18"/>
        <v>21CASE</v>
      </c>
      <c r="K93" s="100">
        <f t="shared" si="18"/>
        <v>0</v>
      </c>
      <c r="L93" s="16">
        <f t="shared" si="18"/>
        <v>326</v>
      </c>
      <c r="M93" s="16">
        <f t="shared" si="18"/>
        <v>326</v>
      </c>
      <c r="N93" s="106">
        <f t="shared" si="18"/>
        <v>130</v>
      </c>
      <c r="O93" s="115" t="s">
        <v>269</v>
      </c>
      <c r="P93" s="103" t="s">
        <v>185</v>
      </c>
      <c r="Q93" s="23"/>
      <c r="R93" s="104"/>
      <c r="S93" s="115">
        <v>15</v>
      </c>
      <c r="T93" s="115">
        <v>18</v>
      </c>
      <c r="U93" s="105">
        <f t="shared" si="19"/>
        <v>-3</v>
      </c>
      <c r="V93" s="105">
        <f t="shared" si="12"/>
        <v>16.5</v>
      </c>
      <c r="W93" s="105">
        <f t="shared" si="13"/>
        <v>9.0909090909090912E-2</v>
      </c>
      <c r="X93" s="105">
        <f t="shared" si="14"/>
        <v>4.5</v>
      </c>
      <c r="Y93" s="84">
        <f t="shared" si="15"/>
        <v>2.1213203435596424</v>
      </c>
      <c r="Z93" s="84">
        <f t="shared" si="16"/>
        <v>0.12856486930664499</v>
      </c>
      <c r="AA93" s="84">
        <f t="shared" si="17"/>
        <v>9.0909090909090884E-2</v>
      </c>
      <c r="AB93" s="17"/>
    </row>
    <row r="94" spans="1:28" ht="14.25" x14ac:dyDescent="0.2">
      <c r="A94" s="16" t="str">
        <f t="shared" si="18"/>
        <v>FULL</v>
      </c>
      <c r="B94" s="16" t="str">
        <f t="shared" si="18"/>
        <v>PRODUCTION</v>
      </c>
      <c r="C94" s="16" t="str">
        <f t="shared" si="18"/>
        <v>BETWEEN</v>
      </c>
      <c r="D94" s="16" t="str">
        <f t="shared" si="18"/>
        <v>GOAB</v>
      </c>
      <c r="E94" s="16" t="str">
        <f t="shared" si="18"/>
        <v>ADU</v>
      </c>
      <c r="F94" s="100">
        <f t="shared" si="18"/>
        <v>0</v>
      </c>
      <c r="G94" s="100">
        <f t="shared" si="18"/>
        <v>0</v>
      </c>
      <c r="H94" s="16">
        <f t="shared" si="18"/>
        <v>0</v>
      </c>
      <c r="I94" s="16">
        <f t="shared" si="18"/>
        <v>130</v>
      </c>
      <c r="J94" s="16" t="str">
        <f t="shared" si="18"/>
        <v>21CASE</v>
      </c>
      <c r="K94" s="100">
        <f t="shared" si="18"/>
        <v>0</v>
      </c>
      <c r="L94" s="16">
        <f t="shared" si="18"/>
        <v>326</v>
      </c>
      <c r="M94" s="16">
        <f t="shared" si="18"/>
        <v>326</v>
      </c>
      <c r="N94" s="106">
        <f t="shared" si="18"/>
        <v>130</v>
      </c>
      <c r="O94" s="115" t="s">
        <v>270</v>
      </c>
      <c r="P94" s="103" t="s">
        <v>185</v>
      </c>
      <c r="Q94" s="23"/>
      <c r="R94" s="104"/>
      <c r="S94" s="115">
        <v>11</v>
      </c>
      <c r="T94" s="115">
        <v>15</v>
      </c>
      <c r="U94" s="105">
        <f t="shared" si="19"/>
        <v>-4</v>
      </c>
      <c r="V94" s="105">
        <f t="shared" si="12"/>
        <v>13</v>
      </c>
      <c r="W94" s="105">
        <f t="shared" si="13"/>
        <v>0.15384615384615385</v>
      </c>
      <c r="X94" s="105">
        <f t="shared" si="14"/>
        <v>8</v>
      </c>
      <c r="Y94" s="84">
        <f t="shared" si="15"/>
        <v>2.8284271247461903</v>
      </c>
      <c r="Z94" s="84">
        <f t="shared" si="16"/>
        <v>0.21757131728816848</v>
      </c>
      <c r="AA94" s="84">
        <f t="shared" si="17"/>
        <v>0.15384615384615383</v>
      </c>
      <c r="AB94" s="17"/>
    </row>
    <row r="95" spans="1:28" ht="14.25" x14ac:dyDescent="0.2">
      <c r="A95" s="16" t="str">
        <f t="shared" si="18"/>
        <v>FULL</v>
      </c>
      <c r="B95" s="16" t="str">
        <f t="shared" si="18"/>
        <v>PRODUCTION</v>
      </c>
      <c r="C95" s="16" t="str">
        <f t="shared" si="18"/>
        <v>BETWEEN</v>
      </c>
      <c r="D95" s="16" t="str">
        <f t="shared" si="18"/>
        <v>GOAB</v>
      </c>
      <c r="E95" s="16" t="str">
        <f t="shared" si="18"/>
        <v>ADU</v>
      </c>
      <c r="F95" s="100">
        <f t="shared" si="18"/>
        <v>0</v>
      </c>
      <c r="G95" s="100">
        <f t="shared" si="18"/>
        <v>0</v>
      </c>
      <c r="H95" s="16">
        <f t="shared" si="18"/>
        <v>0</v>
      </c>
      <c r="I95" s="16">
        <f t="shared" si="18"/>
        <v>130</v>
      </c>
      <c r="J95" s="16" t="str">
        <f t="shared" si="18"/>
        <v>21CASE</v>
      </c>
      <c r="K95" s="100">
        <f t="shared" si="18"/>
        <v>0</v>
      </c>
      <c r="L95" s="16">
        <f t="shared" si="18"/>
        <v>326</v>
      </c>
      <c r="M95" s="16">
        <f t="shared" si="18"/>
        <v>326</v>
      </c>
      <c r="N95" s="106">
        <f t="shared" si="18"/>
        <v>130</v>
      </c>
      <c r="O95" s="115" t="s">
        <v>271</v>
      </c>
      <c r="P95" s="103" t="s">
        <v>185</v>
      </c>
      <c r="Q95" s="23"/>
      <c r="R95" s="104"/>
      <c r="S95" s="115">
        <v>14</v>
      </c>
      <c r="T95" s="115">
        <v>15</v>
      </c>
      <c r="U95" s="105">
        <f t="shared" si="19"/>
        <v>-1</v>
      </c>
      <c r="V95" s="105">
        <f t="shared" si="12"/>
        <v>14.5</v>
      </c>
      <c r="W95" s="105">
        <f t="shared" si="13"/>
        <v>3.4482758620689655E-2</v>
      </c>
      <c r="X95" s="105">
        <f t="shared" si="14"/>
        <v>0.5</v>
      </c>
      <c r="Y95" s="84">
        <f t="shared" si="15"/>
        <v>0.70710678118654757</v>
      </c>
      <c r="Z95" s="84">
        <f t="shared" si="16"/>
        <v>4.8765984909417075E-2</v>
      </c>
      <c r="AA95" s="84">
        <f t="shared" si="17"/>
        <v>3.4482758620689655E-2</v>
      </c>
      <c r="AB95" s="17"/>
    </row>
    <row r="96" spans="1:28" ht="14.25" x14ac:dyDescent="0.2">
      <c r="A96" s="16" t="str">
        <f t="shared" si="18"/>
        <v>FULL</v>
      </c>
      <c r="B96" s="16" t="str">
        <f t="shared" si="18"/>
        <v>PRODUCTION</v>
      </c>
      <c r="C96" s="16" t="str">
        <f t="shared" si="18"/>
        <v>BETWEEN</v>
      </c>
      <c r="D96" s="16" t="str">
        <f t="shared" si="18"/>
        <v>GOAB</v>
      </c>
      <c r="E96" s="16" t="str">
        <f t="shared" si="18"/>
        <v>ADU</v>
      </c>
      <c r="F96" s="100">
        <f t="shared" si="18"/>
        <v>0</v>
      </c>
      <c r="G96" s="100">
        <f t="shared" si="18"/>
        <v>0</v>
      </c>
      <c r="H96" s="16">
        <f t="shared" si="18"/>
        <v>0</v>
      </c>
      <c r="I96" s="16">
        <f t="shared" si="18"/>
        <v>130</v>
      </c>
      <c r="J96" s="16" t="str">
        <f t="shared" si="18"/>
        <v>21CASE</v>
      </c>
      <c r="K96" s="100">
        <f t="shared" si="18"/>
        <v>0</v>
      </c>
      <c r="L96" s="16">
        <f t="shared" si="18"/>
        <v>326</v>
      </c>
      <c r="M96" s="16">
        <f t="shared" si="18"/>
        <v>326</v>
      </c>
      <c r="N96" s="106">
        <f t="shared" si="18"/>
        <v>130</v>
      </c>
      <c r="O96" s="115" t="s">
        <v>272</v>
      </c>
      <c r="P96" s="103" t="s">
        <v>185</v>
      </c>
      <c r="Q96" s="23"/>
      <c r="R96" s="104"/>
      <c r="S96" s="115">
        <v>14</v>
      </c>
      <c r="T96" s="115">
        <v>15</v>
      </c>
      <c r="U96" s="105">
        <f t="shared" si="19"/>
        <v>-1</v>
      </c>
      <c r="V96" s="105">
        <f t="shared" si="12"/>
        <v>14.5</v>
      </c>
      <c r="W96" s="105">
        <f t="shared" si="13"/>
        <v>3.4482758620689655E-2</v>
      </c>
      <c r="X96" s="105">
        <f t="shared" si="14"/>
        <v>0.5</v>
      </c>
      <c r="Y96" s="84">
        <f t="shared" si="15"/>
        <v>0.70710678118654757</v>
      </c>
      <c r="Z96" s="84">
        <f t="shared" si="16"/>
        <v>4.8765984909417075E-2</v>
      </c>
      <c r="AA96" s="84">
        <f t="shared" si="17"/>
        <v>3.4482758620689655E-2</v>
      </c>
      <c r="AB96" s="17"/>
    </row>
    <row r="97" spans="1:28" ht="14.25" x14ac:dyDescent="0.2">
      <c r="A97" s="16" t="str">
        <f t="shared" si="18"/>
        <v>FULL</v>
      </c>
      <c r="B97" s="16" t="str">
        <f t="shared" si="18"/>
        <v>PRODUCTION</v>
      </c>
      <c r="C97" s="16" t="str">
        <f t="shared" si="18"/>
        <v>BETWEEN</v>
      </c>
      <c r="D97" s="16" t="str">
        <f t="shared" si="18"/>
        <v>GOAB</v>
      </c>
      <c r="E97" s="16" t="str">
        <f t="shared" si="18"/>
        <v>ADU</v>
      </c>
      <c r="F97" s="100">
        <f t="shared" si="18"/>
        <v>0</v>
      </c>
      <c r="G97" s="100">
        <f t="shared" si="18"/>
        <v>0</v>
      </c>
      <c r="H97" s="16">
        <f t="shared" si="18"/>
        <v>0</v>
      </c>
      <c r="I97" s="16">
        <f t="shared" si="18"/>
        <v>130</v>
      </c>
      <c r="J97" s="16" t="str">
        <f t="shared" si="18"/>
        <v>21CASE</v>
      </c>
      <c r="K97" s="100">
        <f t="shared" si="18"/>
        <v>0</v>
      </c>
      <c r="L97" s="16">
        <f t="shared" si="18"/>
        <v>326</v>
      </c>
      <c r="M97" s="16">
        <f t="shared" si="18"/>
        <v>326</v>
      </c>
      <c r="N97" s="106">
        <f t="shared" si="18"/>
        <v>130</v>
      </c>
      <c r="O97" s="115" t="s">
        <v>273</v>
      </c>
      <c r="P97" s="103" t="s">
        <v>185</v>
      </c>
      <c r="Q97" s="23"/>
      <c r="R97" s="104"/>
      <c r="S97" s="115">
        <v>18</v>
      </c>
      <c r="T97" s="115">
        <v>20</v>
      </c>
      <c r="U97" s="105">
        <f t="shared" si="19"/>
        <v>-2</v>
      </c>
      <c r="V97" s="105">
        <f t="shared" si="12"/>
        <v>19</v>
      </c>
      <c r="W97" s="105">
        <f t="shared" si="13"/>
        <v>5.2631578947368418E-2</v>
      </c>
      <c r="X97" s="105">
        <f t="shared" si="14"/>
        <v>2</v>
      </c>
      <c r="Y97" s="84">
        <f t="shared" si="15"/>
        <v>1.4142135623730951</v>
      </c>
      <c r="Z97" s="84">
        <f t="shared" si="16"/>
        <v>7.4432292756478696E-2</v>
      </c>
      <c r="AA97" s="84">
        <f t="shared" si="17"/>
        <v>5.2631578947368425E-2</v>
      </c>
      <c r="AB97" s="17"/>
    </row>
    <row r="98" spans="1:28" ht="14.25" x14ac:dyDescent="0.2">
      <c r="A98" s="16" t="str">
        <f t="shared" si="18"/>
        <v>FULL</v>
      </c>
      <c r="B98" s="16" t="str">
        <f t="shared" si="18"/>
        <v>PRODUCTION</v>
      </c>
      <c r="C98" s="16" t="str">
        <f t="shared" si="18"/>
        <v>BETWEEN</v>
      </c>
      <c r="D98" s="16" t="str">
        <f t="shared" si="18"/>
        <v>GOAB</v>
      </c>
      <c r="E98" s="16" t="str">
        <f t="shared" si="18"/>
        <v>ADU</v>
      </c>
      <c r="F98" s="100">
        <f t="shared" si="18"/>
        <v>0</v>
      </c>
      <c r="G98" s="100">
        <f t="shared" si="18"/>
        <v>0</v>
      </c>
      <c r="H98" s="16">
        <f t="shared" si="18"/>
        <v>0</v>
      </c>
      <c r="I98" s="16">
        <f t="shared" si="18"/>
        <v>130</v>
      </c>
      <c r="J98" s="16" t="str">
        <f t="shared" si="18"/>
        <v>21CASE</v>
      </c>
      <c r="K98" s="100">
        <f t="shared" si="18"/>
        <v>0</v>
      </c>
      <c r="L98" s="16">
        <f t="shared" si="18"/>
        <v>326</v>
      </c>
      <c r="M98" s="16">
        <f t="shared" si="18"/>
        <v>326</v>
      </c>
      <c r="N98" s="106">
        <f t="shared" si="18"/>
        <v>130</v>
      </c>
      <c r="O98" s="115" t="s">
        <v>274</v>
      </c>
      <c r="P98" s="103" t="s">
        <v>185</v>
      </c>
      <c r="Q98" s="23"/>
      <c r="R98" s="104"/>
      <c r="S98" s="115">
        <v>17</v>
      </c>
      <c r="T98" s="115">
        <v>16</v>
      </c>
      <c r="U98" s="105">
        <f t="shared" si="19"/>
        <v>1</v>
      </c>
      <c r="V98" s="105">
        <f t="shared" si="12"/>
        <v>16.5</v>
      </c>
      <c r="W98" s="105">
        <f t="shared" si="13"/>
        <v>3.0303030303030304E-2</v>
      </c>
      <c r="X98" s="105">
        <f t="shared" si="14"/>
        <v>0.5</v>
      </c>
      <c r="Y98" s="84">
        <f t="shared" si="15"/>
        <v>0.70710678118654757</v>
      </c>
      <c r="Z98" s="84">
        <f t="shared" si="16"/>
        <v>4.285495643554834E-2</v>
      </c>
      <c r="AA98" s="84">
        <f t="shared" si="17"/>
        <v>3.0303030303030304E-2</v>
      </c>
      <c r="AB98" s="17"/>
    </row>
    <row r="99" spans="1:28" ht="14.25" x14ac:dyDescent="0.2">
      <c r="A99" s="16" t="str">
        <f t="shared" ref="A99:N114" si="20">A98</f>
        <v>FULL</v>
      </c>
      <c r="B99" s="16" t="str">
        <f t="shared" si="20"/>
        <v>PRODUCTION</v>
      </c>
      <c r="C99" s="16" t="str">
        <f t="shared" si="20"/>
        <v>BETWEEN</v>
      </c>
      <c r="D99" s="16" t="str">
        <f t="shared" si="20"/>
        <v>GOAB</v>
      </c>
      <c r="E99" s="16" t="str">
        <f t="shared" si="20"/>
        <v>ADU</v>
      </c>
      <c r="F99" s="100">
        <f t="shared" si="20"/>
        <v>0</v>
      </c>
      <c r="G99" s="100">
        <f t="shared" si="20"/>
        <v>0</v>
      </c>
      <c r="H99" s="16">
        <f t="shared" si="20"/>
        <v>0</v>
      </c>
      <c r="I99" s="16">
        <f t="shared" si="20"/>
        <v>130</v>
      </c>
      <c r="J99" s="16" t="str">
        <f t="shared" si="20"/>
        <v>21CASE</v>
      </c>
      <c r="K99" s="100">
        <f t="shared" si="20"/>
        <v>0</v>
      </c>
      <c r="L99" s="16">
        <f t="shared" si="20"/>
        <v>326</v>
      </c>
      <c r="M99" s="16">
        <f t="shared" si="20"/>
        <v>326</v>
      </c>
      <c r="N99" s="106">
        <f t="shared" si="20"/>
        <v>130</v>
      </c>
      <c r="O99" s="115" t="s">
        <v>275</v>
      </c>
      <c r="P99" s="103" t="s">
        <v>185</v>
      </c>
      <c r="Q99" s="23"/>
      <c r="R99" s="104"/>
      <c r="S99" s="115">
        <v>13</v>
      </c>
      <c r="T99" s="115">
        <v>14</v>
      </c>
      <c r="U99" s="105">
        <f t="shared" si="19"/>
        <v>-1</v>
      </c>
      <c r="V99" s="105">
        <f t="shared" si="12"/>
        <v>13.5</v>
      </c>
      <c r="W99" s="105">
        <f t="shared" si="13"/>
        <v>3.7037037037037035E-2</v>
      </c>
      <c r="X99" s="105">
        <f t="shared" si="14"/>
        <v>0.5</v>
      </c>
      <c r="Y99" s="84">
        <f t="shared" si="15"/>
        <v>0.70710678118654757</v>
      </c>
      <c r="Z99" s="84">
        <f t="shared" si="16"/>
        <v>5.2378280087892415E-2</v>
      </c>
      <c r="AA99" s="84">
        <f t="shared" si="17"/>
        <v>3.7037037037037042E-2</v>
      </c>
      <c r="AB99" s="17"/>
    </row>
    <row r="100" spans="1:28" ht="14.25" x14ac:dyDescent="0.2">
      <c r="A100" s="16" t="str">
        <f t="shared" si="20"/>
        <v>FULL</v>
      </c>
      <c r="B100" s="16" t="str">
        <f t="shared" si="20"/>
        <v>PRODUCTION</v>
      </c>
      <c r="C100" s="16" t="str">
        <f t="shared" si="20"/>
        <v>BETWEEN</v>
      </c>
      <c r="D100" s="16" t="str">
        <f t="shared" si="20"/>
        <v>GOAB</v>
      </c>
      <c r="E100" s="16" t="str">
        <f t="shared" si="20"/>
        <v>ADU</v>
      </c>
      <c r="F100" s="100">
        <f t="shared" si="20"/>
        <v>0</v>
      </c>
      <c r="G100" s="100">
        <f t="shared" si="20"/>
        <v>0</v>
      </c>
      <c r="H100" s="16">
        <f t="shared" si="20"/>
        <v>0</v>
      </c>
      <c r="I100" s="16">
        <f t="shared" si="20"/>
        <v>130</v>
      </c>
      <c r="J100" s="16" t="str">
        <f t="shared" si="20"/>
        <v>21CASE</v>
      </c>
      <c r="K100" s="100">
        <f t="shared" si="20"/>
        <v>0</v>
      </c>
      <c r="L100" s="16">
        <f t="shared" si="20"/>
        <v>326</v>
      </c>
      <c r="M100" s="16">
        <f t="shared" si="20"/>
        <v>326</v>
      </c>
      <c r="N100" s="106">
        <f t="shared" si="20"/>
        <v>130</v>
      </c>
      <c r="O100" s="115" t="s">
        <v>276</v>
      </c>
      <c r="P100" s="103" t="s">
        <v>185</v>
      </c>
      <c r="Q100" s="23"/>
      <c r="R100" s="104"/>
      <c r="S100" s="115">
        <v>16</v>
      </c>
      <c r="T100" s="115">
        <v>16</v>
      </c>
      <c r="U100" s="105">
        <f t="shared" si="19"/>
        <v>0</v>
      </c>
      <c r="V100" s="105">
        <f t="shared" si="12"/>
        <v>16</v>
      </c>
      <c r="W100" s="105">
        <f t="shared" si="13"/>
        <v>0</v>
      </c>
      <c r="X100" s="105">
        <f t="shared" si="14"/>
        <v>0</v>
      </c>
      <c r="Y100" s="84">
        <f t="shared" si="15"/>
        <v>0</v>
      </c>
      <c r="Z100" s="84">
        <f t="shared" si="16"/>
        <v>0</v>
      </c>
      <c r="AA100" s="84">
        <f t="shared" si="17"/>
        <v>0</v>
      </c>
      <c r="AB100" s="17"/>
    </row>
    <row r="101" spans="1:28" ht="14.25" x14ac:dyDescent="0.2">
      <c r="A101" s="16" t="str">
        <f t="shared" si="20"/>
        <v>FULL</v>
      </c>
      <c r="B101" s="16" t="str">
        <f t="shared" si="20"/>
        <v>PRODUCTION</v>
      </c>
      <c r="C101" s="16" t="str">
        <f t="shared" si="20"/>
        <v>BETWEEN</v>
      </c>
      <c r="D101" s="16" t="str">
        <f t="shared" si="20"/>
        <v>GOAB</v>
      </c>
      <c r="E101" s="16" t="str">
        <f t="shared" si="20"/>
        <v>ADU</v>
      </c>
      <c r="F101" s="100">
        <f t="shared" si="20"/>
        <v>0</v>
      </c>
      <c r="G101" s="100">
        <f t="shared" si="20"/>
        <v>0</v>
      </c>
      <c r="H101" s="16">
        <f t="shared" si="20"/>
        <v>0</v>
      </c>
      <c r="I101" s="16">
        <f t="shared" si="20"/>
        <v>130</v>
      </c>
      <c r="J101" s="16" t="str">
        <f t="shared" si="20"/>
        <v>21CASE</v>
      </c>
      <c r="K101" s="100">
        <f t="shared" si="20"/>
        <v>0</v>
      </c>
      <c r="L101" s="16">
        <f t="shared" si="20"/>
        <v>326</v>
      </c>
      <c r="M101" s="16">
        <f t="shared" si="20"/>
        <v>326</v>
      </c>
      <c r="N101" s="106">
        <f t="shared" si="20"/>
        <v>130</v>
      </c>
      <c r="O101" s="115" t="s">
        <v>277</v>
      </c>
      <c r="P101" s="103" t="s">
        <v>185</v>
      </c>
      <c r="Q101" s="23"/>
      <c r="R101" s="104"/>
      <c r="S101" s="115">
        <v>11</v>
      </c>
      <c r="T101" s="115">
        <v>14</v>
      </c>
      <c r="U101" s="105">
        <f t="shared" si="19"/>
        <v>-3</v>
      </c>
      <c r="V101" s="105">
        <f t="shared" si="12"/>
        <v>12.5</v>
      </c>
      <c r="W101" s="105">
        <f t="shared" si="13"/>
        <v>0.12</v>
      </c>
      <c r="X101" s="105">
        <f t="shared" si="14"/>
        <v>4.5</v>
      </c>
      <c r="Y101" s="84">
        <f t="shared" si="15"/>
        <v>2.1213203435596424</v>
      </c>
      <c r="Z101" s="84">
        <f t="shared" si="16"/>
        <v>0.16970562748477139</v>
      </c>
      <c r="AA101" s="84">
        <f t="shared" si="17"/>
        <v>0.11999999999999998</v>
      </c>
      <c r="AB101" s="17"/>
    </row>
    <row r="102" spans="1:28" ht="14.25" x14ac:dyDescent="0.2">
      <c r="A102" s="16" t="str">
        <f t="shared" si="20"/>
        <v>FULL</v>
      </c>
      <c r="B102" s="16" t="str">
        <f t="shared" si="20"/>
        <v>PRODUCTION</v>
      </c>
      <c r="C102" s="16" t="str">
        <f t="shared" si="20"/>
        <v>BETWEEN</v>
      </c>
      <c r="D102" s="16" t="str">
        <f t="shared" si="20"/>
        <v>GOAB</v>
      </c>
      <c r="E102" s="16" t="str">
        <f t="shared" si="20"/>
        <v>ADU</v>
      </c>
      <c r="F102" s="100">
        <f t="shared" si="20"/>
        <v>0</v>
      </c>
      <c r="G102" s="100">
        <f t="shared" si="20"/>
        <v>0</v>
      </c>
      <c r="H102" s="16">
        <f t="shared" si="20"/>
        <v>0</v>
      </c>
      <c r="I102" s="16">
        <f t="shared" si="20"/>
        <v>130</v>
      </c>
      <c r="J102" s="16" t="str">
        <f t="shared" si="20"/>
        <v>21CASE</v>
      </c>
      <c r="K102" s="100">
        <f t="shared" si="20"/>
        <v>0</v>
      </c>
      <c r="L102" s="16">
        <f t="shared" si="20"/>
        <v>326</v>
      </c>
      <c r="M102" s="16">
        <f t="shared" si="20"/>
        <v>326</v>
      </c>
      <c r="N102" s="106">
        <f t="shared" si="20"/>
        <v>130</v>
      </c>
      <c r="O102" s="115" t="s">
        <v>278</v>
      </c>
      <c r="P102" s="103" t="s">
        <v>185</v>
      </c>
      <c r="Q102" s="23"/>
      <c r="R102" s="104"/>
      <c r="S102" s="115">
        <v>11</v>
      </c>
      <c r="T102" s="115">
        <v>11</v>
      </c>
      <c r="U102" s="105">
        <f t="shared" si="19"/>
        <v>0</v>
      </c>
      <c r="V102" s="105">
        <f t="shared" si="12"/>
        <v>11</v>
      </c>
      <c r="W102" s="105">
        <f t="shared" si="13"/>
        <v>0</v>
      </c>
      <c r="X102" s="105">
        <f t="shared" si="14"/>
        <v>0</v>
      </c>
      <c r="Y102" s="84">
        <f t="shared" si="15"/>
        <v>0</v>
      </c>
      <c r="Z102" s="84">
        <f t="shared" si="16"/>
        <v>0</v>
      </c>
      <c r="AA102" s="84">
        <f t="shared" si="17"/>
        <v>0</v>
      </c>
      <c r="AB102" s="17"/>
    </row>
    <row r="103" spans="1:28" ht="14.25" x14ac:dyDescent="0.2">
      <c r="A103" s="16" t="str">
        <f t="shared" si="20"/>
        <v>FULL</v>
      </c>
      <c r="B103" s="16" t="str">
        <f t="shared" si="20"/>
        <v>PRODUCTION</v>
      </c>
      <c r="C103" s="16" t="str">
        <f t="shared" si="20"/>
        <v>BETWEEN</v>
      </c>
      <c r="D103" s="16" t="str">
        <f t="shared" si="20"/>
        <v>GOAB</v>
      </c>
      <c r="E103" s="16" t="str">
        <f t="shared" si="20"/>
        <v>ADU</v>
      </c>
      <c r="F103" s="100">
        <f t="shared" si="20"/>
        <v>0</v>
      </c>
      <c r="G103" s="100">
        <f t="shared" si="20"/>
        <v>0</v>
      </c>
      <c r="H103" s="16">
        <f t="shared" si="20"/>
        <v>0</v>
      </c>
      <c r="I103" s="16">
        <f t="shared" si="20"/>
        <v>130</v>
      </c>
      <c r="J103" s="16" t="str">
        <f t="shared" si="20"/>
        <v>21CASE</v>
      </c>
      <c r="K103" s="100">
        <f t="shared" si="20"/>
        <v>0</v>
      </c>
      <c r="L103" s="16">
        <f t="shared" si="20"/>
        <v>326</v>
      </c>
      <c r="M103" s="16">
        <f t="shared" si="20"/>
        <v>326</v>
      </c>
      <c r="N103" s="106">
        <f t="shared" si="20"/>
        <v>130</v>
      </c>
      <c r="O103" s="115" t="s">
        <v>279</v>
      </c>
      <c r="P103" s="103" t="s">
        <v>185</v>
      </c>
      <c r="Q103" s="23"/>
      <c r="R103" s="104"/>
      <c r="S103" s="115">
        <v>14</v>
      </c>
      <c r="T103" s="115">
        <v>14</v>
      </c>
      <c r="U103" s="105">
        <f t="shared" si="19"/>
        <v>0</v>
      </c>
      <c r="V103" s="105">
        <f t="shared" si="12"/>
        <v>14</v>
      </c>
      <c r="W103" s="105">
        <f t="shared" si="13"/>
        <v>0</v>
      </c>
      <c r="X103" s="105">
        <f t="shared" si="14"/>
        <v>0</v>
      </c>
      <c r="Y103" s="84">
        <f t="shared" si="15"/>
        <v>0</v>
      </c>
      <c r="Z103" s="84">
        <f t="shared" si="16"/>
        <v>0</v>
      </c>
      <c r="AA103" s="84">
        <f t="shared" si="17"/>
        <v>0</v>
      </c>
      <c r="AB103" s="17"/>
    </row>
    <row r="104" spans="1:28" ht="14.25" x14ac:dyDescent="0.2">
      <c r="A104" s="16" t="str">
        <f t="shared" si="20"/>
        <v>FULL</v>
      </c>
      <c r="B104" s="16" t="str">
        <f t="shared" si="20"/>
        <v>PRODUCTION</v>
      </c>
      <c r="C104" s="16" t="str">
        <f t="shared" si="20"/>
        <v>BETWEEN</v>
      </c>
      <c r="D104" s="16" t="str">
        <f t="shared" si="20"/>
        <v>GOAB</v>
      </c>
      <c r="E104" s="16" t="str">
        <f t="shared" si="20"/>
        <v>ADU</v>
      </c>
      <c r="F104" s="100">
        <f t="shared" si="20"/>
        <v>0</v>
      </c>
      <c r="G104" s="100">
        <f t="shared" si="20"/>
        <v>0</v>
      </c>
      <c r="H104" s="16">
        <f t="shared" si="20"/>
        <v>0</v>
      </c>
      <c r="I104" s="16">
        <f t="shared" si="20"/>
        <v>130</v>
      </c>
      <c r="J104" s="16" t="str">
        <f t="shared" si="20"/>
        <v>21CASE</v>
      </c>
      <c r="K104" s="100">
        <f t="shared" si="20"/>
        <v>0</v>
      </c>
      <c r="L104" s="16">
        <f t="shared" si="20"/>
        <v>326</v>
      </c>
      <c r="M104" s="16">
        <f t="shared" si="20"/>
        <v>326</v>
      </c>
      <c r="N104" s="106">
        <f t="shared" si="20"/>
        <v>130</v>
      </c>
      <c r="O104" s="115" t="s">
        <v>280</v>
      </c>
      <c r="P104" s="103" t="s">
        <v>185</v>
      </c>
      <c r="Q104" s="23"/>
      <c r="R104" s="104"/>
      <c r="S104" s="115">
        <v>12</v>
      </c>
      <c r="T104" s="115">
        <v>12</v>
      </c>
      <c r="U104" s="105">
        <f t="shared" si="19"/>
        <v>0</v>
      </c>
      <c r="V104" s="105">
        <f t="shared" si="12"/>
        <v>12</v>
      </c>
      <c r="W104" s="105">
        <f t="shared" si="13"/>
        <v>0</v>
      </c>
      <c r="X104" s="105">
        <f t="shared" si="14"/>
        <v>0</v>
      </c>
      <c r="Y104" s="84">
        <f t="shared" si="15"/>
        <v>0</v>
      </c>
      <c r="Z104" s="84">
        <f t="shared" si="16"/>
        <v>0</v>
      </c>
      <c r="AA104" s="84">
        <f t="shared" si="17"/>
        <v>0</v>
      </c>
      <c r="AB104" s="17"/>
    </row>
    <row r="105" spans="1:28" ht="14.25" x14ac:dyDescent="0.2">
      <c r="A105" s="16" t="str">
        <f t="shared" si="20"/>
        <v>FULL</v>
      </c>
      <c r="B105" s="16" t="str">
        <f t="shared" si="20"/>
        <v>PRODUCTION</v>
      </c>
      <c r="C105" s="16" t="str">
        <f t="shared" si="20"/>
        <v>BETWEEN</v>
      </c>
      <c r="D105" s="16" t="str">
        <f t="shared" si="20"/>
        <v>GOAB</v>
      </c>
      <c r="E105" s="16" t="str">
        <f t="shared" si="20"/>
        <v>ADU</v>
      </c>
      <c r="F105" s="100">
        <f t="shared" si="20"/>
        <v>0</v>
      </c>
      <c r="G105" s="100">
        <f t="shared" si="20"/>
        <v>0</v>
      </c>
      <c r="H105" s="16">
        <f t="shared" si="20"/>
        <v>0</v>
      </c>
      <c r="I105" s="16">
        <f t="shared" si="20"/>
        <v>130</v>
      </c>
      <c r="J105" s="16" t="str">
        <f t="shared" si="20"/>
        <v>21CASE</v>
      </c>
      <c r="K105" s="100">
        <f t="shared" si="20"/>
        <v>0</v>
      </c>
      <c r="L105" s="16">
        <f t="shared" si="20"/>
        <v>326</v>
      </c>
      <c r="M105" s="16">
        <f t="shared" si="20"/>
        <v>326</v>
      </c>
      <c r="N105" s="106">
        <f t="shared" si="20"/>
        <v>130</v>
      </c>
      <c r="O105" s="115" t="s">
        <v>281</v>
      </c>
      <c r="P105" s="103" t="s">
        <v>185</v>
      </c>
      <c r="Q105" s="23"/>
      <c r="R105" s="104"/>
      <c r="S105" s="115">
        <v>20</v>
      </c>
      <c r="T105" s="115">
        <v>22</v>
      </c>
      <c r="U105" s="105">
        <f t="shared" si="19"/>
        <v>-2</v>
      </c>
      <c r="V105" s="105">
        <f t="shared" si="12"/>
        <v>21</v>
      </c>
      <c r="W105" s="105">
        <f t="shared" si="13"/>
        <v>4.7619047619047616E-2</v>
      </c>
      <c r="X105" s="105">
        <f t="shared" si="14"/>
        <v>2</v>
      </c>
      <c r="Y105" s="84">
        <f t="shared" si="15"/>
        <v>1.4142135623730951</v>
      </c>
      <c r="Z105" s="84">
        <f t="shared" si="16"/>
        <v>6.7343502970147393E-2</v>
      </c>
      <c r="AA105" s="84">
        <f t="shared" si="17"/>
        <v>4.7619047619047623E-2</v>
      </c>
      <c r="AB105" s="17"/>
    </row>
    <row r="106" spans="1:28" ht="14.25" x14ac:dyDescent="0.2">
      <c r="A106" s="16" t="str">
        <f t="shared" si="20"/>
        <v>FULL</v>
      </c>
      <c r="B106" s="16" t="str">
        <f t="shared" si="20"/>
        <v>PRODUCTION</v>
      </c>
      <c r="C106" s="16" t="str">
        <f t="shared" si="20"/>
        <v>BETWEEN</v>
      </c>
      <c r="D106" s="16" t="str">
        <f t="shared" si="20"/>
        <v>GOAB</v>
      </c>
      <c r="E106" s="16" t="str">
        <f t="shared" si="20"/>
        <v>ADU</v>
      </c>
      <c r="F106" s="100">
        <f t="shared" si="20"/>
        <v>0</v>
      </c>
      <c r="G106" s="100">
        <f t="shared" si="20"/>
        <v>0</v>
      </c>
      <c r="H106" s="16">
        <f t="shared" si="20"/>
        <v>0</v>
      </c>
      <c r="I106" s="16">
        <f t="shared" si="20"/>
        <v>130</v>
      </c>
      <c r="J106" s="16" t="str">
        <f t="shared" si="20"/>
        <v>21CASE</v>
      </c>
      <c r="K106" s="100">
        <f t="shared" si="20"/>
        <v>0</v>
      </c>
      <c r="L106" s="16">
        <f t="shared" si="20"/>
        <v>326</v>
      </c>
      <c r="M106" s="16">
        <f t="shared" si="20"/>
        <v>326</v>
      </c>
      <c r="N106" s="106">
        <f t="shared" si="20"/>
        <v>130</v>
      </c>
      <c r="O106" s="115" t="s">
        <v>282</v>
      </c>
      <c r="P106" s="103" t="s">
        <v>185</v>
      </c>
      <c r="Q106" s="23"/>
      <c r="R106" s="104"/>
      <c r="S106" s="115">
        <v>6</v>
      </c>
      <c r="T106" s="115">
        <v>5</v>
      </c>
      <c r="U106" s="105">
        <f t="shared" si="19"/>
        <v>1</v>
      </c>
      <c r="V106" s="105">
        <f t="shared" si="12"/>
        <v>5.5</v>
      </c>
      <c r="W106" s="105">
        <f t="shared" si="13"/>
        <v>9.0909090909090912E-2</v>
      </c>
      <c r="X106" s="105">
        <f t="shared" si="14"/>
        <v>0.5</v>
      </c>
      <c r="Y106" s="84">
        <f t="shared" si="15"/>
        <v>0.70710678118654757</v>
      </c>
      <c r="Z106" s="84">
        <f t="shared" si="16"/>
        <v>0.12856486930664501</v>
      </c>
      <c r="AA106" s="84">
        <f t="shared" si="17"/>
        <v>9.0909090909090912E-2</v>
      </c>
      <c r="AB106" s="17"/>
    </row>
    <row r="107" spans="1:28" ht="14.25" x14ac:dyDescent="0.2">
      <c r="A107" s="16" t="str">
        <f t="shared" si="20"/>
        <v>FULL</v>
      </c>
      <c r="B107" s="16" t="str">
        <f t="shared" si="20"/>
        <v>PRODUCTION</v>
      </c>
      <c r="C107" s="16" t="str">
        <f t="shared" si="20"/>
        <v>BETWEEN</v>
      </c>
      <c r="D107" s="16" t="str">
        <f t="shared" si="20"/>
        <v>GOAB</v>
      </c>
      <c r="E107" s="16" t="str">
        <f t="shared" si="20"/>
        <v>ADU</v>
      </c>
      <c r="F107" s="100">
        <f t="shared" si="20"/>
        <v>0</v>
      </c>
      <c r="G107" s="100">
        <f t="shared" si="20"/>
        <v>0</v>
      </c>
      <c r="H107" s="16">
        <f t="shared" si="20"/>
        <v>0</v>
      </c>
      <c r="I107" s="16">
        <f t="shared" si="20"/>
        <v>130</v>
      </c>
      <c r="J107" s="16" t="str">
        <f t="shared" si="20"/>
        <v>21CASE</v>
      </c>
      <c r="K107" s="100">
        <f t="shared" si="20"/>
        <v>0</v>
      </c>
      <c r="L107" s="16">
        <f t="shared" si="20"/>
        <v>326</v>
      </c>
      <c r="M107" s="16">
        <f t="shared" si="20"/>
        <v>326</v>
      </c>
      <c r="N107" s="106">
        <f t="shared" si="20"/>
        <v>130</v>
      </c>
      <c r="O107" s="115" t="s">
        <v>283</v>
      </c>
      <c r="P107" s="103" t="s">
        <v>185</v>
      </c>
      <c r="Q107" s="23"/>
      <c r="R107" s="104"/>
      <c r="S107" s="115">
        <v>11</v>
      </c>
      <c r="T107" s="115">
        <v>13</v>
      </c>
      <c r="U107" s="105">
        <f t="shared" si="19"/>
        <v>-2</v>
      </c>
      <c r="V107" s="105">
        <f t="shared" si="12"/>
        <v>12</v>
      </c>
      <c r="W107" s="105">
        <f t="shared" si="13"/>
        <v>8.3333333333333329E-2</v>
      </c>
      <c r="X107" s="105">
        <f t="shared" si="14"/>
        <v>2</v>
      </c>
      <c r="Y107" s="84">
        <f t="shared" si="15"/>
        <v>1.4142135623730951</v>
      </c>
      <c r="Z107" s="84">
        <f t="shared" si="16"/>
        <v>0.11785113019775793</v>
      </c>
      <c r="AA107" s="84">
        <f t="shared" si="17"/>
        <v>8.3333333333333343E-2</v>
      </c>
      <c r="AB107" s="17"/>
    </row>
    <row r="108" spans="1:28" ht="14.25" x14ac:dyDescent="0.2">
      <c r="A108" s="16" t="str">
        <f t="shared" si="20"/>
        <v>FULL</v>
      </c>
      <c r="B108" s="16" t="str">
        <f t="shared" si="20"/>
        <v>PRODUCTION</v>
      </c>
      <c r="C108" s="16" t="str">
        <f t="shared" si="20"/>
        <v>BETWEEN</v>
      </c>
      <c r="D108" s="16" t="str">
        <f t="shared" si="20"/>
        <v>GOAB</v>
      </c>
      <c r="E108" s="16" t="str">
        <f t="shared" si="20"/>
        <v>ADU</v>
      </c>
      <c r="F108" s="100">
        <f t="shared" si="20"/>
        <v>0</v>
      </c>
      <c r="G108" s="100">
        <f t="shared" si="20"/>
        <v>0</v>
      </c>
      <c r="H108" s="16">
        <f t="shared" si="20"/>
        <v>0</v>
      </c>
      <c r="I108" s="16">
        <f t="shared" si="20"/>
        <v>130</v>
      </c>
      <c r="J108" s="16" t="str">
        <f t="shared" si="20"/>
        <v>21CASE</v>
      </c>
      <c r="K108" s="100">
        <f t="shared" si="20"/>
        <v>0</v>
      </c>
      <c r="L108" s="16">
        <f t="shared" si="20"/>
        <v>326</v>
      </c>
      <c r="M108" s="16">
        <f t="shared" si="20"/>
        <v>326</v>
      </c>
      <c r="N108" s="106">
        <f t="shared" si="20"/>
        <v>130</v>
      </c>
      <c r="O108" s="115" t="s">
        <v>284</v>
      </c>
      <c r="P108" s="103" t="s">
        <v>185</v>
      </c>
      <c r="Q108" s="23"/>
      <c r="R108" s="104"/>
      <c r="S108" s="115">
        <v>21</v>
      </c>
      <c r="T108" s="115">
        <v>20</v>
      </c>
      <c r="U108" s="105">
        <f t="shared" si="19"/>
        <v>1</v>
      </c>
      <c r="V108" s="105">
        <f t="shared" si="12"/>
        <v>20.5</v>
      </c>
      <c r="W108" s="105">
        <f t="shared" si="13"/>
        <v>2.4390243902439025E-2</v>
      </c>
      <c r="X108" s="105">
        <f t="shared" si="14"/>
        <v>0.5</v>
      </c>
      <c r="Y108" s="84">
        <f t="shared" si="15"/>
        <v>0.70710678118654757</v>
      </c>
      <c r="Z108" s="84">
        <f t="shared" si="16"/>
        <v>3.4493013716416956E-2</v>
      </c>
      <c r="AA108" s="84">
        <f t="shared" si="17"/>
        <v>2.4390243902439025E-2</v>
      </c>
      <c r="AB108" s="17"/>
    </row>
    <row r="109" spans="1:28" ht="14.25" x14ac:dyDescent="0.2">
      <c r="A109" s="16" t="str">
        <f t="shared" si="20"/>
        <v>FULL</v>
      </c>
      <c r="B109" s="16" t="str">
        <f t="shared" si="20"/>
        <v>PRODUCTION</v>
      </c>
      <c r="C109" s="16" t="str">
        <f t="shared" si="20"/>
        <v>BETWEEN</v>
      </c>
      <c r="D109" s="16" t="str">
        <f t="shared" si="20"/>
        <v>GOAB</v>
      </c>
      <c r="E109" s="16" t="str">
        <f t="shared" si="20"/>
        <v>ADU</v>
      </c>
      <c r="F109" s="100">
        <f t="shared" si="20"/>
        <v>0</v>
      </c>
      <c r="G109" s="100">
        <f t="shared" si="20"/>
        <v>0</v>
      </c>
      <c r="H109" s="16">
        <f t="shared" si="20"/>
        <v>0</v>
      </c>
      <c r="I109" s="16">
        <f t="shared" si="20"/>
        <v>130</v>
      </c>
      <c r="J109" s="16" t="str">
        <f t="shared" si="20"/>
        <v>21CASE</v>
      </c>
      <c r="K109" s="100">
        <f t="shared" si="20"/>
        <v>0</v>
      </c>
      <c r="L109" s="16">
        <f t="shared" si="20"/>
        <v>326</v>
      </c>
      <c r="M109" s="16">
        <f t="shared" si="20"/>
        <v>326</v>
      </c>
      <c r="N109" s="106">
        <f t="shared" si="20"/>
        <v>130</v>
      </c>
      <c r="O109" s="115" t="s">
        <v>285</v>
      </c>
      <c r="P109" s="103" t="s">
        <v>185</v>
      </c>
      <c r="Q109" s="23"/>
      <c r="R109" s="104"/>
      <c r="S109" s="115">
        <v>4</v>
      </c>
      <c r="T109" s="115">
        <v>3</v>
      </c>
      <c r="U109" s="105">
        <f t="shared" si="19"/>
        <v>1</v>
      </c>
      <c r="V109" s="105">
        <f t="shared" si="12"/>
        <v>3.5</v>
      </c>
      <c r="W109" s="105">
        <f t="shared" si="13"/>
        <v>0.14285714285714285</v>
      </c>
      <c r="X109" s="105">
        <f t="shared" si="14"/>
        <v>0.5</v>
      </c>
      <c r="Y109" s="84">
        <f t="shared" si="15"/>
        <v>0.70710678118654757</v>
      </c>
      <c r="Z109" s="84">
        <f t="shared" si="16"/>
        <v>0.20203050891044216</v>
      </c>
      <c r="AA109" s="84">
        <f t="shared" si="17"/>
        <v>0.14285714285714285</v>
      </c>
      <c r="AB109" s="17"/>
    </row>
    <row r="110" spans="1:28" ht="14.25" x14ac:dyDescent="0.2">
      <c r="A110" s="16" t="str">
        <f t="shared" si="20"/>
        <v>FULL</v>
      </c>
      <c r="B110" s="16" t="str">
        <f t="shared" si="20"/>
        <v>PRODUCTION</v>
      </c>
      <c r="C110" s="16" t="str">
        <f t="shared" si="20"/>
        <v>BETWEEN</v>
      </c>
      <c r="D110" s="16" t="str">
        <f t="shared" si="20"/>
        <v>GOAB</v>
      </c>
      <c r="E110" s="16" t="str">
        <f t="shared" si="20"/>
        <v>ADU</v>
      </c>
      <c r="F110" s="100">
        <f t="shared" si="20"/>
        <v>0</v>
      </c>
      <c r="G110" s="100">
        <f t="shared" si="20"/>
        <v>0</v>
      </c>
      <c r="H110" s="16">
        <f t="shared" si="20"/>
        <v>0</v>
      </c>
      <c r="I110" s="16">
        <f t="shared" si="20"/>
        <v>130</v>
      </c>
      <c r="J110" s="16" t="str">
        <f t="shared" si="20"/>
        <v>21CASE</v>
      </c>
      <c r="K110" s="100">
        <f t="shared" si="20"/>
        <v>0</v>
      </c>
      <c r="L110" s="16">
        <f t="shared" si="20"/>
        <v>326</v>
      </c>
      <c r="M110" s="16">
        <f t="shared" si="20"/>
        <v>326</v>
      </c>
      <c r="N110" s="106">
        <f t="shared" si="20"/>
        <v>130</v>
      </c>
      <c r="O110" s="115" t="s">
        <v>286</v>
      </c>
      <c r="P110" s="103" t="s">
        <v>185</v>
      </c>
      <c r="Q110" s="23"/>
      <c r="R110" s="104"/>
      <c r="S110" s="115">
        <v>6</v>
      </c>
      <c r="T110" s="115">
        <v>6</v>
      </c>
      <c r="U110" s="105">
        <f t="shared" si="19"/>
        <v>0</v>
      </c>
      <c r="V110" s="105">
        <f t="shared" si="12"/>
        <v>6</v>
      </c>
      <c r="W110" s="105">
        <f t="shared" si="13"/>
        <v>0</v>
      </c>
      <c r="X110" s="105">
        <f t="shared" si="14"/>
        <v>0</v>
      </c>
      <c r="Y110" s="84">
        <f t="shared" si="15"/>
        <v>0</v>
      </c>
      <c r="Z110" s="84">
        <f t="shared" si="16"/>
        <v>0</v>
      </c>
      <c r="AA110" s="84">
        <f t="shared" si="17"/>
        <v>0</v>
      </c>
      <c r="AB110" s="17"/>
    </row>
    <row r="111" spans="1:28" ht="14.25" x14ac:dyDescent="0.2">
      <c r="A111" s="16" t="str">
        <f t="shared" si="20"/>
        <v>FULL</v>
      </c>
      <c r="B111" s="16" t="str">
        <f t="shared" si="20"/>
        <v>PRODUCTION</v>
      </c>
      <c r="C111" s="16" t="str">
        <f t="shared" si="20"/>
        <v>BETWEEN</v>
      </c>
      <c r="D111" s="16" t="str">
        <f t="shared" si="20"/>
        <v>GOAB</v>
      </c>
      <c r="E111" s="16" t="str">
        <f t="shared" si="20"/>
        <v>ADU</v>
      </c>
      <c r="F111" s="100">
        <f t="shared" si="20"/>
        <v>0</v>
      </c>
      <c r="G111" s="100">
        <f t="shared" si="20"/>
        <v>0</v>
      </c>
      <c r="H111" s="16">
        <f t="shared" si="20"/>
        <v>0</v>
      </c>
      <c r="I111" s="16">
        <f t="shared" si="20"/>
        <v>130</v>
      </c>
      <c r="J111" s="16" t="str">
        <f t="shared" si="20"/>
        <v>21CASE</v>
      </c>
      <c r="K111" s="100">
        <f t="shared" si="20"/>
        <v>0</v>
      </c>
      <c r="L111" s="16">
        <f t="shared" si="20"/>
        <v>326</v>
      </c>
      <c r="M111" s="16">
        <f t="shared" si="20"/>
        <v>326</v>
      </c>
      <c r="N111" s="106">
        <f t="shared" si="20"/>
        <v>130</v>
      </c>
      <c r="O111" s="115" t="s">
        <v>287</v>
      </c>
      <c r="P111" s="103" t="s">
        <v>185</v>
      </c>
      <c r="Q111" s="23"/>
      <c r="R111" s="104"/>
      <c r="S111" s="115">
        <v>14</v>
      </c>
      <c r="T111" s="115">
        <v>13</v>
      </c>
      <c r="U111" s="105">
        <f t="shared" si="19"/>
        <v>1</v>
      </c>
      <c r="V111" s="105">
        <f t="shared" si="12"/>
        <v>13.5</v>
      </c>
      <c r="W111" s="105">
        <f t="shared" si="13"/>
        <v>3.7037037037037035E-2</v>
      </c>
      <c r="X111" s="105">
        <f t="shared" si="14"/>
        <v>0.5</v>
      </c>
      <c r="Y111" s="84">
        <f t="shared" si="15"/>
        <v>0.70710678118654757</v>
      </c>
      <c r="Z111" s="84">
        <f t="shared" si="16"/>
        <v>5.2378280087892415E-2</v>
      </c>
      <c r="AA111" s="84">
        <f t="shared" si="17"/>
        <v>3.7037037037037042E-2</v>
      </c>
      <c r="AB111" s="17"/>
    </row>
    <row r="112" spans="1:28" ht="14.25" x14ac:dyDescent="0.2">
      <c r="A112" s="16" t="str">
        <f t="shared" si="20"/>
        <v>FULL</v>
      </c>
      <c r="B112" s="16" t="str">
        <f t="shared" si="20"/>
        <v>PRODUCTION</v>
      </c>
      <c r="C112" s="16" t="str">
        <f t="shared" si="20"/>
        <v>BETWEEN</v>
      </c>
      <c r="D112" s="16" t="str">
        <f t="shared" si="20"/>
        <v>GOAB</v>
      </c>
      <c r="E112" s="16" t="str">
        <f t="shared" si="20"/>
        <v>ADU</v>
      </c>
      <c r="F112" s="100">
        <f t="shared" si="20"/>
        <v>0</v>
      </c>
      <c r="G112" s="100">
        <f t="shared" si="20"/>
        <v>0</v>
      </c>
      <c r="H112" s="16">
        <f t="shared" si="20"/>
        <v>0</v>
      </c>
      <c r="I112" s="16">
        <f t="shared" si="20"/>
        <v>130</v>
      </c>
      <c r="J112" s="16" t="str">
        <f t="shared" si="20"/>
        <v>21CASE</v>
      </c>
      <c r="K112" s="100">
        <f t="shared" si="20"/>
        <v>0</v>
      </c>
      <c r="L112" s="16">
        <f t="shared" si="20"/>
        <v>326</v>
      </c>
      <c r="M112" s="16">
        <f t="shared" si="20"/>
        <v>326</v>
      </c>
      <c r="N112" s="106">
        <f t="shared" si="20"/>
        <v>130</v>
      </c>
      <c r="O112" s="115" t="s">
        <v>288</v>
      </c>
      <c r="P112" s="103" t="s">
        <v>185</v>
      </c>
      <c r="Q112" s="23"/>
      <c r="R112" s="104"/>
      <c r="S112" s="115">
        <v>6</v>
      </c>
      <c r="T112" s="115">
        <v>7</v>
      </c>
      <c r="U112" s="105">
        <f t="shared" si="19"/>
        <v>-1</v>
      </c>
      <c r="V112" s="105">
        <f t="shared" si="12"/>
        <v>6.5</v>
      </c>
      <c r="W112" s="105">
        <f t="shared" si="13"/>
        <v>7.6923076923076927E-2</v>
      </c>
      <c r="X112" s="105">
        <f t="shared" si="14"/>
        <v>0.5</v>
      </c>
      <c r="Y112" s="84">
        <f t="shared" si="15"/>
        <v>0.70710678118654757</v>
      </c>
      <c r="Z112" s="84">
        <f t="shared" si="16"/>
        <v>0.10878565864408424</v>
      </c>
      <c r="AA112" s="84">
        <f t="shared" si="17"/>
        <v>7.6923076923076913E-2</v>
      </c>
      <c r="AB112" s="17"/>
    </row>
    <row r="113" spans="1:28" ht="14.25" x14ac:dyDescent="0.2">
      <c r="A113" s="16" t="str">
        <f t="shared" si="20"/>
        <v>FULL</v>
      </c>
      <c r="B113" s="16" t="str">
        <f t="shared" si="20"/>
        <v>PRODUCTION</v>
      </c>
      <c r="C113" s="16" t="str">
        <f t="shared" si="20"/>
        <v>BETWEEN</v>
      </c>
      <c r="D113" s="16" t="str">
        <f t="shared" si="20"/>
        <v>GOAB</v>
      </c>
      <c r="E113" s="16" t="str">
        <f t="shared" si="20"/>
        <v>ADU</v>
      </c>
      <c r="F113" s="100">
        <f t="shared" si="20"/>
        <v>0</v>
      </c>
      <c r="G113" s="100">
        <f t="shared" si="20"/>
        <v>0</v>
      </c>
      <c r="H113" s="16">
        <f t="shared" si="20"/>
        <v>0</v>
      </c>
      <c r="I113" s="16">
        <f t="shared" si="20"/>
        <v>130</v>
      </c>
      <c r="J113" s="16" t="str">
        <f t="shared" si="20"/>
        <v>21CASE</v>
      </c>
      <c r="K113" s="100">
        <f t="shared" si="20"/>
        <v>0</v>
      </c>
      <c r="L113" s="16">
        <f t="shared" si="20"/>
        <v>326</v>
      </c>
      <c r="M113" s="16">
        <f t="shared" si="20"/>
        <v>326</v>
      </c>
      <c r="N113" s="106">
        <f t="shared" si="20"/>
        <v>130</v>
      </c>
      <c r="O113" s="115" t="s">
        <v>289</v>
      </c>
      <c r="P113" s="103" t="s">
        <v>185</v>
      </c>
      <c r="Q113" s="23"/>
      <c r="R113" s="104"/>
      <c r="S113" s="115">
        <v>13</v>
      </c>
      <c r="T113" s="115">
        <v>14</v>
      </c>
      <c r="U113" s="105">
        <f t="shared" si="19"/>
        <v>-1</v>
      </c>
      <c r="V113" s="105">
        <f t="shared" si="12"/>
        <v>13.5</v>
      </c>
      <c r="W113" s="105">
        <f t="shared" si="13"/>
        <v>3.7037037037037035E-2</v>
      </c>
      <c r="X113" s="105">
        <f t="shared" si="14"/>
        <v>0.5</v>
      </c>
      <c r="Y113" s="84">
        <f t="shared" si="15"/>
        <v>0.70710678118654757</v>
      </c>
      <c r="Z113" s="84">
        <f t="shared" si="16"/>
        <v>5.2378280087892415E-2</v>
      </c>
      <c r="AA113" s="84">
        <f t="shared" si="17"/>
        <v>3.7037037037037042E-2</v>
      </c>
      <c r="AB113" s="17"/>
    </row>
    <row r="114" spans="1:28" ht="14.25" x14ac:dyDescent="0.2">
      <c r="A114" s="16" t="str">
        <f t="shared" si="20"/>
        <v>FULL</v>
      </c>
      <c r="B114" s="16" t="str">
        <f t="shared" si="20"/>
        <v>PRODUCTION</v>
      </c>
      <c r="C114" s="16" t="str">
        <f t="shared" si="20"/>
        <v>BETWEEN</v>
      </c>
      <c r="D114" s="16" t="str">
        <f t="shared" si="20"/>
        <v>GOAB</v>
      </c>
      <c r="E114" s="16" t="str">
        <f t="shared" si="20"/>
        <v>ADU</v>
      </c>
      <c r="F114" s="100">
        <f t="shared" si="20"/>
        <v>0</v>
      </c>
      <c r="G114" s="100">
        <f t="shared" si="20"/>
        <v>0</v>
      </c>
      <c r="H114" s="16">
        <f t="shared" si="20"/>
        <v>0</v>
      </c>
      <c r="I114" s="16">
        <f t="shared" si="20"/>
        <v>130</v>
      </c>
      <c r="J114" s="16" t="str">
        <f t="shared" si="20"/>
        <v>21CASE</v>
      </c>
      <c r="K114" s="100">
        <f t="shared" si="20"/>
        <v>0</v>
      </c>
      <c r="L114" s="16">
        <f t="shared" si="20"/>
        <v>326</v>
      </c>
      <c r="M114" s="16">
        <f t="shared" si="20"/>
        <v>326</v>
      </c>
      <c r="N114" s="106">
        <f t="shared" si="20"/>
        <v>130</v>
      </c>
      <c r="O114" s="115" t="s">
        <v>290</v>
      </c>
      <c r="P114" s="103" t="s">
        <v>185</v>
      </c>
      <c r="Q114" s="23"/>
      <c r="R114" s="104"/>
      <c r="S114" s="115">
        <v>15</v>
      </c>
      <c r="T114" s="115">
        <v>17</v>
      </c>
      <c r="U114" s="105">
        <f t="shared" si="19"/>
        <v>-2</v>
      </c>
      <c r="V114" s="105">
        <f t="shared" si="12"/>
        <v>16</v>
      </c>
      <c r="W114" s="105">
        <f t="shared" si="13"/>
        <v>6.25E-2</v>
      </c>
      <c r="X114" s="105">
        <f t="shared" si="14"/>
        <v>2</v>
      </c>
      <c r="Y114" s="84">
        <f t="shared" si="15"/>
        <v>1.4142135623730951</v>
      </c>
      <c r="Z114" s="84">
        <f t="shared" si="16"/>
        <v>8.8388347648318447E-2</v>
      </c>
      <c r="AA114" s="84">
        <f t="shared" si="17"/>
        <v>6.25E-2</v>
      </c>
      <c r="AB114" s="17"/>
    </row>
    <row r="115" spans="1:28" ht="14.25" x14ac:dyDescent="0.2">
      <c r="A115" s="16" t="str">
        <f t="shared" ref="A115:N117" si="21">A114</f>
        <v>FULL</v>
      </c>
      <c r="B115" s="16" t="str">
        <f t="shared" si="21"/>
        <v>PRODUCTION</v>
      </c>
      <c r="C115" s="16" t="str">
        <f t="shared" si="21"/>
        <v>BETWEEN</v>
      </c>
      <c r="D115" s="16" t="str">
        <f t="shared" si="21"/>
        <v>GOAB</v>
      </c>
      <c r="E115" s="16" t="str">
        <f t="shared" si="21"/>
        <v>ADU</v>
      </c>
      <c r="F115" s="100">
        <f t="shared" si="21"/>
        <v>0</v>
      </c>
      <c r="G115" s="100">
        <f t="shared" si="21"/>
        <v>0</v>
      </c>
      <c r="H115" s="16">
        <f t="shared" si="21"/>
        <v>0</v>
      </c>
      <c r="I115" s="16">
        <f t="shared" si="21"/>
        <v>130</v>
      </c>
      <c r="J115" s="16" t="str">
        <f t="shared" si="21"/>
        <v>21CASE</v>
      </c>
      <c r="K115" s="100">
        <f t="shared" si="21"/>
        <v>0</v>
      </c>
      <c r="L115" s="16">
        <f t="shared" si="21"/>
        <v>326</v>
      </c>
      <c r="M115" s="16">
        <f t="shared" si="21"/>
        <v>326</v>
      </c>
      <c r="N115" s="106">
        <f t="shared" si="21"/>
        <v>130</v>
      </c>
      <c r="O115" s="115" t="s">
        <v>291</v>
      </c>
      <c r="P115" s="103" t="s">
        <v>185</v>
      </c>
      <c r="Q115" s="23"/>
      <c r="R115" s="104"/>
      <c r="S115" s="115">
        <v>6</v>
      </c>
      <c r="T115" s="115">
        <v>5</v>
      </c>
      <c r="U115" s="105">
        <f t="shared" si="19"/>
        <v>1</v>
      </c>
      <c r="V115" s="105">
        <f t="shared" si="12"/>
        <v>5.5</v>
      </c>
      <c r="W115" s="105">
        <f t="shared" si="13"/>
        <v>9.0909090909090912E-2</v>
      </c>
      <c r="X115" s="105">
        <f t="shared" si="14"/>
        <v>0.5</v>
      </c>
      <c r="Y115" s="84">
        <f t="shared" si="15"/>
        <v>0.70710678118654757</v>
      </c>
      <c r="Z115" s="84">
        <f t="shared" si="16"/>
        <v>0.12856486930664501</v>
      </c>
      <c r="AA115" s="84">
        <f t="shared" si="17"/>
        <v>9.0909090909090912E-2</v>
      </c>
      <c r="AB115" s="17"/>
    </row>
    <row r="116" spans="1:28" ht="14.25" x14ac:dyDescent="0.2">
      <c r="A116" s="16" t="str">
        <f t="shared" si="21"/>
        <v>FULL</v>
      </c>
      <c r="B116" s="16" t="str">
        <f t="shared" si="21"/>
        <v>PRODUCTION</v>
      </c>
      <c r="C116" s="16" t="str">
        <f t="shared" si="21"/>
        <v>BETWEEN</v>
      </c>
      <c r="D116" s="16" t="str">
        <f t="shared" si="21"/>
        <v>GOAB</v>
      </c>
      <c r="E116" s="16" t="str">
        <f t="shared" si="21"/>
        <v>ADU</v>
      </c>
      <c r="F116" s="100">
        <f t="shared" si="21"/>
        <v>0</v>
      </c>
      <c r="G116" s="100">
        <f t="shared" si="21"/>
        <v>0</v>
      </c>
      <c r="H116" s="16">
        <f t="shared" si="21"/>
        <v>0</v>
      </c>
      <c r="I116" s="16">
        <f t="shared" si="21"/>
        <v>130</v>
      </c>
      <c r="J116" s="16" t="str">
        <f t="shared" si="21"/>
        <v>21CASE</v>
      </c>
      <c r="K116" s="100">
        <f t="shared" si="21"/>
        <v>0</v>
      </c>
      <c r="L116" s="16">
        <f t="shared" si="21"/>
        <v>326</v>
      </c>
      <c r="M116" s="16">
        <f t="shared" si="21"/>
        <v>326</v>
      </c>
      <c r="N116" s="106">
        <f t="shared" si="21"/>
        <v>130</v>
      </c>
      <c r="O116" s="115" t="s">
        <v>292</v>
      </c>
      <c r="P116" s="103" t="s">
        <v>185</v>
      </c>
      <c r="Q116" s="23"/>
      <c r="R116" s="104"/>
      <c r="S116" s="115">
        <v>15</v>
      </c>
      <c r="T116" s="115">
        <v>15</v>
      </c>
      <c r="U116" s="105">
        <f t="shared" si="19"/>
        <v>0</v>
      </c>
      <c r="V116" s="105">
        <f t="shared" si="12"/>
        <v>15</v>
      </c>
      <c r="W116" s="105">
        <f t="shared" si="13"/>
        <v>0</v>
      </c>
      <c r="X116" s="105">
        <f t="shared" si="14"/>
        <v>0</v>
      </c>
      <c r="Y116" s="84">
        <f t="shared" si="15"/>
        <v>0</v>
      </c>
      <c r="Z116" s="84">
        <f t="shared" si="16"/>
        <v>0</v>
      </c>
      <c r="AA116" s="84">
        <f t="shared" si="17"/>
        <v>0</v>
      </c>
      <c r="AB116" s="17"/>
    </row>
    <row r="117" spans="1:28" ht="14.25" x14ac:dyDescent="0.2">
      <c r="A117" s="16" t="str">
        <f t="shared" si="21"/>
        <v>FULL</v>
      </c>
      <c r="B117" s="16" t="str">
        <f t="shared" si="21"/>
        <v>PRODUCTION</v>
      </c>
      <c r="C117" s="16" t="str">
        <f t="shared" si="21"/>
        <v>BETWEEN</v>
      </c>
      <c r="D117" s="16" t="str">
        <f t="shared" si="21"/>
        <v>GOAB</v>
      </c>
      <c r="E117" s="16" t="str">
        <f t="shared" si="21"/>
        <v>ADU</v>
      </c>
      <c r="F117" s="100">
        <f t="shared" si="21"/>
        <v>0</v>
      </c>
      <c r="G117" s="100">
        <f t="shared" si="21"/>
        <v>0</v>
      </c>
      <c r="H117" s="16">
        <f t="shared" si="21"/>
        <v>0</v>
      </c>
      <c r="I117" s="16">
        <f t="shared" si="21"/>
        <v>130</v>
      </c>
      <c r="J117" s="16" t="str">
        <f t="shared" si="21"/>
        <v>21CASE</v>
      </c>
      <c r="K117" s="100">
        <f t="shared" si="21"/>
        <v>0</v>
      </c>
      <c r="L117" s="16">
        <f t="shared" si="21"/>
        <v>326</v>
      </c>
      <c r="M117" s="16">
        <f t="shared" si="21"/>
        <v>326</v>
      </c>
      <c r="N117" s="106">
        <f t="shared" si="21"/>
        <v>130</v>
      </c>
      <c r="O117" s="115" t="s">
        <v>293</v>
      </c>
      <c r="P117" s="103" t="s">
        <v>185</v>
      </c>
      <c r="Q117" s="23"/>
      <c r="R117" s="104"/>
      <c r="S117" s="115">
        <v>18</v>
      </c>
      <c r="T117" s="115">
        <v>17</v>
      </c>
      <c r="U117" s="105">
        <f t="shared" si="19"/>
        <v>1</v>
      </c>
      <c r="V117" s="105">
        <f t="shared" si="12"/>
        <v>17.5</v>
      </c>
      <c r="W117" s="105">
        <f t="shared" si="13"/>
        <v>2.8571428571428571E-2</v>
      </c>
      <c r="X117" s="105">
        <f t="shared" si="14"/>
        <v>0.5</v>
      </c>
      <c r="Y117" s="84">
        <f t="shared" si="15"/>
        <v>0.70710678118654757</v>
      </c>
      <c r="Z117" s="84">
        <f t="shared" si="16"/>
        <v>4.0406101782088436E-2</v>
      </c>
      <c r="AA117" s="84">
        <f t="shared" si="17"/>
        <v>2.8571428571428574E-2</v>
      </c>
      <c r="AB117" s="17"/>
    </row>
    <row r="118" spans="1:28" ht="14.25" x14ac:dyDescent="0.2">
      <c r="A118" s="16" t="str">
        <f t="shared" ref="A118:N118" si="22">A117</f>
        <v>FULL</v>
      </c>
      <c r="B118" s="16" t="str">
        <f t="shared" si="22"/>
        <v>PRODUCTION</v>
      </c>
      <c r="C118" s="16" t="str">
        <f t="shared" si="22"/>
        <v>BETWEEN</v>
      </c>
      <c r="D118" s="16" t="str">
        <f t="shared" si="22"/>
        <v>GOAB</v>
      </c>
      <c r="E118" s="16" t="str">
        <f t="shared" si="22"/>
        <v>ADU</v>
      </c>
      <c r="F118" s="100">
        <f t="shared" si="22"/>
        <v>0</v>
      </c>
      <c r="G118" s="100">
        <f t="shared" si="22"/>
        <v>0</v>
      </c>
      <c r="H118" s="16">
        <f t="shared" si="22"/>
        <v>0</v>
      </c>
      <c r="I118" s="16">
        <f t="shared" si="22"/>
        <v>130</v>
      </c>
      <c r="J118" s="16" t="str">
        <f t="shared" si="22"/>
        <v>21CASE</v>
      </c>
      <c r="K118" s="100">
        <f t="shared" si="22"/>
        <v>0</v>
      </c>
      <c r="L118" s="16">
        <f t="shared" si="22"/>
        <v>326</v>
      </c>
      <c r="M118" s="16">
        <f t="shared" si="22"/>
        <v>326</v>
      </c>
      <c r="N118" s="106">
        <f t="shared" si="22"/>
        <v>130</v>
      </c>
      <c r="O118" s="115" t="s">
        <v>294</v>
      </c>
      <c r="P118" s="103" t="s">
        <v>185</v>
      </c>
      <c r="Q118" s="23"/>
      <c r="R118" s="127"/>
      <c r="S118" s="115">
        <v>16</v>
      </c>
      <c r="T118" s="115">
        <v>18</v>
      </c>
      <c r="U118" s="105">
        <f t="shared" si="19"/>
        <v>-2</v>
      </c>
      <c r="V118" s="105">
        <f t="shared" ref="V118:V181" si="23">AVERAGE(S118:T118)</f>
        <v>17</v>
      </c>
      <c r="W118" s="105">
        <f t="shared" ref="W118:W181" si="24">(((ABS(S118-V118))/V118)+((ABS(T118-V118))/V118))/2</f>
        <v>5.8823529411764705E-2</v>
      </c>
      <c r="X118" s="105">
        <f t="shared" ref="X118:X181" si="25">VAR(S118:T118)</f>
        <v>2</v>
      </c>
      <c r="Y118" s="84">
        <f t="shared" ref="Y118:Y181" si="26">STDEV(S118:T118)</f>
        <v>1.4142135623730951</v>
      </c>
      <c r="Z118" s="84">
        <f t="shared" ref="Z118:Z181" si="27">Y118/V118</f>
        <v>8.3189033080770303E-2</v>
      </c>
      <c r="AA118" s="84">
        <f t="shared" ref="AA118:AA181" si="28">Z118/SQRT(2)</f>
        <v>5.8823529411764705E-2</v>
      </c>
      <c r="AB118" s="17"/>
    </row>
    <row r="119" spans="1:28" ht="14.25" x14ac:dyDescent="0.2">
      <c r="A119" s="16" t="str">
        <f t="shared" ref="A119:N119" si="29">A118</f>
        <v>FULL</v>
      </c>
      <c r="B119" s="16" t="str">
        <f t="shared" si="29"/>
        <v>PRODUCTION</v>
      </c>
      <c r="C119" s="16" t="str">
        <f t="shared" si="29"/>
        <v>BETWEEN</v>
      </c>
      <c r="D119" s="16" t="str">
        <f t="shared" si="29"/>
        <v>GOAB</v>
      </c>
      <c r="E119" s="16" t="str">
        <f t="shared" si="29"/>
        <v>ADU</v>
      </c>
      <c r="F119" s="100">
        <f t="shared" si="29"/>
        <v>0</v>
      </c>
      <c r="G119" s="100">
        <f t="shared" si="29"/>
        <v>0</v>
      </c>
      <c r="H119" s="16">
        <f t="shared" si="29"/>
        <v>0</v>
      </c>
      <c r="I119" s="16">
        <f t="shared" si="29"/>
        <v>130</v>
      </c>
      <c r="J119" s="16" t="str">
        <f t="shared" si="29"/>
        <v>21CASE</v>
      </c>
      <c r="K119" s="100">
        <f t="shared" si="29"/>
        <v>0</v>
      </c>
      <c r="L119" s="16">
        <f t="shared" si="29"/>
        <v>326</v>
      </c>
      <c r="M119" s="16">
        <f t="shared" si="29"/>
        <v>326</v>
      </c>
      <c r="N119" s="106">
        <f t="shared" si="29"/>
        <v>130</v>
      </c>
      <c r="O119" s="115" t="s">
        <v>295</v>
      </c>
      <c r="P119" s="103" t="s">
        <v>185</v>
      </c>
      <c r="Q119" s="23"/>
      <c r="R119" s="127"/>
      <c r="S119" s="115">
        <v>12</v>
      </c>
      <c r="T119" s="115">
        <v>14</v>
      </c>
      <c r="U119" s="105">
        <f t="shared" si="19"/>
        <v>-2</v>
      </c>
      <c r="V119" s="105">
        <f t="shared" si="23"/>
        <v>13</v>
      </c>
      <c r="W119" s="105">
        <f t="shared" si="24"/>
        <v>7.6923076923076927E-2</v>
      </c>
      <c r="X119" s="105">
        <f t="shared" si="25"/>
        <v>2</v>
      </c>
      <c r="Y119" s="84">
        <f t="shared" si="26"/>
        <v>1.4142135623730951</v>
      </c>
      <c r="Z119" s="84">
        <f t="shared" si="27"/>
        <v>0.10878565864408424</v>
      </c>
      <c r="AA119" s="84">
        <f t="shared" si="28"/>
        <v>7.6923076923076913E-2</v>
      </c>
      <c r="AB119" s="17"/>
    </row>
    <row r="120" spans="1:28" ht="14.25" x14ac:dyDescent="0.2">
      <c r="A120" s="16" t="str">
        <f t="shared" ref="A120:N120" si="30">A119</f>
        <v>FULL</v>
      </c>
      <c r="B120" s="16" t="str">
        <f t="shared" si="30"/>
        <v>PRODUCTION</v>
      </c>
      <c r="C120" s="16" t="str">
        <f t="shared" si="30"/>
        <v>BETWEEN</v>
      </c>
      <c r="D120" s="16" t="str">
        <f t="shared" si="30"/>
        <v>GOAB</v>
      </c>
      <c r="E120" s="16" t="str">
        <f t="shared" si="30"/>
        <v>ADU</v>
      </c>
      <c r="F120" s="100">
        <f t="shared" si="30"/>
        <v>0</v>
      </c>
      <c r="G120" s="100">
        <f t="shared" si="30"/>
        <v>0</v>
      </c>
      <c r="H120" s="16">
        <f t="shared" si="30"/>
        <v>0</v>
      </c>
      <c r="I120" s="16">
        <f t="shared" si="30"/>
        <v>130</v>
      </c>
      <c r="J120" s="16" t="str">
        <f t="shared" si="30"/>
        <v>21CASE</v>
      </c>
      <c r="K120" s="100">
        <f t="shared" si="30"/>
        <v>0</v>
      </c>
      <c r="L120" s="16">
        <f t="shared" si="30"/>
        <v>326</v>
      </c>
      <c r="M120" s="16">
        <f t="shared" si="30"/>
        <v>326</v>
      </c>
      <c r="N120" s="106">
        <f t="shared" si="30"/>
        <v>130</v>
      </c>
      <c r="O120" s="115" t="s">
        <v>296</v>
      </c>
      <c r="P120" s="103" t="s">
        <v>185</v>
      </c>
      <c r="Q120" s="23"/>
      <c r="R120" s="127"/>
      <c r="S120" s="115">
        <v>15</v>
      </c>
      <c r="T120" s="115">
        <v>15</v>
      </c>
      <c r="U120" s="105">
        <f t="shared" si="19"/>
        <v>0</v>
      </c>
      <c r="V120" s="105">
        <f t="shared" si="23"/>
        <v>15</v>
      </c>
      <c r="W120" s="105">
        <f t="shared" si="24"/>
        <v>0</v>
      </c>
      <c r="X120" s="105">
        <f t="shared" si="25"/>
        <v>0</v>
      </c>
      <c r="Y120" s="84">
        <f t="shared" si="26"/>
        <v>0</v>
      </c>
      <c r="Z120" s="84">
        <f t="shared" si="27"/>
        <v>0</v>
      </c>
      <c r="AA120" s="84">
        <f t="shared" si="28"/>
        <v>0</v>
      </c>
      <c r="AB120" s="17"/>
    </row>
    <row r="121" spans="1:28" ht="14.25" x14ac:dyDescent="0.2">
      <c r="A121" s="16" t="str">
        <f t="shared" ref="A121:N121" si="31">A120</f>
        <v>FULL</v>
      </c>
      <c r="B121" s="16" t="str">
        <f t="shared" si="31"/>
        <v>PRODUCTION</v>
      </c>
      <c r="C121" s="16" t="str">
        <f t="shared" si="31"/>
        <v>BETWEEN</v>
      </c>
      <c r="D121" s="16" t="str">
        <f t="shared" si="31"/>
        <v>GOAB</v>
      </c>
      <c r="E121" s="16" t="str">
        <f t="shared" si="31"/>
        <v>ADU</v>
      </c>
      <c r="F121" s="100">
        <f t="shared" si="31"/>
        <v>0</v>
      </c>
      <c r="G121" s="100">
        <f t="shared" si="31"/>
        <v>0</v>
      </c>
      <c r="H121" s="16">
        <f t="shared" si="31"/>
        <v>0</v>
      </c>
      <c r="I121" s="16">
        <f t="shared" si="31"/>
        <v>130</v>
      </c>
      <c r="J121" s="16" t="str">
        <f t="shared" si="31"/>
        <v>21CASE</v>
      </c>
      <c r="K121" s="100">
        <f t="shared" si="31"/>
        <v>0</v>
      </c>
      <c r="L121" s="16">
        <f t="shared" si="31"/>
        <v>326</v>
      </c>
      <c r="M121" s="16">
        <f t="shared" si="31"/>
        <v>326</v>
      </c>
      <c r="N121" s="106">
        <f t="shared" si="31"/>
        <v>130</v>
      </c>
      <c r="O121" s="115" t="s">
        <v>297</v>
      </c>
      <c r="P121" s="103" t="s">
        <v>185</v>
      </c>
      <c r="Q121" s="23"/>
      <c r="R121" s="127"/>
      <c r="S121" s="115">
        <v>13</v>
      </c>
      <c r="T121" s="115">
        <v>13</v>
      </c>
      <c r="U121" s="105">
        <f t="shared" si="19"/>
        <v>0</v>
      </c>
      <c r="V121" s="105">
        <f t="shared" si="23"/>
        <v>13</v>
      </c>
      <c r="W121" s="105">
        <f t="shared" si="24"/>
        <v>0</v>
      </c>
      <c r="X121" s="105">
        <f t="shared" si="25"/>
        <v>0</v>
      </c>
      <c r="Y121" s="84">
        <f t="shared" si="26"/>
        <v>0</v>
      </c>
      <c r="Z121" s="84">
        <f t="shared" si="27"/>
        <v>0</v>
      </c>
      <c r="AA121" s="84">
        <f t="shared" si="28"/>
        <v>0</v>
      </c>
      <c r="AB121" s="17"/>
    </row>
    <row r="122" spans="1:28" ht="14.25" x14ac:dyDescent="0.2">
      <c r="A122" s="16" t="str">
        <f t="shared" ref="A122:N122" si="32">A121</f>
        <v>FULL</v>
      </c>
      <c r="B122" s="16" t="str">
        <f t="shared" si="32"/>
        <v>PRODUCTION</v>
      </c>
      <c r="C122" s="16" t="str">
        <f t="shared" si="32"/>
        <v>BETWEEN</v>
      </c>
      <c r="D122" s="16" t="str">
        <f t="shared" si="32"/>
        <v>GOAB</v>
      </c>
      <c r="E122" s="16" t="str">
        <f t="shared" si="32"/>
        <v>ADU</v>
      </c>
      <c r="F122" s="100">
        <f t="shared" si="32"/>
        <v>0</v>
      </c>
      <c r="G122" s="100">
        <f t="shared" si="32"/>
        <v>0</v>
      </c>
      <c r="H122" s="16">
        <f t="shared" si="32"/>
        <v>0</v>
      </c>
      <c r="I122" s="16">
        <f t="shared" si="32"/>
        <v>130</v>
      </c>
      <c r="J122" s="16" t="str">
        <f t="shared" si="32"/>
        <v>21CASE</v>
      </c>
      <c r="K122" s="100">
        <f t="shared" si="32"/>
        <v>0</v>
      </c>
      <c r="L122" s="16">
        <f t="shared" si="32"/>
        <v>326</v>
      </c>
      <c r="M122" s="16">
        <f t="shared" si="32"/>
        <v>326</v>
      </c>
      <c r="N122" s="106">
        <f t="shared" si="32"/>
        <v>130</v>
      </c>
      <c r="O122" s="115" t="s">
        <v>298</v>
      </c>
      <c r="P122" s="103" t="s">
        <v>185</v>
      </c>
      <c r="Q122" s="23"/>
      <c r="R122" s="127"/>
      <c r="S122" s="115">
        <v>13</v>
      </c>
      <c r="T122" s="115">
        <v>13</v>
      </c>
      <c r="U122" s="105">
        <f t="shared" si="19"/>
        <v>0</v>
      </c>
      <c r="V122" s="105">
        <f t="shared" si="23"/>
        <v>13</v>
      </c>
      <c r="W122" s="105">
        <f t="shared" si="24"/>
        <v>0</v>
      </c>
      <c r="X122" s="105">
        <f t="shared" si="25"/>
        <v>0</v>
      </c>
      <c r="Y122" s="84">
        <f t="shared" si="26"/>
        <v>0</v>
      </c>
      <c r="Z122" s="84">
        <f t="shared" si="27"/>
        <v>0</v>
      </c>
      <c r="AA122" s="84">
        <f t="shared" si="28"/>
        <v>0</v>
      </c>
      <c r="AB122" s="17"/>
    </row>
    <row r="123" spans="1:28" ht="14.25" x14ac:dyDescent="0.2">
      <c r="A123" s="16" t="str">
        <f t="shared" ref="A123:N123" si="33">A122</f>
        <v>FULL</v>
      </c>
      <c r="B123" s="16" t="str">
        <f t="shared" si="33"/>
        <v>PRODUCTION</v>
      </c>
      <c r="C123" s="16" t="str">
        <f t="shared" si="33"/>
        <v>BETWEEN</v>
      </c>
      <c r="D123" s="16" t="str">
        <f t="shared" si="33"/>
        <v>GOAB</v>
      </c>
      <c r="E123" s="16" t="str">
        <f t="shared" si="33"/>
        <v>ADU</v>
      </c>
      <c r="F123" s="100">
        <f t="shared" si="33"/>
        <v>0</v>
      </c>
      <c r="G123" s="100">
        <f t="shared" si="33"/>
        <v>0</v>
      </c>
      <c r="H123" s="16">
        <f t="shared" si="33"/>
        <v>0</v>
      </c>
      <c r="I123" s="16">
        <f t="shared" si="33"/>
        <v>130</v>
      </c>
      <c r="J123" s="16" t="str">
        <f t="shared" si="33"/>
        <v>21CASE</v>
      </c>
      <c r="K123" s="100">
        <f t="shared" si="33"/>
        <v>0</v>
      </c>
      <c r="L123" s="16">
        <f t="shared" si="33"/>
        <v>326</v>
      </c>
      <c r="M123" s="16">
        <f t="shared" si="33"/>
        <v>326</v>
      </c>
      <c r="N123" s="106">
        <f t="shared" si="33"/>
        <v>130</v>
      </c>
      <c r="O123" s="115" t="s">
        <v>299</v>
      </c>
      <c r="P123" s="103" t="s">
        <v>185</v>
      </c>
      <c r="Q123" s="23"/>
      <c r="R123" s="127"/>
      <c r="S123" s="115">
        <v>13</v>
      </c>
      <c r="T123" s="115">
        <v>13</v>
      </c>
      <c r="U123" s="105">
        <f t="shared" si="19"/>
        <v>0</v>
      </c>
      <c r="V123" s="105">
        <f t="shared" si="23"/>
        <v>13</v>
      </c>
      <c r="W123" s="105">
        <f t="shared" si="24"/>
        <v>0</v>
      </c>
      <c r="X123" s="105">
        <f t="shared" si="25"/>
        <v>0</v>
      </c>
      <c r="Y123" s="84">
        <f t="shared" si="26"/>
        <v>0</v>
      </c>
      <c r="Z123" s="84">
        <f t="shared" si="27"/>
        <v>0</v>
      </c>
      <c r="AA123" s="84">
        <f t="shared" si="28"/>
        <v>0</v>
      </c>
      <c r="AB123" s="17"/>
    </row>
    <row r="124" spans="1:28" ht="14.25" x14ac:dyDescent="0.2">
      <c r="A124" s="16" t="str">
        <f t="shared" ref="A124:N124" si="34">A123</f>
        <v>FULL</v>
      </c>
      <c r="B124" s="16" t="str">
        <f t="shared" si="34"/>
        <v>PRODUCTION</v>
      </c>
      <c r="C124" s="16" t="str">
        <f t="shared" si="34"/>
        <v>BETWEEN</v>
      </c>
      <c r="D124" s="16" t="str">
        <f t="shared" si="34"/>
        <v>GOAB</v>
      </c>
      <c r="E124" s="16" t="str">
        <f t="shared" si="34"/>
        <v>ADU</v>
      </c>
      <c r="F124" s="100">
        <f t="shared" si="34"/>
        <v>0</v>
      </c>
      <c r="G124" s="100">
        <f t="shared" si="34"/>
        <v>0</v>
      </c>
      <c r="H124" s="16">
        <f t="shared" si="34"/>
        <v>0</v>
      </c>
      <c r="I124" s="16">
        <f t="shared" si="34"/>
        <v>130</v>
      </c>
      <c r="J124" s="16" t="str">
        <f t="shared" si="34"/>
        <v>21CASE</v>
      </c>
      <c r="K124" s="100">
        <f t="shared" si="34"/>
        <v>0</v>
      </c>
      <c r="L124" s="16">
        <f t="shared" si="34"/>
        <v>326</v>
      </c>
      <c r="M124" s="16">
        <f t="shared" si="34"/>
        <v>326</v>
      </c>
      <c r="N124" s="106">
        <f t="shared" si="34"/>
        <v>130</v>
      </c>
      <c r="O124" s="115" t="s">
        <v>300</v>
      </c>
      <c r="P124" s="103" t="s">
        <v>185</v>
      </c>
      <c r="Q124" s="23"/>
      <c r="R124" s="127"/>
      <c r="S124" s="115">
        <v>17</v>
      </c>
      <c r="T124" s="115">
        <v>17</v>
      </c>
      <c r="U124" s="105">
        <f t="shared" si="19"/>
        <v>0</v>
      </c>
      <c r="V124" s="105">
        <f t="shared" si="23"/>
        <v>17</v>
      </c>
      <c r="W124" s="105">
        <f t="shared" si="24"/>
        <v>0</v>
      </c>
      <c r="X124" s="105">
        <f t="shared" si="25"/>
        <v>0</v>
      </c>
      <c r="Y124" s="84">
        <f t="shared" si="26"/>
        <v>0</v>
      </c>
      <c r="Z124" s="84">
        <f t="shared" si="27"/>
        <v>0</v>
      </c>
      <c r="AA124" s="84">
        <f t="shared" si="28"/>
        <v>0</v>
      </c>
      <c r="AB124" s="17"/>
    </row>
    <row r="125" spans="1:28" ht="14.25" x14ac:dyDescent="0.2">
      <c r="A125" s="16" t="str">
        <f t="shared" ref="A125:N125" si="35">A124</f>
        <v>FULL</v>
      </c>
      <c r="B125" s="16" t="str">
        <f t="shared" si="35"/>
        <v>PRODUCTION</v>
      </c>
      <c r="C125" s="16" t="str">
        <f t="shared" si="35"/>
        <v>BETWEEN</v>
      </c>
      <c r="D125" s="16" t="str">
        <f t="shared" si="35"/>
        <v>GOAB</v>
      </c>
      <c r="E125" s="16" t="str">
        <f t="shared" si="35"/>
        <v>ADU</v>
      </c>
      <c r="F125" s="100">
        <f t="shared" si="35"/>
        <v>0</v>
      </c>
      <c r="G125" s="100">
        <f t="shared" si="35"/>
        <v>0</v>
      </c>
      <c r="H125" s="16">
        <f t="shared" si="35"/>
        <v>0</v>
      </c>
      <c r="I125" s="16">
        <f t="shared" si="35"/>
        <v>130</v>
      </c>
      <c r="J125" s="16" t="str">
        <f t="shared" si="35"/>
        <v>21CASE</v>
      </c>
      <c r="K125" s="100">
        <f t="shared" si="35"/>
        <v>0</v>
      </c>
      <c r="L125" s="16">
        <f t="shared" si="35"/>
        <v>326</v>
      </c>
      <c r="M125" s="16">
        <f t="shared" si="35"/>
        <v>326</v>
      </c>
      <c r="N125" s="106">
        <f t="shared" si="35"/>
        <v>130</v>
      </c>
      <c r="O125" s="115" t="s">
        <v>301</v>
      </c>
      <c r="P125" s="103" t="s">
        <v>185</v>
      </c>
      <c r="Q125" s="23"/>
      <c r="R125" s="127"/>
      <c r="S125" s="115">
        <v>4</v>
      </c>
      <c r="T125" s="115">
        <v>4</v>
      </c>
      <c r="U125" s="105">
        <f t="shared" si="19"/>
        <v>0</v>
      </c>
      <c r="V125" s="105">
        <f t="shared" si="23"/>
        <v>4</v>
      </c>
      <c r="W125" s="105">
        <f t="shared" si="24"/>
        <v>0</v>
      </c>
      <c r="X125" s="105">
        <f t="shared" si="25"/>
        <v>0</v>
      </c>
      <c r="Y125" s="84">
        <f t="shared" si="26"/>
        <v>0</v>
      </c>
      <c r="Z125" s="84">
        <f t="shared" si="27"/>
        <v>0</v>
      </c>
      <c r="AA125" s="84">
        <f t="shared" si="28"/>
        <v>0</v>
      </c>
      <c r="AB125" s="17"/>
    </row>
    <row r="126" spans="1:28" ht="14.25" x14ac:dyDescent="0.2">
      <c r="A126" s="16" t="str">
        <f t="shared" ref="A126:N126" si="36">A125</f>
        <v>FULL</v>
      </c>
      <c r="B126" s="16" t="str">
        <f t="shared" si="36"/>
        <v>PRODUCTION</v>
      </c>
      <c r="C126" s="16" t="str">
        <f t="shared" si="36"/>
        <v>BETWEEN</v>
      </c>
      <c r="D126" s="16" t="str">
        <f t="shared" si="36"/>
        <v>GOAB</v>
      </c>
      <c r="E126" s="16" t="str">
        <f t="shared" si="36"/>
        <v>ADU</v>
      </c>
      <c r="F126" s="100">
        <f t="shared" si="36"/>
        <v>0</v>
      </c>
      <c r="G126" s="100">
        <f t="shared" si="36"/>
        <v>0</v>
      </c>
      <c r="H126" s="16">
        <f t="shared" si="36"/>
        <v>0</v>
      </c>
      <c r="I126" s="16">
        <f t="shared" si="36"/>
        <v>130</v>
      </c>
      <c r="J126" s="16" t="str">
        <f t="shared" si="36"/>
        <v>21CASE</v>
      </c>
      <c r="K126" s="100">
        <f t="shared" si="36"/>
        <v>0</v>
      </c>
      <c r="L126" s="16">
        <f t="shared" si="36"/>
        <v>326</v>
      </c>
      <c r="M126" s="16">
        <f t="shared" si="36"/>
        <v>326</v>
      </c>
      <c r="N126" s="106">
        <f t="shared" si="36"/>
        <v>130</v>
      </c>
      <c r="O126" s="115" t="s">
        <v>302</v>
      </c>
      <c r="P126" s="103" t="s">
        <v>185</v>
      </c>
      <c r="Q126" s="23"/>
      <c r="R126" s="127"/>
      <c r="S126" s="115">
        <v>6</v>
      </c>
      <c r="T126" s="115">
        <v>7</v>
      </c>
      <c r="U126" s="105">
        <f t="shared" si="19"/>
        <v>-1</v>
      </c>
      <c r="V126" s="105">
        <f t="shared" si="23"/>
        <v>6.5</v>
      </c>
      <c r="W126" s="105">
        <f t="shared" si="24"/>
        <v>7.6923076923076927E-2</v>
      </c>
      <c r="X126" s="105">
        <f t="shared" si="25"/>
        <v>0.5</v>
      </c>
      <c r="Y126" s="84">
        <f t="shared" si="26"/>
        <v>0.70710678118654757</v>
      </c>
      <c r="Z126" s="84">
        <f t="shared" si="27"/>
        <v>0.10878565864408424</v>
      </c>
      <c r="AA126" s="84">
        <f t="shared" si="28"/>
        <v>7.6923076923076913E-2</v>
      </c>
      <c r="AB126" s="17"/>
    </row>
    <row r="127" spans="1:28" ht="14.25" x14ac:dyDescent="0.2">
      <c r="A127" s="16" t="str">
        <f t="shared" ref="A127:N127" si="37">A126</f>
        <v>FULL</v>
      </c>
      <c r="B127" s="16" t="str">
        <f t="shared" si="37"/>
        <v>PRODUCTION</v>
      </c>
      <c r="C127" s="16" t="str">
        <f t="shared" si="37"/>
        <v>BETWEEN</v>
      </c>
      <c r="D127" s="16" t="str">
        <f t="shared" si="37"/>
        <v>GOAB</v>
      </c>
      <c r="E127" s="16" t="str">
        <f t="shared" si="37"/>
        <v>ADU</v>
      </c>
      <c r="F127" s="100">
        <f t="shared" si="37"/>
        <v>0</v>
      </c>
      <c r="G127" s="100">
        <f t="shared" si="37"/>
        <v>0</v>
      </c>
      <c r="H127" s="16">
        <f t="shared" si="37"/>
        <v>0</v>
      </c>
      <c r="I127" s="16">
        <f t="shared" si="37"/>
        <v>130</v>
      </c>
      <c r="J127" s="16" t="str">
        <f t="shared" si="37"/>
        <v>21CASE</v>
      </c>
      <c r="K127" s="100">
        <f t="shared" si="37"/>
        <v>0</v>
      </c>
      <c r="L127" s="16">
        <f t="shared" si="37"/>
        <v>326</v>
      </c>
      <c r="M127" s="16">
        <f t="shared" si="37"/>
        <v>326</v>
      </c>
      <c r="N127" s="106">
        <f t="shared" si="37"/>
        <v>130</v>
      </c>
      <c r="O127" s="115" t="s">
        <v>303</v>
      </c>
      <c r="P127" s="103" t="s">
        <v>185</v>
      </c>
      <c r="Q127" s="23"/>
      <c r="R127" s="127"/>
      <c r="S127" s="115">
        <v>13</v>
      </c>
      <c r="T127" s="115">
        <v>13</v>
      </c>
      <c r="U127" s="105">
        <f t="shared" si="19"/>
        <v>0</v>
      </c>
      <c r="V127" s="105">
        <f t="shared" si="23"/>
        <v>13</v>
      </c>
      <c r="W127" s="105">
        <f t="shared" si="24"/>
        <v>0</v>
      </c>
      <c r="X127" s="105">
        <f t="shared" si="25"/>
        <v>0</v>
      </c>
      <c r="Y127" s="84">
        <f t="shared" si="26"/>
        <v>0</v>
      </c>
      <c r="Z127" s="84">
        <f t="shared" si="27"/>
        <v>0</v>
      </c>
      <c r="AA127" s="84">
        <f t="shared" si="28"/>
        <v>0</v>
      </c>
      <c r="AB127" s="17"/>
    </row>
    <row r="128" spans="1:28" ht="14.25" x14ac:dyDescent="0.2">
      <c r="A128" s="16" t="str">
        <f t="shared" ref="A128:N128" si="38">A127</f>
        <v>FULL</v>
      </c>
      <c r="B128" s="16" t="str">
        <f t="shared" si="38"/>
        <v>PRODUCTION</v>
      </c>
      <c r="C128" s="16" t="str">
        <f t="shared" si="38"/>
        <v>BETWEEN</v>
      </c>
      <c r="D128" s="16" t="str">
        <f t="shared" si="38"/>
        <v>GOAB</v>
      </c>
      <c r="E128" s="16" t="str">
        <f t="shared" si="38"/>
        <v>ADU</v>
      </c>
      <c r="F128" s="100">
        <f t="shared" si="38"/>
        <v>0</v>
      </c>
      <c r="G128" s="100">
        <f t="shared" si="38"/>
        <v>0</v>
      </c>
      <c r="H128" s="16">
        <f t="shared" si="38"/>
        <v>0</v>
      </c>
      <c r="I128" s="16">
        <f t="shared" si="38"/>
        <v>130</v>
      </c>
      <c r="J128" s="16" t="str">
        <f t="shared" si="38"/>
        <v>21CASE</v>
      </c>
      <c r="K128" s="100">
        <f t="shared" si="38"/>
        <v>0</v>
      </c>
      <c r="L128" s="16">
        <f t="shared" si="38"/>
        <v>326</v>
      </c>
      <c r="M128" s="16">
        <f t="shared" si="38"/>
        <v>326</v>
      </c>
      <c r="N128" s="106">
        <f t="shared" si="38"/>
        <v>130</v>
      </c>
      <c r="O128" s="115" t="s">
        <v>304</v>
      </c>
      <c r="P128" s="103" t="s">
        <v>185</v>
      </c>
      <c r="Q128" s="23"/>
      <c r="R128" s="127"/>
      <c r="S128" s="115">
        <v>15</v>
      </c>
      <c r="T128" s="115">
        <v>13</v>
      </c>
      <c r="U128" s="105">
        <f t="shared" si="19"/>
        <v>2</v>
      </c>
      <c r="V128" s="105">
        <f t="shared" si="23"/>
        <v>14</v>
      </c>
      <c r="W128" s="105">
        <f t="shared" si="24"/>
        <v>7.1428571428571425E-2</v>
      </c>
      <c r="X128" s="105">
        <f t="shared" si="25"/>
        <v>2</v>
      </c>
      <c r="Y128" s="84">
        <f t="shared" si="26"/>
        <v>1.4142135623730951</v>
      </c>
      <c r="Z128" s="84">
        <f t="shared" si="27"/>
        <v>0.10101525445522108</v>
      </c>
      <c r="AA128" s="84">
        <f t="shared" si="28"/>
        <v>7.1428571428571425E-2</v>
      </c>
      <c r="AB128" s="17"/>
    </row>
    <row r="129" spans="1:28" ht="14.25" x14ac:dyDescent="0.2">
      <c r="A129" s="16" t="str">
        <f t="shared" ref="A129:N129" si="39">A128</f>
        <v>FULL</v>
      </c>
      <c r="B129" s="16" t="str">
        <f t="shared" si="39"/>
        <v>PRODUCTION</v>
      </c>
      <c r="C129" s="16" t="str">
        <f t="shared" si="39"/>
        <v>BETWEEN</v>
      </c>
      <c r="D129" s="16" t="str">
        <f t="shared" si="39"/>
        <v>GOAB</v>
      </c>
      <c r="E129" s="16" t="str">
        <f t="shared" si="39"/>
        <v>ADU</v>
      </c>
      <c r="F129" s="100">
        <f t="shared" si="39"/>
        <v>0</v>
      </c>
      <c r="G129" s="100">
        <f t="shared" si="39"/>
        <v>0</v>
      </c>
      <c r="H129" s="16">
        <f t="shared" si="39"/>
        <v>0</v>
      </c>
      <c r="I129" s="16">
        <f t="shared" si="39"/>
        <v>130</v>
      </c>
      <c r="J129" s="16" t="str">
        <f t="shared" si="39"/>
        <v>21CASE</v>
      </c>
      <c r="K129" s="100">
        <f t="shared" si="39"/>
        <v>0</v>
      </c>
      <c r="L129" s="16">
        <f t="shared" si="39"/>
        <v>326</v>
      </c>
      <c r="M129" s="16">
        <f t="shared" si="39"/>
        <v>326</v>
      </c>
      <c r="N129" s="106">
        <f t="shared" si="39"/>
        <v>130</v>
      </c>
      <c r="O129" s="115" t="s">
        <v>305</v>
      </c>
      <c r="P129" s="103" t="s">
        <v>185</v>
      </c>
      <c r="Q129" s="23"/>
      <c r="R129" s="127"/>
      <c r="S129" s="115">
        <v>6</v>
      </c>
      <c r="T129" s="115">
        <v>5</v>
      </c>
      <c r="U129" s="105">
        <f t="shared" si="19"/>
        <v>1</v>
      </c>
      <c r="V129" s="105">
        <f t="shared" si="23"/>
        <v>5.5</v>
      </c>
      <c r="W129" s="105">
        <f t="shared" si="24"/>
        <v>9.0909090909090912E-2</v>
      </c>
      <c r="X129" s="105">
        <f t="shared" si="25"/>
        <v>0.5</v>
      </c>
      <c r="Y129" s="84">
        <f t="shared" si="26"/>
        <v>0.70710678118654757</v>
      </c>
      <c r="Z129" s="84">
        <f t="shared" si="27"/>
        <v>0.12856486930664501</v>
      </c>
      <c r="AA129" s="84">
        <f t="shared" si="28"/>
        <v>9.0909090909090912E-2</v>
      </c>
      <c r="AB129" s="17"/>
    </row>
    <row r="130" spans="1:28" ht="14.25" x14ac:dyDescent="0.2">
      <c r="A130" s="16" t="str">
        <f t="shared" ref="A130:N130" si="40">A129</f>
        <v>FULL</v>
      </c>
      <c r="B130" s="16" t="str">
        <f t="shared" si="40"/>
        <v>PRODUCTION</v>
      </c>
      <c r="C130" s="16" t="str">
        <f t="shared" si="40"/>
        <v>BETWEEN</v>
      </c>
      <c r="D130" s="16" t="str">
        <f t="shared" si="40"/>
        <v>GOAB</v>
      </c>
      <c r="E130" s="16" t="str">
        <f t="shared" si="40"/>
        <v>ADU</v>
      </c>
      <c r="F130" s="100">
        <f t="shared" si="40"/>
        <v>0</v>
      </c>
      <c r="G130" s="100">
        <f t="shared" si="40"/>
        <v>0</v>
      </c>
      <c r="H130" s="16">
        <f t="shared" si="40"/>
        <v>0</v>
      </c>
      <c r="I130" s="16">
        <f t="shared" si="40"/>
        <v>130</v>
      </c>
      <c r="J130" s="16" t="str">
        <f t="shared" si="40"/>
        <v>21CASE</v>
      </c>
      <c r="K130" s="100">
        <f t="shared" si="40"/>
        <v>0</v>
      </c>
      <c r="L130" s="16">
        <f t="shared" si="40"/>
        <v>326</v>
      </c>
      <c r="M130" s="16">
        <f t="shared" si="40"/>
        <v>326</v>
      </c>
      <c r="N130" s="106">
        <f t="shared" si="40"/>
        <v>130</v>
      </c>
      <c r="O130" s="115" t="s">
        <v>306</v>
      </c>
      <c r="P130" s="103" t="s">
        <v>185</v>
      </c>
      <c r="Q130" s="23"/>
      <c r="R130" s="127"/>
      <c r="S130" s="115">
        <v>18</v>
      </c>
      <c r="T130" s="115">
        <v>20</v>
      </c>
      <c r="U130" s="105">
        <f t="shared" si="19"/>
        <v>-2</v>
      </c>
      <c r="V130" s="105">
        <f t="shared" si="23"/>
        <v>19</v>
      </c>
      <c r="W130" s="105">
        <f t="shared" si="24"/>
        <v>5.2631578947368418E-2</v>
      </c>
      <c r="X130" s="105">
        <f t="shared" si="25"/>
        <v>2</v>
      </c>
      <c r="Y130" s="84">
        <f t="shared" si="26"/>
        <v>1.4142135623730951</v>
      </c>
      <c r="Z130" s="84">
        <f t="shared" si="27"/>
        <v>7.4432292756478696E-2</v>
      </c>
      <c r="AA130" s="84">
        <f t="shared" si="28"/>
        <v>5.2631578947368425E-2</v>
      </c>
      <c r="AB130" s="17"/>
    </row>
    <row r="131" spans="1:28" ht="14.25" x14ac:dyDescent="0.2">
      <c r="A131" s="16" t="str">
        <f t="shared" ref="A131:N131" si="41">A130</f>
        <v>FULL</v>
      </c>
      <c r="B131" s="16" t="str">
        <f t="shared" si="41"/>
        <v>PRODUCTION</v>
      </c>
      <c r="C131" s="16" t="str">
        <f t="shared" si="41"/>
        <v>BETWEEN</v>
      </c>
      <c r="D131" s="16" t="str">
        <f t="shared" si="41"/>
        <v>GOAB</v>
      </c>
      <c r="E131" s="16" t="str">
        <f t="shared" si="41"/>
        <v>ADU</v>
      </c>
      <c r="F131" s="100">
        <f t="shared" si="41"/>
        <v>0</v>
      </c>
      <c r="G131" s="100">
        <f t="shared" si="41"/>
        <v>0</v>
      </c>
      <c r="H131" s="16">
        <f t="shared" si="41"/>
        <v>0</v>
      </c>
      <c r="I131" s="16">
        <f t="shared" si="41"/>
        <v>130</v>
      </c>
      <c r="J131" s="16" t="str">
        <f t="shared" si="41"/>
        <v>21CASE</v>
      </c>
      <c r="K131" s="100">
        <f t="shared" si="41"/>
        <v>0</v>
      </c>
      <c r="L131" s="16">
        <f t="shared" si="41"/>
        <v>326</v>
      </c>
      <c r="M131" s="16">
        <f t="shared" si="41"/>
        <v>326</v>
      </c>
      <c r="N131" s="106">
        <f t="shared" si="41"/>
        <v>130</v>
      </c>
      <c r="O131" s="115" t="s">
        <v>307</v>
      </c>
      <c r="P131" s="103" t="s">
        <v>185</v>
      </c>
      <c r="Q131" s="23"/>
      <c r="R131" s="127"/>
      <c r="S131" s="115">
        <v>13</v>
      </c>
      <c r="T131" s="115">
        <v>13</v>
      </c>
      <c r="U131" s="105">
        <f t="shared" si="19"/>
        <v>0</v>
      </c>
      <c r="V131" s="105">
        <f t="shared" si="23"/>
        <v>13</v>
      </c>
      <c r="W131" s="105">
        <f t="shared" si="24"/>
        <v>0</v>
      </c>
      <c r="X131" s="105">
        <f t="shared" si="25"/>
        <v>0</v>
      </c>
      <c r="Y131" s="84">
        <f t="shared" si="26"/>
        <v>0</v>
      </c>
      <c r="Z131" s="84">
        <f t="shared" si="27"/>
        <v>0</v>
      </c>
      <c r="AA131" s="84">
        <f t="shared" si="28"/>
        <v>0</v>
      </c>
      <c r="AB131" s="17"/>
    </row>
    <row r="132" spans="1:28" ht="14.25" x14ac:dyDescent="0.2">
      <c r="A132" s="16" t="str">
        <f t="shared" ref="A132:N132" si="42">A131</f>
        <v>FULL</v>
      </c>
      <c r="B132" s="16" t="str">
        <f t="shared" si="42"/>
        <v>PRODUCTION</v>
      </c>
      <c r="C132" s="16" t="str">
        <f t="shared" si="42"/>
        <v>BETWEEN</v>
      </c>
      <c r="D132" s="16" t="str">
        <f t="shared" si="42"/>
        <v>GOAB</v>
      </c>
      <c r="E132" s="16" t="str">
        <f t="shared" si="42"/>
        <v>ADU</v>
      </c>
      <c r="F132" s="100">
        <f t="shared" si="42"/>
        <v>0</v>
      </c>
      <c r="G132" s="100">
        <f t="shared" si="42"/>
        <v>0</v>
      </c>
      <c r="H132" s="16">
        <f t="shared" si="42"/>
        <v>0</v>
      </c>
      <c r="I132" s="16">
        <f t="shared" si="42"/>
        <v>130</v>
      </c>
      <c r="J132" s="16" t="str">
        <f t="shared" si="42"/>
        <v>21CASE</v>
      </c>
      <c r="K132" s="100">
        <f t="shared" si="42"/>
        <v>0</v>
      </c>
      <c r="L132" s="16">
        <f t="shared" si="42"/>
        <v>326</v>
      </c>
      <c r="M132" s="16">
        <f t="shared" si="42"/>
        <v>326</v>
      </c>
      <c r="N132" s="106">
        <f t="shared" si="42"/>
        <v>130</v>
      </c>
      <c r="O132" s="115" t="s">
        <v>308</v>
      </c>
      <c r="P132" s="103" t="s">
        <v>185</v>
      </c>
      <c r="Q132" s="23"/>
      <c r="R132" s="127"/>
      <c r="S132" s="115">
        <v>6</v>
      </c>
      <c r="T132" s="115">
        <v>5</v>
      </c>
      <c r="U132" s="105">
        <f t="shared" si="19"/>
        <v>1</v>
      </c>
      <c r="V132" s="105">
        <f t="shared" si="23"/>
        <v>5.5</v>
      </c>
      <c r="W132" s="105">
        <f t="shared" si="24"/>
        <v>9.0909090909090912E-2</v>
      </c>
      <c r="X132" s="105">
        <f t="shared" si="25"/>
        <v>0.5</v>
      </c>
      <c r="Y132" s="84">
        <f t="shared" si="26"/>
        <v>0.70710678118654757</v>
      </c>
      <c r="Z132" s="84">
        <f t="shared" si="27"/>
        <v>0.12856486930664501</v>
      </c>
      <c r="AA132" s="84">
        <f t="shared" si="28"/>
        <v>9.0909090909090912E-2</v>
      </c>
      <c r="AB132" s="17"/>
    </row>
    <row r="133" spans="1:28" ht="14.25" x14ac:dyDescent="0.2">
      <c r="A133" s="16" t="str">
        <f t="shared" ref="A133:N133" si="43">A132</f>
        <v>FULL</v>
      </c>
      <c r="B133" s="16" t="str">
        <f t="shared" si="43"/>
        <v>PRODUCTION</v>
      </c>
      <c r="C133" s="16" t="str">
        <f t="shared" si="43"/>
        <v>BETWEEN</v>
      </c>
      <c r="D133" s="16" t="str">
        <f t="shared" si="43"/>
        <v>GOAB</v>
      </c>
      <c r="E133" s="16" t="str">
        <f t="shared" si="43"/>
        <v>ADU</v>
      </c>
      <c r="F133" s="100">
        <f t="shared" si="43"/>
        <v>0</v>
      </c>
      <c r="G133" s="100">
        <f t="shared" si="43"/>
        <v>0</v>
      </c>
      <c r="H133" s="16">
        <f t="shared" si="43"/>
        <v>0</v>
      </c>
      <c r="I133" s="16">
        <f t="shared" si="43"/>
        <v>130</v>
      </c>
      <c r="J133" s="16" t="str">
        <f t="shared" si="43"/>
        <v>21CASE</v>
      </c>
      <c r="K133" s="100">
        <f t="shared" si="43"/>
        <v>0</v>
      </c>
      <c r="L133" s="16">
        <f t="shared" si="43"/>
        <v>326</v>
      </c>
      <c r="M133" s="16">
        <f t="shared" si="43"/>
        <v>326</v>
      </c>
      <c r="N133" s="106">
        <f t="shared" si="43"/>
        <v>130</v>
      </c>
      <c r="O133" s="115" t="s">
        <v>309</v>
      </c>
      <c r="P133" s="103" t="s">
        <v>185</v>
      </c>
      <c r="Q133" s="23"/>
      <c r="R133" s="127"/>
      <c r="S133" s="115">
        <v>13</v>
      </c>
      <c r="T133" s="115">
        <v>15</v>
      </c>
      <c r="U133" s="105">
        <f t="shared" si="19"/>
        <v>-2</v>
      </c>
      <c r="V133" s="105">
        <f t="shared" si="23"/>
        <v>14</v>
      </c>
      <c r="W133" s="105">
        <f t="shared" si="24"/>
        <v>7.1428571428571425E-2</v>
      </c>
      <c r="X133" s="105">
        <f t="shared" si="25"/>
        <v>2</v>
      </c>
      <c r="Y133" s="84">
        <f t="shared" si="26"/>
        <v>1.4142135623730951</v>
      </c>
      <c r="Z133" s="84">
        <f t="shared" si="27"/>
        <v>0.10101525445522108</v>
      </c>
      <c r="AA133" s="84">
        <f t="shared" si="28"/>
        <v>7.1428571428571425E-2</v>
      </c>
      <c r="AB133" s="17"/>
    </row>
    <row r="134" spans="1:28" ht="14.25" x14ac:dyDescent="0.2">
      <c r="A134" s="16" t="str">
        <f t="shared" ref="A134:N134" si="44">A133</f>
        <v>FULL</v>
      </c>
      <c r="B134" s="16" t="str">
        <f t="shared" si="44"/>
        <v>PRODUCTION</v>
      </c>
      <c r="C134" s="16" t="str">
        <f t="shared" si="44"/>
        <v>BETWEEN</v>
      </c>
      <c r="D134" s="16" t="str">
        <f t="shared" si="44"/>
        <v>GOAB</v>
      </c>
      <c r="E134" s="16" t="str">
        <f t="shared" si="44"/>
        <v>ADU</v>
      </c>
      <c r="F134" s="100">
        <f t="shared" si="44"/>
        <v>0</v>
      </c>
      <c r="G134" s="100">
        <f t="shared" si="44"/>
        <v>0</v>
      </c>
      <c r="H134" s="16">
        <f t="shared" si="44"/>
        <v>0</v>
      </c>
      <c r="I134" s="16">
        <f t="shared" si="44"/>
        <v>130</v>
      </c>
      <c r="J134" s="16" t="str">
        <f t="shared" si="44"/>
        <v>21CASE</v>
      </c>
      <c r="K134" s="100">
        <f t="shared" si="44"/>
        <v>0</v>
      </c>
      <c r="L134" s="16">
        <f t="shared" si="44"/>
        <v>326</v>
      </c>
      <c r="M134" s="16">
        <f t="shared" si="44"/>
        <v>326</v>
      </c>
      <c r="N134" s="106">
        <f t="shared" si="44"/>
        <v>130</v>
      </c>
      <c r="O134" s="115" t="s">
        <v>310</v>
      </c>
      <c r="P134" s="103" t="s">
        <v>185</v>
      </c>
      <c r="Q134" s="23"/>
      <c r="R134" s="127"/>
      <c r="S134" s="115">
        <v>14</v>
      </c>
      <c r="T134" s="115">
        <v>13</v>
      </c>
      <c r="U134" s="105">
        <f t="shared" si="19"/>
        <v>1</v>
      </c>
      <c r="V134" s="105">
        <f t="shared" si="23"/>
        <v>13.5</v>
      </c>
      <c r="W134" s="105">
        <f t="shared" si="24"/>
        <v>3.7037037037037035E-2</v>
      </c>
      <c r="X134" s="105">
        <f t="shared" si="25"/>
        <v>0.5</v>
      </c>
      <c r="Y134" s="84">
        <f t="shared" si="26"/>
        <v>0.70710678118654757</v>
      </c>
      <c r="Z134" s="84">
        <f t="shared" si="27"/>
        <v>5.2378280087892415E-2</v>
      </c>
      <c r="AA134" s="84">
        <f t="shared" si="28"/>
        <v>3.7037037037037042E-2</v>
      </c>
      <c r="AB134" s="17"/>
    </row>
    <row r="135" spans="1:28" ht="14.25" x14ac:dyDescent="0.2">
      <c r="A135" s="16" t="str">
        <f t="shared" ref="A135:N135" si="45">A134</f>
        <v>FULL</v>
      </c>
      <c r="B135" s="16" t="str">
        <f t="shared" si="45"/>
        <v>PRODUCTION</v>
      </c>
      <c r="C135" s="16" t="str">
        <f t="shared" si="45"/>
        <v>BETWEEN</v>
      </c>
      <c r="D135" s="16" t="str">
        <f t="shared" si="45"/>
        <v>GOAB</v>
      </c>
      <c r="E135" s="16" t="str">
        <f t="shared" si="45"/>
        <v>ADU</v>
      </c>
      <c r="F135" s="100">
        <f t="shared" si="45"/>
        <v>0</v>
      </c>
      <c r="G135" s="100">
        <f t="shared" si="45"/>
        <v>0</v>
      </c>
      <c r="H135" s="16">
        <f t="shared" si="45"/>
        <v>0</v>
      </c>
      <c r="I135" s="16">
        <f t="shared" si="45"/>
        <v>130</v>
      </c>
      <c r="J135" s="16" t="str">
        <f t="shared" si="45"/>
        <v>21CASE</v>
      </c>
      <c r="K135" s="100">
        <f t="shared" si="45"/>
        <v>0</v>
      </c>
      <c r="L135" s="16">
        <f t="shared" si="45"/>
        <v>326</v>
      </c>
      <c r="M135" s="16">
        <f t="shared" si="45"/>
        <v>326</v>
      </c>
      <c r="N135" s="106">
        <f t="shared" si="45"/>
        <v>130</v>
      </c>
      <c r="O135" s="115" t="s">
        <v>311</v>
      </c>
      <c r="P135" s="103" t="s">
        <v>185</v>
      </c>
      <c r="Q135" s="23"/>
      <c r="R135" s="127"/>
      <c r="S135" s="115">
        <v>21</v>
      </c>
      <c r="T135" s="115">
        <v>21</v>
      </c>
      <c r="U135" s="105">
        <f t="shared" si="19"/>
        <v>0</v>
      </c>
      <c r="V135" s="105">
        <f t="shared" si="23"/>
        <v>21</v>
      </c>
      <c r="W135" s="105">
        <f t="shared" si="24"/>
        <v>0</v>
      </c>
      <c r="X135" s="105">
        <f t="shared" si="25"/>
        <v>0</v>
      </c>
      <c r="Y135" s="84">
        <f t="shared" si="26"/>
        <v>0</v>
      </c>
      <c r="Z135" s="84">
        <f t="shared" si="27"/>
        <v>0</v>
      </c>
      <c r="AA135" s="84">
        <f t="shared" si="28"/>
        <v>0</v>
      </c>
      <c r="AB135" s="17"/>
    </row>
    <row r="136" spans="1:28" ht="14.25" x14ac:dyDescent="0.2">
      <c r="A136" s="16" t="str">
        <f t="shared" ref="A136:N136" si="46">A135</f>
        <v>FULL</v>
      </c>
      <c r="B136" s="16" t="str">
        <f t="shared" si="46"/>
        <v>PRODUCTION</v>
      </c>
      <c r="C136" s="16" t="str">
        <f t="shared" si="46"/>
        <v>BETWEEN</v>
      </c>
      <c r="D136" s="16" t="str">
        <f t="shared" si="46"/>
        <v>GOAB</v>
      </c>
      <c r="E136" s="16" t="str">
        <f t="shared" si="46"/>
        <v>ADU</v>
      </c>
      <c r="F136" s="100">
        <f t="shared" si="46"/>
        <v>0</v>
      </c>
      <c r="G136" s="100">
        <f t="shared" si="46"/>
        <v>0</v>
      </c>
      <c r="H136" s="16">
        <f t="shared" si="46"/>
        <v>0</v>
      </c>
      <c r="I136" s="16">
        <f t="shared" si="46"/>
        <v>130</v>
      </c>
      <c r="J136" s="16" t="str">
        <f t="shared" si="46"/>
        <v>21CASE</v>
      </c>
      <c r="K136" s="100">
        <f t="shared" si="46"/>
        <v>0</v>
      </c>
      <c r="L136" s="16">
        <f t="shared" si="46"/>
        <v>326</v>
      </c>
      <c r="M136" s="16">
        <f t="shared" si="46"/>
        <v>326</v>
      </c>
      <c r="N136" s="106">
        <f t="shared" si="46"/>
        <v>130</v>
      </c>
      <c r="O136" s="115" t="s">
        <v>312</v>
      </c>
      <c r="P136" s="103" t="s">
        <v>185</v>
      </c>
      <c r="Q136" s="23"/>
      <c r="R136" s="127"/>
      <c r="S136" s="115">
        <v>21</v>
      </c>
      <c r="T136" s="115">
        <v>21</v>
      </c>
      <c r="U136" s="105">
        <f t="shared" si="19"/>
        <v>0</v>
      </c>
      <c r="V136" s="105">
        <f t="shared" si="23"/>
        <v>21</v>
      </c>
      <c r="W136" s="105">
        <f t="shared" si="24"/>
        <v>0</v>
      </c>
      <c r="X136" s="105">
        <f t="shared" si="25"/>
        <v>0</v>
      </c>
      <c r="Y136" s="84">
        <f t="shared" si="26"/>
        <v>0</v>
      </c>
      <c r="Z136" s="84">
        <f t="shared" si="27"/>
        <v>0</v>
      </c>
      <c r="AA136" s="84">
        <f t="shared" si="28"/>
        <v>0</v>
      </c>
      <c r="AB136" s="17"/>
    </row>
    <row r="137" spans="1:28" ht="14.25" x14ac:dyDescent="0.2">
      <c r="A137" s="16" t="str">
        <f t="shared" ref="A137:N137" si="47">A136</f>
        <v>FULL</v>
      </c>
      <c r="B137" s="16" t="str">
        <f t="shared" si="47"/>
        <v>PRODUCTION</v>
      </c>
      <c r="C137" s="16" t="str">
        <f t="shared" si="47"/>
        <v>BETWEEN</v>
      </c>
      <c r="D137" s="16" t="str">
        <f t="shared" si="47"/>
        <v>GOAB</v>
      </c>
      <c r="E137" s="16" t="str">
        <f t="shared" si="47"/>
        <v>ADU</v>
      </c>
      <c r="F137" s="100">
        <f t="shared" si="47"/>
        <v>0</v>
      </c>
      <c r="G137" s="100">
        <f t="shared" si="47"/>
        <v>0</v>
      </c>
      <c r="H137" s="16">
        <f t="shared" si="47"/>
        <v>0</v>
      </c>
      <c r="I137" s="16">
        <f t="shared" si="47"/>
        <v>130</v>
      </c>
      <c r="J137" s="16" t="str">
        <f t="shared" si="47"/>
        <v>21CASE</v>
      </c>
      <c r="K137" s="100">
        <f t="shared" si="47"/>
        <v>0</v>
      </c>
      <c r="L137" s="16">
        <f t="shared" si="47"/>
        <v>326</v>
      </c>
      <c r="M137" s="16">
        <f t="shared" si="47"/>
        <v>326</v>
      </c>
      <c r="N137" s="106">
        <f t="shared" si="47"/>
        <v>130</v>
      </c>
      <c r="O137" s="115" t="s">
        <v>313</v>
      </c>
      <c r="P137" s="103" t="s">
        <v>185</v>
      </c>
      <c r="Q137" s="23"/>
      <c r="R137" s="127"/>
      <c r="S137" s="115">
        <v>14</v>
      </c>
      <c r="T137" s="115">
        <v>15</v>
      </c>
      <c r="U137" s="105">
        <f t="shared" si="19"/>
        <v>-1</v>
      </c>
      <c r="V137" s="105">
        <f t="shared" si="23"/>
        <v>14.5</v>
      </c>
      <c r="W137" s="105">
        <f t="shared" si="24"/>
        <v>3.4482758620689655E-2</v>
      </c>
      <c r="X137" s="105">
        <f t="shared" si="25"/>
        <v>0.5</v>
      </c>
      <c r="Y137" s="84">
        <f t="shared" si="26"/>
        <v>0.70710678118654757</v>
      </c>
      <c r="Z137" s="84">
        <f t="shared" si="27"/>
        <v>4.8765984909417075E-2</v>
      </c>
      <c r="AA137" s="84">
        <f t="shared" si="28"/>
        <v>3.4482758620689655E-2</v>
      </c>
      <c r="AB137" s="17"/>
    </row>
    <row r="138" spans="1:28" ht="14.25" x14ac:dyDescent="0.2">
      <c r="A138" s="16" t="str">
        <f t="shared" ref="A138:N138" si="48">A137</f>
        <v>FULL</v>
      </c>
      <c r="B138" s="16" t="str">
        <f t="shared" si="48"/>
        <v>PRODUCTION</v>
      </c>
      <c r="C138" s="16" t="str">
        <f t="shared" si="48"/>
        <v>BETWEEN</v>
      </c>
      <c r="D138" s="16" t="str">
        <f t="shared" si="48"/>
        <v>GOAB</v>
      </c>
      <c r="E138" s="16" t="str">
        <f t="shared" si="48"/>
        <v>ADU</v>
      </c>
      <c r="F138" s="100">
        <f t="shared" si="48"/>
        <v>0</v>
      </c>
      <c r="G138" s="100">
        <f t="shared" si="48"/>
        <v>0</v>
      </c>
      <c r="H138" s="16">
        <f t="shared" si="48"/>
        <v>0</v>
      </c>
      <c r="I138" s="16">
        <f t="shared" si="48"/>
        <v>130</v>
      </c>
      <c r="J138" s="16" t="str">
        <f t="shared" si="48"/>
        <v>21CASE</v>
      </c>
      <c r="K138" s="100">
        <f t="shared" si="48"/>
        <v>0</v>
      </c>
      <c r="L138" s="16">
        <f t="shared" si="48"/>
        <v>326</v>
      </c>
      <c r="M138" s="16">
        <f t="shared" si="48"/>
        <v>326</v>
      </c>
      <c r="N138" s="106">
        <f t="shared" si="48"/>
        <v>130</v>
      </c>
      <c r="O138" s="115" t="s">
        <v>314</v>
      </c>
      <c r="P138" s="103" t="s">
        <v>185</v>
      </c>
      <c r="Q138" s="23"/>
      <c r="R138" s="127"/>
      <c r="S138" s="115">
        <v>18</v>
      </c>
      <c r="T138" s="115">
        <v>20</v>
      </c>
      <c r="U138" s="105">
        <f t="shared" si="19"/>
        <v>-2</v>
      </c>
      <c r="V138" s="105">
        <f t="shared" si="23"/>
        <v>19</v>
      </c>
      <c r="W138" s="105">
        <f t="shared" si="24"/>
        <v>5.2631578947368418E-2</v>
      </c>
      <c r="X138" s="105">
        <f t="shared" si="25"/>
        <v>2</v>
      </c>
      <c r="Y138" s="84">
        <f t="shared" si="26"/>
        <v>1.4142135623730951</v>
      </c>
      <c r="Z138" s="84">
        <f t="shared" si="27"/>
        <v>7.4432292756478696E-2</v>
      </c>
      <c r="AA138" s="84">
        <f t="shared" si="28"/>
        <v>5.2631578947368425E-2</v>
      </c>
      <c r="AB138" s="17"/>
    </row>
    <row r="139" spans="1:28" ht="14.25" x14ac:dyDescent="0.2">
      <c r="A139" s="16" t="str">
        <f t="shared" ref="A139:N139" si="49">A138</f>
        <v>FULL</v>
      </c>
      <c r="B139" s="16" t="str">
        <f t="shared" si="49"/>
        <v>PRODUCTION</v>
      </c>
      <c r="C139" s="16" t="str">
        <f t="shared" si="49"/>
        <v>BETWEEN</v>
      </c>
      <c r="D139" s="16" t="str">
        <f t="shared" si="49"/>
        <v>GOAB</v>
      </c>
      <c r="E139" s="16" t="str">
        <f t="shared" si="49"/>
        <v>ADU</v>
      </c>
      <c r="F139" s="100">
        <f t="shared" si="49"/>
        <v>0</v>
      </c>
      <c r="G139" s="100">
        <f t="shared" si="49"/>
        <v>0</v>
      </c>
      <c r="H139" s="16">
        <f t="shared" si="49"/>
        <v>0</v>
      </c>
      <c r="I139" s="16">
        <f t="shared" si="49"/>
        <v>130</v>
      </c>
      <c r="J139" s="16" t="str">
        <f t="shared" si="49"/>
        <v>21CASE</v>
      </c>
      <c r="K139" s="100">
        <f t="shared" si="49"/>
        <v>0</v>
      </c>
      <c r="L139" s="16">
        <f t="shared" si="49"/>
        <v>326</v>
      </c>
      <c r="M139" s="16">
        <f t="shared" si="49"/>
        <v>326</v>
      </c>
      <c r="N139" s="106">
        <f t="shared" si="49"/>
        <v>130</v>
      </c>
      <c r="O139" s="115" t="s">
        <v>315</v>
      </c>
      <c r="P139" s="103" t="s">
        <v>185</v>
      </c>
      <c r="Q139" s="23"/>
      <c r="R139" s="127"/>
      <c r="S139" s="115">
        <v>6</v>
      </c>
      <c r="T139" s="115">
        <v>7</v>
      </c>
      <c r="U139" s="105">
        <f t="shared" si="19"/>
        <v>-1</v>
      </c>
      <c r="V139" s="105">
        <f t="shared" si="23"/>
        <v>6.5</v>
      </c>
      <c r="W139" s="105">
        <f t="shared" si="24"/>
        <v>7.6923076923076927E-2</v>
      </c>
      <c r="X139" s="105">
        <f t="shared" si="25"/>
        <v>0.5</v>
      </c>
      <c r="Y139" s="84">
        <f t="shared" si="26"/>
        <v>0.70710678118654757</v>
      </c>
      <c r="Z139" s="84">
        <f t="shared" si="27"/>
        <v>0.10878565864408424</v>
      </c>
      <c r="AA139" s="84">
        <f t="shared" si="28"/>
        <v>7.6923076923076913E-2</v>
      </c>
      <c r="AB139" s="17"/>
    </row>
    <row r="140" spans="1:28" ht="14.25" x14ac:dyDescent="0.2">
      <c r="A140" s="16" t="str">
        <f t="shared" ref="A140:N140" si="50">A139</f>
        <v>FULL</v>
      </c>
      <c r="B140" s="16" t="str">
        <f t="shared" si="50"/>
        <v>PRODUCTION</v>
      </c>
      <c r="C140" s="16" t="str">
        <f t="shared" si="50"/>
        <v>BETWEEN</v>
      </c>
      <c r="D140" s="16" t="str">
        <f t="shared" si="50"/>
        <v>GOAB</v>
      </c>
      <c r="E140" s="16" t="str">
        <f t="shared" si="50"/>
        <v>ADU</v>
      </c>
      <c r="F140" s="100">
        <f t="shared" si="50"/>
        <v>0</v>
      </c>
      <c r="G140" s="100">
        <f t="shared" si="50"/>
        <v>0</v>
      </c>
      <c r="H140" s="16">
        <f t="shared" si="50"/>
        <v>0</v>
      </c>
      <c r="I140" s="16">
        <f t="shared" si="50"/>
        <v>130</v>
      </c>
      <c r="J140" s="16" t="str">
        <f t="shared" si="50"/>
        <v>21CASE</v>
      </c>
      <c r="K140" s="100">
        <f t="shared" si="50"/>
        <v>0</v>
      </c>
      <c r="L140" s="16">
        <f t="shared" si="50"/>
        <v>326</v>
      </c>
      <c r="M140" s="16">
        <f t="shared" si="50"/>
        <v>326</v>
      </c>
      <c r="N140" s="106">
        <f t="shared" si="50"/>
        <v>130</v>
      </c>
      <c r="O140" s="115" t="s">
        <v>316</v>
      </c>
      <c r="P140" s="103" t="s">
        <v>185</v>
      </c>
      <c r="Q140" s="23"/>
      <c r="R140" s="127"/>
      <c r="S140" s="115">
        <v>16</v>
      </c>
      <c r="T140" s="115">
        <v>19</v>
      </c>
      <c r="U140" s="105">
        <f t="shared" si="19"/>
        <v>-3</v>
      </c>
      <c r="V140" s="105">
        <f t="shared" si="23"/>
        <v>17.5</v>
      </c>
      <c r="W140" s="105">
        <f t="shared" si="24"/>
        <v>8.5714285714285715E-2</v>
      </c>
      <c r="X140" s="105">
        <f t="shared" si="25"/>
        <v>4.5</v>
      </c>
      <c r="Y140" s="84">
        <f t="shared" si="26"/>
        <v>2.1213203435596424</v>
      </c>
      <c r="Z140" s="84">
        <f t="shared" si="27"/>
        <v>0.12121830534626528</v>
      </c>
      <c r="AA140" s="84">
        <f t="shared" si="28"/>
        <v>8.5714285714285701E-2</v>
      </c>
      <c r="AB140" s="17"/>
    </row>
    <row r="141" spans="1:28" ht="14.25" x14ac:dyDescent="0.2">
      <c r="A141" s="16" t="str">
        <f t="shared" ref="A141:N141" si="51">A140</f>
        <v>FULL</v>
      </c>
      <c r="B141" s="16" t="str">
        <f t="shared" si="51"/>
        <v>PRODUCTION</v>
      </c>
      <c r="C141" s="16" t="str">
        <f t="shared" si="51"/>
        <v>BETWEEN</v>
      </c>
      <c r="D141" s="16" t="str">
        <f t="shared" si="51"/>
        <v>GOAB</v>
      </c>
      <c r="E141" s="16" t="str">
        <f t="shared" si="51"/>
        <v>ADU</v>
      </c>
      <c r="F141" s="100">
        <f t="shared" si="51"/>
        <v>0</v>
      </c>
      <c r="G141" s="100">
        <f t="shared" si="51"/>
        <v>0</v>
      </c>
      <c r="H141" s="16">
        <f t="shared" si="51"/>
        <v>0</v>
      </c>
      <c r="I141" s="16">
        <f t="shared" si="51"/>
        <v>130</v>
      </c>
      <c r="J141" s="16" t="str">
        <f t="shared" si="51"/>
        <v>21CASE</v>
      </c>
      <c r="K141" s="100">
        <f t="shared" si="51"/>
        <v>0</v>
      </c>
      <c r="L141" s="16">
        <f t="shared" si="51"/>
        <v>326</v>
      </c>
      <c r="M141" s="16">
        <f t="shared" si="51"/>
        <v>326</v>
      </c>
      <c r="N141" s="106">
        <f t="shared" si="51"/>
        <v>130</v>
      </c>
      <c r="O141" s="115" t="s">
        <v>317</v>
      </c>
      <c r="P141" s="103" t="s">
        <v>185</v>
      </c>
      <c r="Q141" s="23"/>
      <c r="R141" s="127"/>
      <c r="S141" s="115">
        <v>7</v>
      </c>
      <c r="T141" s="115">
        <v>6</v>
      </c>
      <c r="U141" s="105">
        <f t="shared" si="19"/>
        <v>1</v>
      </c>
      <c r="V141" s="105">
        <f t="shared" si="23"/>
        <v>6.5</v>
      </c>
      <c r="W141" s="105">
        <f t="shared" si="24"/>
        <v>7.6923076923076927E-2</v>
      </c>
      <c r="X141" s="105">
        <f t="shared" si="25"/>
        <v>0.5</v>
      </c>
      <c r="Y141" s="84">
        <f t="shared" si="26"/>
        <v>0.70710678118654757</v>
      </c>
      <c r="Z141" s="84">
        <f t="shared" si="27"/>
        <v>0.10878565864408424</v>
      </c>
      <c r="AA141" s="84">
        <f t="shared" si="28"/>
        <v>7.6923076923076913E-2</v>
      </c>
      <c r="AB141" s="17"/>
    </row>
    <row r="142" spans="1:28" ht="14.25" x14ac:dyDescent="0.2">
      <c r="A142" s="16" t="str">
        <f t="shared" ref="A142:N142" si="52">A141</f>
        <v>FULL</v>
      </c>
      <c r="B142" s="16" t="str">
        <f t="shared" si="52"/>
        <v>PRODUCTION</v>
      </c>
      <c r="C142" s="16" t="str">
        <f t="shared" si="52"/>
        <v>BETWEEN</v>
      </c>
      <c r="D142" s="16" t="str">
        <f t="shared" si="52"/>
        <v>GOAB</v>
      </c>
      <c r="E142" s="16" t="str">
        <f t="shared" si="52"/>
        <v>ADU</v>
      </c>
      <c r="F142" s="100">
        <f t="shared" si="52"/>
        <v>0</v>
      </c>
      <c r="G142" s="100">
        <f t="shared" si="52"/>
        <v>0</v>
      </c>
      <c r="H142" s="16">
        <f t="shared" si="52"/>
        <v>0</v>
      </c>
      <c r="I142" s="16">
        <f t="shared" si="52"/>
        <v>130</v>
      </c>
      <c r="J142" s="16" t="str">
        <f t="shared" si="52"/>
        <v>21CASE</v>
      </c>
      <c r="K142" s="100">
        <f t="shared" si="52"/>
        <v>0</v>
      </c>
      <c r="L142" s="16">
        <f t="shared" si="52"/>
        <v>326</v>
      </c>
      <c r="M142" s="16">
        <f t="shared" si="52"/>
        <v>326</v>
      </c>
      <c r="N142" s="106">
        <f t="shared" si="52"/>
        <v>130</v>
      </c>
      <c r="O142" s="115" t="s">
        <v>318</v>
      </c>
      <c r="P142" s="103" t="s">
        <v>185</v>
      </c>
      <c r="Q142" s="23"/>
      <c r="R142" s="127"/>
      <c r="S142" s="115">
        <v>17</v>
      </c>
      <c r="T142" s="115">
        <v>18</v>
      </c>
      <c r="U142" s="105">
        <f t="shared" si="19"/>
        <v>-1</v>
      </c>
      <c r="V142" s="105">
        <f t="shared" si="23"/>
        <v>17.5</v>
      </c>
      <c r="W142" s="105">
        <f t="shared" si="24"/>
        <v>2.8571428571428571E-2</v>
      </c>
      <c r="X142" s="105">
        <f t="shared" si="25"/>
        <v>0.5</v>
      </c>
      <c r="Y142" s="84">
        <f t="shared" si="26"/>
        <v>0.70710678118654757</v>
      </c>
      <c r="Z142" s="84">
        <f t="shared" si="27"/>
        <v>4.0406101782088436E-2</v>
      </c>
      <c r="AA142" s="84">
        <f t="shared" si="28"/>
        <v>2.8571428571428574E-2</v>
      </c>
      <c r="AB142" s="17"/>
    </row>
    <row r="143" spans="1:28" ht="14.25" x14ac:dyDescent="0.2">
      <c r="A143" s="16" t="str">
        <f t="shared" ref="A143:N143" si="53">A142</f>
        <v>FULL</v>
      </c>
      <c r="B143" s="16" t="str">
        <f t="shared" si="53"/>
        <v>PRODUCTION</v>
      </c>
      <c r="C143" s="16" t="str">
        <f t="shared" si="53"/>
        <v>BETWEEN</v>
      </c>
      <c r="D143" s="16" t="str">
        <f t="shared" si="53"/>
        <v>GOAB</v>
      </c>
      <c r="E143" s="16" t="str">
        <f t="shared" si="53"/>
        <v>ADU</v>
      </c>
      <c r="F143" s="100">
        <f t="shared" si="53"/>
        <v>0</v>
      </c>
      <c r="G143" s="100">
        <f t="shared" si="53"/>
        <v>0</v>
      </c>
      <c r="H143" s="16">
        <f t="shared" si="53"/>
        <v>0</v>
      </c>
      <c r="I143" s="16">
        <f t="shared" si="53"/>
        <v>130</v>
      </c>
      <c r="J143" s="16" t="str">
        <f t="shared" si="53"/>
        <v>21CASE</v>
      </c>
      <c r="K143" s="100">
        <f t="shared" si="53"/>
        <v>0</v>
      </c>
      <c r="L143" s="16">
        <f t="shared" si="53"/>
        <v>326</v>
      </c>
      <c r="M143" s="16">
        <f t="shared" si="53"/>
        <v>326</v>
      </c>
      <c r="N143" s="106">
        <f t="shared" si="53"/>
        <v>130</v>
      </c>
      <c r="O143" s="115" t="s">
        <v>319</v>
      </c>
      <c r="P143" s="103" t="s">
        <v>185</v>
      </c>
      <c r="Q143" s="23"/>
      <c r="R143" s="127"/>
      <c r="S143" s="115">
        <v>8</v>
      </c>
      <c r="T143" s="115">
        <v>7</v>
      </c>
      <c r="U143" s="105">
        <f t="shared" si="19"/>
        <v>1</v>
      </c>
      <c r="V143" s="105">
        <f t="shared" si="23"/>
        <v>7.5</v>
      </c>
      <c r="W143" s="105">
        <f t="shared" si="24"/>
        <v>6.6666666666666666E-2</v>
      </c>
      <c r="X143" s="105">
        <f t="shared" si="25"/>
        <v>0.5</v>
      </c>
      <c r="Y143" s="84">
        <f t="shared" si="26"/>
        <v>0.70710678118654757</v>
      </c>
      <c r="Z143" s="84">
        <f t="shared" si="27"/>
        <v>9.428090415820635E-2</v>
      </c>
      <c r="AA143" s="84">
        <f t="shared" si="28"/>
        <v>6.6666666666666666E-2</v>
      </c>
      <c r="AB143" s="17"/>
    </row>
    <row r="144" spans="1:28" ht="14.25" x14ac:dyDescent="0.2">
      <c r="A144" s="16" t="str">
        <f t="shared" ref="A144:N144" si="54">A143</f>
        <v>FULL</v>
      </c>
      <c r="B144" s="16" t="str">
        <f t="shared" si="54"/>
        <v>PRODUCTION</v>
      </c>
      <c r="C144" s="16" t="str">
        <f t="shared" si="54"/>
        <v>BETWEEN</v>
      </c>
      <c r="D144" s="16" t="str">
        <f t="shared" si="54"/>
        <v>GOAB</v>
      </c>
      <c r="E144" s="16" t="str">
        <f t="shared" si="54"/>
        <v>ADU</v>
      </c>
      <c r="F144" s="100">
        <f t="shared" si="54"/>
        <v>0</v>
      </c>
      <c r="G144" s="100">
        <f t="shared" si="54"/>
        <v>0</v>
      </c>
      <c r="H144" s="16">
        <f t="shared" si="54"/>
        <v>0</v>
      </c>
      <c r="I144" s="16">
        <f t="shared" si="54"/>
        <v>130</v>
      </c>
      <c r="J144" s="16" t="str">
        <f t="shared" si="54"/>
        <v>21CASE</v>
      </c>
      <c r="K144" s="100">
        <f t="shared" si="54"/>
        <v>0</v>
      </c>
      <c r="L144" s="16">
        <f t="shared" si="54"/>
        <v>326</v>
      </c>
      <c r="M144" s="16">
        <f t="shared" si="54"/>
        <v>326</v>
      </c>
      <c r="N144" s="106">
        <f t="shared" si="54"/>
        <v>130</v>
      </c>
      <c r="O144" s="115" t="s">
        <v>320</v>
      </c>
      <c r="P144" s="103" t="s">
        <v>185</v>
      </c>
      <c r="Q144" s="23"/>
      <c r="R144" s="127"/>
      <c r="S144" s="115">
        <v>19</v>
      </c>
      <c r="T144" s="115">
        <v>21</v>
      </c>
      <c r="U144" s="105">
        <f t="shared" si="19"/>
        <v>-2</v>
      </c>
      <c r="V144" s="105">
        <f t="shared" si="23"/>
        <v>20</v>
      </c>
      <c r="W144" s="105">
        <f t="shared" si="24"/>
        <v>0.05</v>
      </c>
      <c r="X144" s="105">
        <f t="shared" si="25"/>
        <v>2</v>
      </c>
      <c r="Y144" s="84">
        <f t="shared" si="26"/>
        <v>1.4142135623730951</v>
      </c>
      <c r="Z144" s="84">
        <f t="shared" si="27"/>
        <v>7.0710678118654752E-2</v>
      </c>
      <c r="AA144" s="84">
        <f t="shared" si="28"/>
        <v>4.9999999999999996E-2</v>
      </c>
      <c r="AB144" s="17"/>
    </row>
    <row r="145" spans="1:28" ht="14.25" x14ac:dyDescent="0.2">
      <c r="A145" s="16" t="str">
        <f t="shared" ref="A145:N145" si="55">A144</f>
        <v>FULL</v>
      </c>
      <c r="B145" s="16" t="str">
        <f t="shared" si="55"/>
        <v>PRODUCTION</v>
      </c>
      <c r="C145" s="16" t="str">
        <f t="shared" si="55"/>
        <v>BETWEEN</v>
      </c>
      <c r="D145" s="16" t="str">
        <f t="shared" si="55"/>
        <v>GOAB</v>
      </c>
      <c r="E145" s="16" t="str">
        <f t="shared" si="55"/>
        <v>ADU</v>
      </c>
      <c r="F145" s="100">
        <f t="shared" si="55"/>
        <v>0</v>
      </c>
      <c r="G145" s="100">
        <f t="shared" si="55"/>
        <v>0</v>
      </c>
      <c r="H145" s="16">
        <f t="shared" si="55"/>
        <v>0</v>
      </c>
      <c r="I145" s="16">
        <f t="shared" si="55"/>
        <v>130</v>
      </c>
      <c r="J145" s="16" t="str">
        <f t="shared" si="55"/>
        <v>21CASE</v>
      </c>
      <c r="K145" s="100">
        <f t="shared" si="55"/>
        <v>0</v>
      </c>
      <c r="L145" s="16">
        <f t="shared" si="55"/>
        <v>326</v>
      </c>
      <c r="M145" s="16">
        <f t="shared" si="55"/>
        <v>326</v>
      </c>
      <c r="N145" s="106">
        <f t="shared" si="55"/>
        <v>130</v>
      </c>
      <c r="O145" s="115" t="s">
        <v>321</v>
      </c>
      <c r="P145" s="103" t="s">
        <v>185</v>
      </c>
      <c r="Q145" s="23"/>
      <c r="R145" s="127"/>
      <c r="S145" s="115">
        <v>13</v>
      </c>
      <c r="T145" s="115">
        <v>14</v>
      </c>
      <c r="U145" s="105">
        <f t="shared" si="19"/>
        <v>-1</v>
      </c>
      <c r="V145" s="105">
        <f t="shared" si="23"/>
        <v>13.5</v>
      </c>
      <c r="W145" s="105">
        <f t="shared" si="24"/>
        <v>3.7037037037037035E-2</v>
      </c>
      <c r="X145" s="105">
        <f t="shared" si="25"/>
        <v>0.5</v>
      </c>
      <c r="Y145" s="84">
        <f t="shared" si="26"/>
        <v>0.70710678118654757</v>
      </c>
      <c r="Z145" s="84">
        <f t="shared" si="27"/>
        <v>5.2378280087892415E-2</v>
      </c>
      <c r="AA145" s="84">
        <f t="shared" si="28"/>
        <v>3.7037037037037042E-2</v>
      </c>
      <c r="AB145" s="17"/>
    </row>
    <row r="146" spans="1:28" ht="14.25" x14ac:dyDescent="0.2">
      <c r="A146" s="16" t="str">
        <f t="shared" ref="A146:N146" si="56">A145</f>
        <v>FULL</v>
      </c>
      <c r="B146" s="16" t="str">
        <f t="shared" si="56"/>
        <v>PRODUCTION</v>
      </c>
      <c r="C146" s="16" t="str">
        <f t="shared" si="56"/>
        <v>BETWEEN</v>
      </c>
      <c r="D146" s="16" t="str">
        <f t="shared" si="56"/>
        <v>GOAB</v>
      </c>
      <c r="E146" s="16" t="str">
        <f t="shared" si="56"/>
        <v>ADU</v>
      </c>
      <c r="F146" s="100">
        <f t="shared" si="56"/>
        <v>0</v>
      </c>
      <c r="G146" s="100">
        <f t="shared" si="56"/>
        <v>0</v>
      </c>
      <c r="H146" s="16">
        <f t="shared" si="56"/>
        <v>0</v>
      </c>
      <c r="I146" s="16">
        <f t="shared" si="56"/>
        <v>130</v>
      </c>
      <c r="J146" s="16" t="str">
        <f t="shared" si="56"/>
        <v>21CASE</v>
      </c>
      <c r="K146" s="100">
        <f t="shared" si="56"/>
        <v>0</v>
      </c>
      <c r="L146" s="16">
        <f t="shared" si="56"/>
        <v>326</v>
      </c>
      <c r="M146" s="16">
        <f t="shared" si="56"/>
        <v>326</v>
      </c>
      <c r="N146" s="106">
        <f t="shared" si="56"/>
        <v>130</v>
      </c>
      <c r="O146" s="115" t="s">
        <v>322</v>
      </c>
      <c r="P146" s="103" t="s">
        <v>185</v>
      </c>
      <c r="Q146" s="23"/>
      <c r="R146" s="127"/>
      <c r="S146" s="115">
        <v>19</v>
      </c>
      <c r="T146" s="115">
        <v>17</v>
      </c>
      <c r="U146" s="105">
        <f t="shared" si="19"/>
        <v>2</v>
      </c>
      <c r="V146" s="105">
        <f t="shared" si="23"/>
        <v>18</v>
      </c>
      <c r="W146" s="105">
        <f t="shared" si="24"/>
        <v>5.5555555555555552E-2</v>
      </c>
      <c r="X146" s="105">
        <f t="shared" si="25"/>
        <v>2</v>
      </c>
      <c r="Y146" s="84">
        <f t="shared" si="26"/>
        <v>1.4142135623730951</v>
      </c>
      <c r="Z146" s="84">
        <f t="shared" si="27"/>
        <v>7.8567420131838622E-2</v>
      </c>
      <c r="AA146" s="84">
        <f t="shared" si="28"/>
        <v>5.5555555555555559E-2</v>
      </c>
      <c r="AB146" s="17"/>
    </row>
    <row r="147" spans="1:28" ht="14.25" x14ac:dyDescent="0.2">
      <c r="A147" s="16" t="str">
        <f t="shared" ref="A147:N147" si="57">A146</f>
        <v>FULL</v>
      </c>
      <c r="B147" s="16" t="str">
        <f t="shared" si="57"/>
        <v>PRODUCTION</v>
      </c>
      <c r="C147" s="16" t="str">
        <f t="shared" si="57"/>
        <v>BETWEEN</v>
      </c>
      <c r="D147" s="16" t="str">
        <f t="shared" si="57"/>
        <v>GOAB</v>
      </c>
      <c r="E147" s="16" t="str">
        <f t="shared" si="57"/>
        <v>ADU</v>
      </c>
      <c r="F147" s="100">
        <f t="shared" si="57"/>
        <v>0</v>
      </c>
      <c r="G147" s="100">
        <f t="shared" si="57"/>
        <v>0</v>
      </c>
      <c r="H147" s="16">
        <f t="shared" si="57"/>
        <v>0</v>
      </c>
      <c r="I147" s="16">
        <f t="shared" si="57"/>
        <v>130</v>
      </c>
      <c r="J147" s="16" t="str">
        <f t="shared" si="57"/>
        <v>21CASE</v>
      </c>
      <c r="K147" s="100">
        <f t="shared" si="57"/>
        <v>0</v>
      </c>
      <c r="L147" s="16">
        <f t="shared" si="57"/>
        <v>326</v>
      </c>
      <c r="M147" s="16">
        <f t="shared" si="57"/>
        <v>326</v>
      </c>
      <c r="N147" s="106">
        <f t="shared" si="57"/>
        <v>130</v>
      </c>
      <c r="O147" s="115" t="s">
        <v>323</v>
      </c>
      <c r="P147" s="103" t="s">
        <v>185</v>
      </c>
      <c r="Q147" s="23"/>
      <c r="R147" s="127"/>
      <c r="S147" s="115">
        <v>17</v>
      </c>
      <c r="T147" s="115">
        <v>16</v>
      </c>
      <c r="U147" s="105">
        <f t="shared" ref="U147:U210" si="58">S147-T147</f>
        <v>1</v>
      </c>
      <c r="V147" s="105">
        <f t="shared" si="23"/>
        <v>16.5</v>
      </c>
      <c r="W147" s="105">
        <f t="shared" si="24"/>
        <v>3.0303030303030304E-2</v>
      </c>
      <c r="X147" s="105">
        <f t="shared" si="25"/>
        <v>0.5</v>
      </c>
      <c r="Y147" s="84">
        <f t="shared" si="26"/>
        <v>0.70710678118654757</v>
      </c>
      <c r="Z147" s="84">
        <f t="shared" si="27"/>
        <v>4.285495643554834E-2</v>
      </c>
      <c r="AA147" s="84">
        <f t="shared" si="28"/>
        <v>3.0303030303030304E-2</v>
      </c>
      <c r="AB147" s="17"/>
    </row>
    <row r="148" spans="1:28" ht="14.25" x14ac:dyDescent="0.2">
      <c r="A148" s="16" t="str">
        <f t="shared" ref="A148:N148" si="59">A147</f>
        <v>FULL</v>
      </c>
      <c r="B148" s="16" t="str">
        <f t="shared" si="59"/>
        <v>PRODUCTION</v>
      </c>
      <c r="C148" s="16" t="str">
        <f t="shared" si="59"/>
        <v>BETWEEN</v>
      </c>
      <c r="D148" s="16" t="str">
        <f t="shared" si="59"/>
        <v>GOAB</v>
      </c>
      <c r="E148" s="16" t="str">
        <f t="shared" si="59"/>
        <v>ADU</v>
      </c>
      <c r="F148" s="100">
        <f t="shared" si="59"/>
        <v>0</v>
      </c>
      <c r="G148" s="100">
        <f t="shared" si="59"/>
        <v>0</v>
      </c>
      <c r="H148" s="16">
        <f t="shared" si="59"/>
        <v>0</v>
      </c>
      <c r="I148" s="16">
        <f t="shared" si="59"/>
        <v>130</v>
      </c>
      <c r="J148" s="16" t="str">
        <f t="shared" si="59"/>
        <v>21CASE</v>
      </c>
      <c r="K148" s="100">
        <f t="shared" si="59"/>
        <v>0</v>
      </c>
      <c r="L148" s="16">
        <f t="shared" si="59"/>
        <v>326</v>
      </c>
      <c r="M148" s="16">
        <f t="shared" si="59"/>
        <v>326</v>
      </c>
      <c r="N148" s="106">
        <f t="shared" si="59"/>
        <v>130</v>
      </c>
      <c r="O148" s="115" t="s">
        <v>324</v>
      </c>
      <c r="P148" s="103" t="s">
        <v>185</v>
      </c>
      <c r="Q148" s="23"/>
      <c r="R148" s="127"/>
      <c r="S148" s="115">
        <v>20</v>
      </c>
      <c r="T148" s="115">
        <v>19</v>
      </c>
      <c r="U148" s="105">
        <f t="shared" si="58"/>
        <v>1</v>
      </c>
      <c r="V148" s="105">
        <f t="shared" si="23"/>
        <v>19.5</v>
      </c>
      <c r="W148" s="105">
        <f t="shared" si="24"/>
        <v>2.564102564102564E-2</v>
      </c>
      <c r="X148" s="105">
        <f t="shared" si="25"/>
        <v>0.5</v>
      </c>
      <c r="Y148" s="84">
        <f t="shared" si="26"/>
        <v>0.70710678118654757</v>
      </c>
      <c r="Z148" s="84">
        <f t="shared" si="27"/>
        <v>3.6261886214694748E-2</v>
      </c>
      <c r="AA148" s="84">
        <f t="shared" si="28"/>
        <v>2.564102564102564E-2</v>
      </c>
      <c r="AB148" s="17"/>
    </row>
    <row r="149" spans="1:28" ht="12.75" x14ac:dyDescent="0.2">
      <c r="A149" s="16" t="str">
        <f t="shared" ref="A149:N149" si="60">A148</f>
        <v>FULL</v>
      </c>
      <c r="B149" s="16" t="str">
        <f t="shared" si="60"/>
        <v>PRODUCTION</v>
      </c>
      <c r="C149" s="16" t="str">
        <f t="shared" si="60"/>
        <v>BETWEEN</v>
      </c>
      <c r="D149" s="16" t="str">
        <f t="shared" si="60"/>
        <v>GOAB</v>
      </c>
      <c r="E149" s="16" t="str">
        <f t="shared" si="60"/>
        <v>ADU</v>
      </c>
      <c r="F149" s="100">
        <f t="shared" si="60"/>
        <v>0</v>
      </c>
      <c r="G149" s="100">
        <f t="shared" si="60"/>
        <v>0</v>
      </c>
      <c r="H149" s="16">
        <f t="shared" si="60"/>
        <v>0</v>
      </c>
      <c r="I149" s="16">
        <f t="shared" si="60"/>
        <v>130</v>
      </c>
      <c r="J149" s="16" t="str">
        <f t="shared" si="60"/>
        <v>21CASE</v>
      </c>
      <c r="K149" s="100">
        <f t="shared" si="60"/>
        <v>0</v>
      </c>
      <c r="L149" s="16">
        <f t="shared" si="60"/>
        <v>326</v>
      </c>
      <c r="M149" s="16">
        <f t="shared" si="60"/>
        <v>326</v>
      </c>
      <c r="N149" s="106">
        <f t="shared" si="60"/>
        <v>130</v>
      </c>
      <c r="O149" s="116" t="s">
        <v>256</v>
      </c>
      <c r="P149" s="103" t="s">
        <v>185</v>
      </c>
      <c r="Q149" s="23"/>
      <c r="R149" s="127"/>
      <c r="S149" s="116">
        <v>8</v>
      </c>
      <c r="T149" s="116">
        <v>7</v>
      </c>
      <c r="U149" s="105">
        <f t="shared" si="58"/>
        <v>1</v>
      </c>
      <c r="V149" s="105">
        <f t="shared" si="23"/>
        <v>7.5</v>
      </c>
      <c r="W149" s="105">
        <f t="shared" si="24"/>
        <v>6.6666666666666666E-2</v>
      </c>
      <c r="X149" s="105">
        <f t="shared" si="25"/>
        <v>0.5</v>
      </c>
      <c r="Y149" s="84">
        <f t="shared" si="26"/>
        <v>0.70710678118654757</v>
      </c>
      <c r="Z149" s="84">
        <f t="shared" si="27"/>
        <v>9.428090415820635E-2</v>
      </c>
      <c r="AA149" s="84">
        <f t="shared" si="28"/>
        <v>6.6666666666666666E-2</v>
      </c>
      <c r="AB149" s="17"/>
    </row>
    <row r="150" spans="1:28" ht="12.75" x14ac:dyDescent="0.2">
      <c r="A150" s="16" t="str">
        <f t="shared" ref="A150:N150" si="61">A149</f>
        <v>FULL</v>
      </c>
      <c r="B150" s="16" t="str">
        <f t="shared" si="61"/>
        <v>PRODUCTION</v>
      </c>
      <c r="C150" s="16" t="str">
        <f t="shared" si="61"/>
        <v>BETWEEN</v>
      </c>
      <c r="D150" s="16" t="str">
        <f t="shared" si="61"/>
        <v>GOAB</v>
      </c>
      <c r="E150" s="16" t="str">
        <f t="shared" si="61"/>
        <v>ADU</v>
      </c>
      <c r="F150" s="100">
        <f t="shared" si="61"/>
        <v>0</v>
      </c>
      <c r="G150" s="100">
        <f t="shared" si="61"/>
        <v>0</v>
      </c>
      <c r="H150" s="16">
        <f t="shared" si="61"/>
        <v>0</v>
      </c>
      <c r="I150" s="16">
        <f t="shared" si="61"/>
        <v>130</v>
      </c>
      <c r="J150" s="16" t="str">
        <f t="shared" si="61"/>
        <v>21CASE</v>
      </c>
      <c r="K150" s="100">
        <f t="shared" si="61"/>
        <v>0</v>
      </c>
      <c r="L150" s="16">
        <f t="shared" si="61"/>
        <v>326</v>
      </c>
      <c r="M150" s="16">
        <f t="shared" si="61"/>
        <v>326</v>
      </c>
      <c r="N150" s="106">
        <f t="shared" si="61"/>
        <v>130</v>
      </c>
      <c r="O150" s="116" t="s">
        <v>325</v>
      </c>
      <c r="P150" s="103" t="s">
        <v>185</v>
      </c>
      <c r="Q150" s="23"/>
      <c r="R150" s="127"/>
      <c r="S150" s="116">
        <v>6</v>
      </c>
      <c r="T150" s="116">
        <v>7</v>
      </c>
      <c r="U150" s="105">
        <f t="shared" si="58"/>
        <v>-1</v>
      </c>
      <c r="V150" s="105">
        <f t="shared" si="23"/>
        <v>6.5</v>
      </c>
      <c r="W150" s="105">
        <f t="shared" si="24"/>
        <v>7.6923076923076927E-2</v>
      </c>
      <c r="X150" s="105">
        <f t="shared" si="25"/>
        <v>0.5</v>
      </c>
      <c r="Y150" s="84">
        <f t="shared" si="26"/>
        <v>0.70710678118654757</v>
      </c>
      <c r="Z150" s="84">
        <f t="shared" si="27"/>
        <v>0.10878565864408424</v>
      </c>
      <c r="AA150" s="84">
        <f t="shared" si="28"/>
        <v>7.6923076923076913E-2</v>
      </c>
      <c r="AB150" s="17"/>
    </row>
    <row r="151" spans="1:28" ht="12.75" x14ac:dyDescent="0.2">
      <c r="A151" s="16" t="str">
        <f t="shared" ref="A151:N151" si="62">A150</f>
        <v>FULL</v>
      </c>
      <c r="B151" s="16" t="str">
        <f t="shared" si="62"/>
        <v>PRODUCTION</v>
      </c>
      <c r="C151" s="16" t="str">
        <f t="shared" si="62"/>
        <v>BETWEEN</v>
      </c>
      <c r="D151" s="16" t="str">
        <f t="shared" si="62"/>
        <v>GOAB</v>
      </c>
      <c r="E151" s="16" t="str">
        <f t="shared" si="62"/>
        <v>ADU</v>
      </c>
      <c r="F151" s="100">
        <f t="shared" si="62"/>
        <v>0</v>
      </c>
      <c r="G151" s="100">
        <f t="shared" si="62"/>
        <v>0</v>
      </c>
      <c r="H151" s="16">
        <f t="shared" si="62"/>
        <v>0</v>
      </c>
      <c r="I151" s="16">
        <f t="shared" si="62"/>
        <v>130</v>
      </c>
      <c r="J151" s="16" t="str">
        <f t="shared" si="62"/>
        <v>21CASE</v>
      </c>
      <c r="K151" s="100">
        <f t="shared" si="62"/>
        <v>0</v>
      </c>
      <c r="L151" s="16">
        <f t="shared" si="62"/>
        <v>326</v>
      </c>
      <c r="M151" s="16">
        <f t="shared" si="62"/>
        <v>326</v>
      </c>
      <c r="N151" s="106">
        <f t="shared" si="62"/>
        <v>130</v>
      </c>
      <c r="O151" s="116" t="s">
        <v>263</v>
      </c>
      <c r="P151" s="103" t="s">
        <v>185</v>
      </c>
      <c r="Q151" s="23"/>
      <c r="R151" s="127"/>
      <c r="S151" s="116">
        <v>6</v>
      </c>
      <c r="T151" s="116">
        <v>7</v>
      </c>
      <c r="U151" s="105">
        <f t="shared" si="58"/>
        <v>-1</v>
      </c>
      <c r="V151" s="105">
        <f t="shared" si="23"/>
        <v>6.5</v>
      </c>
      <c r="W151" s="105">
        <f t="shared" si="24"/>
        <v>7.6923076923076927E-2</v>
      </c>
      <c r="X151" s="105">
        <f t="shared" si="25"/>
        <v>0.5</v>
      </c>
      <c r="Y151" s="84">
        <f t="shared" si="26"/>
        <v>0.70710678118654757</v>
      </c>
      <c r="Z151" s="84">
        <f t="shared" si="27"/>
        <v>0.10878565864408424</v>
      </c>
      <c r="AA151" s="84">
        <f t="shared" si="28"/>
        <v>7.6923076923076913E-2</v>
      </c>
      <c r="AB151" s="17"/>
    </row>
    <row r="152" spans="1:28" ht="12.75" x14ac:dyDescent="0.2">
      <c r="A152" s="16" t="str">
        <f t="shared" ref="A152:N152" si="63">A151</f>
        <v>FULL</v>
      </c>
      <c r="B152" s="16" t="str">
        <f t="shared" si="63"/>
        <v>PRODUCTION</v>
      </c>
      <c r="C152" s="16" t="str">
        <f t="shared" si="63"/>
        <v>BETWEEN</v>
      </c>
      <c r="D152" s="16" t="str">
        <f t="shared" si="63"/>
        <v>GOAB</v>
      </c>
      <c r="E152" s="16" t="str">
        <f t="shared" si="63"/>
        <v>ADU</v>
      </c>
      <c r="F152" s="100">
        <f t="shared" si="63"/>
        <v>0</v>
      </c>
      <c r="G152" s="100">
        <f t="shared" si="63"/>
        <v>0</v>
      </c>
      <c r="H152" s="16">
        <f t="shared" si="63"/>
        <v>0</v>
      </c>
      <c r="I152" s="16">
        <f t="shared" si="63"/>
        <v>130</v>
      </c>
      <c r="J152" s="16" t="str">
        <f t="shared" si="63"/>
        <v>21CASE</v>
      </c>
      <c r="K152" s="100">
        <f t="shared" si="63"/>
        <v>0</v>
      </c>
      <c r="L152" s="16">
        <f t="shared" si="63"/>
        <v>326</v>
      </c>
      <c r="M152" s="16">
        <f t="shared" si="63"/>
        <v>326</v>
      </c>
      <c r="N152" s="106">
        <f t="shared" si="63"/>
        <v>130</v>
      </c>
      <c r="O152" s="116" t="s">
        <v>264</v>
      </c>
      <c r="P152" s="103" t="s">
        <v>185</v>
      </c>
      <c r="Q152" s="23"/>
      <c r="R152" s="127"/>
      <c r="S152" s="116">
        <v>13</v>
      </c>
      <c r="T152" s="116">
        <v>13</v>
      </c>
      <c r="U152" s="105">
        <f t="shared" si="58"/>
        <v>0</v>
      </c>
      <c r="V152" s="105">
        <f t="shared" si="23"/>
        <v>13</v>
      </c>
      <c r="W152" s="105">
        <f t="shared" si="24"/>
        <v>0</v>
      </c>
      <c r="X152" s="105">
        <f t="shared" si="25"/>
        <v>0</v>
      </c>
      <c r="Y152" s="84">
        <f t="shared" si="26"/>
        <v>0</v>
      </c>
      <c r="Z152" s="84">
        <f t="shared" si="27"/>
        <v>0</v>
      </c>
      <c r="AA152" s="84">
        <f t="shared" si="28"/>
        <v>0</v>
      </c>
      <c r="AB152" s="17"/>
    </row>
    <row r="153" spans="1:28" ht="12.75" x14ac:dyDescent="0.2">
      <c r="A153" s="16" t="str">
        <f t="shared" ref="A153:N153" si="64">A152</f>
        <v>FULL</v>
      </c>
      <c r="B153" s="16" t="str">
        <f t="shared" si="64"/>
        <v>PRODUCTION</v>
      </c>
      <c r="C153" s="16" t="str">
        <f t="shared" si="64"/>
        <v>BETWEEN</v>
      </c>
      <c r="D153" s="16" t="str">
        <f t="shared" si="64"/>
        <v>GOAB</v>
      </c>
      <c r="E153" s="16" t="str">
        <f t="shared" si="64"/>
        <v>ADU</v>
      </c>
      <c r="F153" s="100">
        <f t="shared" si="64"/>
        <v>0</v>
      </c>
      <c r="G153" s="100">
        <f t="shared" si="64"/>
        <v>0</v>
      </c>
      <c r="H153" s="16">
        <f t="shared" si="64"/>
        <v>0</v>
      </c>
      <c r="I153" s="16">
        <f t="shared" si="64"/>
        <v>130</v>
      </c>
      <c r="J153" s="16" t="str">
        <f t="shared" si="64"/>
        <v>21CASE</v>
      </c>
      <c r="K153" s="100">
        <f t="shared" si="64"/>
        <v>0</v>
      </c>
      <c r="L153" s="16">
        <f t="shared" si="64"/>
        <v>326</v>
      </c>
      <c r="M153" s="16">
        <f t="shared" si="64"/>
        <v>326</v>
      </c>
      <c r="N153" s="106">
        <f t="shared" si="64"/>
        <v>130</v>
      </c>
      <c r="O153" s="116" t="s">
        <v>326</v>
      </c>
      <c r="P153" s="103" t="s">
        <v>185</v>
      </c>
      <c r="Q153" s="23"/>
      <c r="R153" s="127"/>
      <c r="S153" s="116">
        <v>14</v>
      </c>
      <c r="T153" s="116">
        <v>14</v>
      </c>
      <c r="U153" s="105">
        <f t="shared" si="58"/>
        <v>0</v>
      </c>
      <c r="V153" s="105">
        <f t="shared" si="23"/>
        <v>14</v>
      </c>
      <c r="W153" s="105">
        <f t="shared" si="24"/>
        <v>0</v>
      </c>
      <c r="X153" s="105">
        <f t="shared" si="25"/>
        <v>0</v>
      </c>
      <c r="Y153" s="84">
        <f t="shared" si="26"/>
        <v>0</v>
      </c>
      <c r="Z153" s="84">
        <f t="shared" si="27"/>
        <v>0</v>
      </c>
      <c r="AA153" s="84">
        <f t="shared" si="28"/>
        <v>0</v>
      </c>
      <c r="AB153" s="17"/>
    </row>
    <row r="154" spans="1:28" ht="12.75" x14ac:dyDescent="0.2">
      <c r="A154" s="16" t="str">
        <f t="shared" ref="A154:N154" si="65">A153</f>
        <v>FULL</v>
      </c>
      <c r="B154" s="16" t="str">
        <f t="shared" si="65"/>
        <v>PRODUCTION</v>
      </c>
      <c r="C154" s="16" t="str">
        <f t="shared" si="65"/>
        <v>BETWEEN</v>
      </c>
      <c r="D154" s="16" t="str">
        <f t="shared" si="65"/>
        <v>GOAB</v>
      </c>
      <c r="E154" s="16" t="str">
        <f t="shared" si="65"/>
        <v>ADU</v>
      </c>
      <c r="F154" s="100">
        <f t="shared" si="65"/>
        <v>0</v>
      </c>
      <c r="G154" s="100">
        <f t="shared" si="65"/>
        <v>0</v>
      </c>
      <c r="H154" s="16">
        <f t="shared" si="65"/>
        <v>0</v>
      </c>
      <c r="I154" s="16">
        <f t="shared" si="65"/>
        <v>130</v>
      </c>
      <c r="J154" s="16" t="str">
        <f t="shared" si="65"/>
        <v>21CASE</v>
      </c>
      <c r="K154" s="100">
        <f t="shared" si="65"/>
        <v>0</v>
      </c>
      <c r="L154" s="16">
        <f t="shared" si="65"/>
        <v>326</v>
      </c>
      <c r="M154" s="16">
        <f t="shared" si="65"/>
        <v>326</v>
      </c>
      <c r="N154" s="106">
        <f t="shared" si="65"/>
        <v>130</v>
      </c>
      <c r="O154" s="116" t="s">
        <v>327</v>
      </c>
      <c r="P154" s="103" t="s">
        <v>185</v>
      </c>
      <c r="Q154" s="23"/>
      <c r="R154" s="127"/>
      <c r="S154" s="116">
        <v>11</v>
      </c>
      <c r="T154" s="116">
        <v>12</v>
      </c>
      <c r="U154" s="105">
        <f t="shared" si="58"/>
        <v>-1</v>
      </c>
      <c r="V154" s="105">
        <f t="shared" si="23"/>
        <v>11.5</v>
      </c>
      <c r="W154" s="105">
        <f t="shared" si="24"/>
        <v>4.3478260869565216E-2</v>
      </c>
      <c r="X154" s="105">
        <f t="shared" si="25"/>
        <v>0.5</v>
      </c>
      <c r="Y154" s="84">
        <f t="shared" si="26"/>
        <v>0.70710678118654757</v>
      </c>
      <c r="Z154" s="84">
        <f t="shared" si="27"/>
        <v>6.1487546190134572E-2</v>
      </c>
      <c r="AA154" s="84">
        <f t="shared" si="28"/>
        <v>4.3478260869565216E-2</v>
      </c>
      <c r="AB154" s="17"/>
    </row>
    <row r="155" spans="1:28" ht="12.75" x14ac:dyDescent="0.2">
      <c r="A155" s="16" t="str">
        <f t="shared" ref="A155:N155" si="66">A154</f>
        <v>FULL</v>
      </c>
      <c r="B155" s="16" t="str">
        <f t="shared" si="66"/>
        <v>PRODUCTION</v>
      </c>
      <c r="C155" s="16" t="str">
        <f t="shared" si="66"/>
        <v>BETWEEN</v>
      </c>
      <c r="D155" s="16" t="str">
        <f t="shared" si="66"/>
        <v>GOAB</v>
      </c>
      <c r="E155" s="16" t="str">
        <f t="shared" si="66"/>
        <v>ADU</v>
      </c>
      <c r="F155" s="100">
        <f t="shared" si="66"/>
        <v>0</v>
      </c>
      <c r="G155" s="100">
        <f t="shared" si="66"/>
        <v>0</v>
      </c>
      <c r="H155" s="16">
        <f t="shared" si="66"/>
        <v>0</v>
      </c>
      <c r="I155" s="16">
        <f t="shared" si="66"/>
        <v>130</v>
      </c>
      <c r="J155" s="16" t="str">
        <f t="shared" si="66"/>
        <v>21CASE</v>
      </c>
      <c r="K155" s="100">
        <f t="shared" si="66"/>
        <v>0</v>
      </c>
      <c r="L155" s="16">
        <f t="shared" si="66"/>
        <v>326</v>
      </c>
      <c r="M155" s="16">
        <f t="shared" si="66"/>
        <v>326</v>
      </c>
      <c r="N155" s="106">
        <f t="shared" si="66"/>
        <v>130</v>
      </c>
      <c r="O155" s="116" t="s">
        <v>328</v>
      </c>
      <c r="P155" s="103" t="s">
        <v>185</v>
      </c>
      <c r="Q155" s="23"/>
      <c r="R155" s="127"/>
      <c r="S155" s="116">
        <v>16</v>
      </c>
      <c r="T155" s="116">
        <v>18</v>
      </c>
      <c r="U155" s="105">
        <f t="shared" si="58"/>
        <v>-2</v>
      </c>
      <c r="V155" s="105">
        <f t="shared" si="23"/>
        <v>17</v>
      </c>
      <c r="W155" s="105">
        <f t="shared" si="24"/>
        <v>5.8823529411764705E-2</v>
      </c>
      <c r="X155" s="105">
        <f t="shared" si="25"/>
        <v>2</v>
      </c>
      <c r="Y155" s="84">
        <f t="shared" si="26"/>
        <v>1.4142135623730951</v>
      </c>
      <c r="Z155" s="84">
        <f t="shared" si="27"/>
        <v>8.3189033080770303E-2</v>
      </c>
      <c r="AA155" s="84">
        <f t="shared" si="28"/>
        <v>5.8823529411764705E-2</v>
      </c>
      <c r="AB155" s="17"/>
    </row>
    <row r="156" spans="1:28" ht="12.75" x14ac:dyDescent="0.2">
      <c r="A156" s="16" t="str">
        <f t="shared" ref="A156:N156" si="67">A155</f>
        <v>FULL</v>
      </c>
      <c r="B156" s="16" t="str">
        <f t="shared" si="67"/>
        <v>PRODUCTION</v>
      </c>
      <c r="C156" s="16" t="str">
        <f t="shared" si="67"/>
        <v>BETWEEN</v>
      </c>
      <c r="D156" s="16" t="str">
        <f t="shared" si="67"/>
        <v>GOAB</v>
      </c>
      <c r="E156" s="16" t="str">
        <f t="shared" si="67"/>
        <v>ADU</v>
      </c>
      <c r="F156" s="100">
        <f t="shared" si="67"/>
        <v>0</v>
      </c>
      <c r="G156" s="100">
        <f t="shared" si="67"/>
        <v>0</v>
      </c>
      <c r="H156" s="16">
        <f t="shared" si="67"/>
        <v>0</v>
      </c>
      <c r="I156" s="16">
        <f t="shared" si="67"/>
        <v>130</v>
      </c>
      <c r="J156" s="16" t="str">
        <f t="shared" si="67"/>
        <v>21CASE</v>
      </c>
      <c r="K156" s="100">
        <f t="shared" si="67"/>
        <v>0</v>
      </c>
      <c r="L156" s="16">
        <f t="shared" si="67"/>
        <v>326</v>
      </c>
      <c r="M156" s="16">
        <f t="shared" si="67"/>
        <v>326</v>
      </c>
      <c r="N156" s="106">
        <f t="shared" si="67"/>
        <v>130</v>
      </c>
      <c r="O156" s="116" t="s">
        <v>329</v>
      </c>
      <c r="P156" s="103" t="s">
        <v>185</v>
      </c>
      <c r="Q156" s="23"/>
      <c r="R156" s="127"/>
      <c r="S156" s="116">
        <v>13</v>
      </c>
      <c r="T156" s="116">
        <v>13</v>
      </c>
      <c r="U156" s="105">
        <f t="shared" si="58"/>
        <v>0</v>
      </c>
      <c r="V156" s="105">
        <f t="shared" si="23"/>
        <v>13</v>
      </c>
      <c r="W156" s="105">
        <f t="shared" si="24"/>
        <v>0</v>
      </c>
      <c r="X156" s="105">
        <f t="shared" si="25"/>
        <v>0</v>
      </c>
      <c r="Y156" s="84">
        <f t="shared" si="26"/>
        <v>0</v>
      </c>
      <c r="Z156" s="84">
        <f t="shared" si="27"/>
        <v>0</v>
      </c>
      <c r="AA156" s="84">
        <f t="shared" si="28"/>
        <v>0</v>
      </c>
      <c r="AB156" s="17"/>
    </row>
    <row r="157" spans="1:28" ht="12.75" x14ac:dyDescent="0.2">
      <c r="A157" s="16" t="str">
        <f t="shared" ref="A157:N157" si="68">A156</f>
        <v>FULL</v>
      </c>
      <c r="B157" s="16" t="str">
        <f t="shared" si="68"/>
        <v>PRODUCTION</v>
      </c>
      <c r="C157" s="16" t="str">
        <f t="shared" si="68"/>
        <v>BETWEEN</v>
      </c>
      <c r="D157" s="16" t="str">
        <f t="shared" si="68"/>
        <v>GOAB</v>
      </c>
      <c r="E157" s="16" t="str">
        <f t="shared" si="68"/>
        <v>ADU</v>
      </c>
      <c r="F157" s="100">
        <f t="shared" si="68"/>
        <v>0</v>
      </c>
      <c r="G157" s="100">
        <f t="shared" si="68"/>
        <v>0</v>
      </c>
      <c r="H157" s="16">
        <f t="shared" si="68"/>
        <v>0</v>
      </c>
      <c r="I157" s="16">
        <f t="shared" si="68"/>
        <v>130</v>
      </c>
      <c r="J157" s="16" t="str">
        <f t="shared" si="68"/>
        <v>21CASE</v>
      </c>
      <c r="K157" s="100">
        <f t="shared" si="68"/>
        <v>0</v>
      </c>
      <c r="L157" s="16">
        <f t="shared" si="68"/>
        <v>326</v>
      </c>
      <c r="M157" s="16">
        <f t="shared" si="68"/>
        <v>326</v>
      </c>
      <c r="N157" s="106">
        <f t="shared" si="68"/>
        <v>130</v>
      </c>
      <c r="O157" s="116" t="s">
        <v>330</v>
      </c>
      <c r="P157" s="103" t="s">
        <v>185</v>
      </c>
      <c r="Q157" s="23"/>
      <c r="R157" s="127"/>
      <c r="S157" s="116">
        <v>19</v>
      </c>
      <c r="T157" s="116">
        <v>18</v>
      </c>
      <c r="U157" s="105">
        <f t="shared" si="58"/>
        <v>1</v>
      </c>
      <c r="V157" s="105">
        <f t="shared" si="23"/>
        <v>18.5</v>
      </c>
      <c r="W157" s="105">
        <f t="shared" si="24"/>
        <v>2.7027027027027029E-2</v>
      </c>
      <c r="X157" s="105">
        <f t="shared" si="25"/>
        <v>0.5</v>
      </c>
      <c r="Y157" s="84">
        <f t="shared" si="26"/>
        <v>0.70710678118654757</v>
      </c>
      <c r="Z157" s="84">
        <f t="shared" si="27"/>
        <v>3.8221988172245813E-2</v>
      </c>
      <c r="AA157" s="84">
        <f t="shared" si="28"/>
        <v>2.7027027027027025E-2</v>
      </c>
      <c r="AB157" s="17"/>
    </row>
    <row r="158" spans="1:28" ht="12.75" x14ac:dyDescent="0.2">
      <c r="A158" s="16" t="str">
        <f t="shared" ref="A158:N158" si="69">A157</f>
        <v>FULL</v>
      </c>
      <c r="B158" s="16" t="str">
        <f t="shared" si="69"/>
        <v>PRODUCTION</v>
      </c>
      <c r="C158" s="16" t="str">
        <f t="shared" si="69"/>
        <v>BETWEEN</v>
      </c>
      <c r="D158" s="16" t="str">
        <f t="shared" si="69"/>
        <v>GOAB</v>
      </c>
      <c r="E158" s="16" t="str">
        <f t="shared" si="69"/>
        <v>ADU</v>
      </c>
      <c r="F158" s="100">
        <f t="shared" si="69"/>
        <v>0</v>
      </c>
      <c r="G158" s="100">
        <f t="shared" si="69"/>
        <v>0</v>
      </c>
      <c r="H158" s="16">
        <f t="shared" si="69"/>
        <v>0</v>
      </c>
      <c r="I158" s="16">
        <f t="shared" si="69"/>
        <v>130</v>
      </c>
      <c r="J158" s="16" t="str">
        <f t="shared" si="69"/>
        <v>21CASE</v>
      </c>
      <c r="K158" s="100">
        <f t="shared" si="69"/>
        <v>0</v>
      </c>
      <c r="L158" s="16">
        <f t="shared" si="69"/>
        <v>326</v>
      </c>
      <c r="M158" s="16">
        <f t="shared" si="69"/>
        <v>326</v>
      </c>
      <c r="N158" s="106">
        <f t="shared" si="69"/>
        <v>130</v>
      </c>
      <c r="O158" s="116" t="s">
        <v>331</v>
      </c>
      <c r="P158" s="103" t="s">
        <v>185</v>
      </c>
      <c r="Q158" s="23"/>
      <c r="R158" s="127"/>
      <c r="S158" s="116">
        <v>8</v>
      </c>
      <c r="T158" s="116">
        <v>9</v>
      </c>
      <c r="U158" s="105">
        <f t="shared" si="58"/>
        <v>-1</v>
      </c>
      <c r="V158" s="105">
        <f t="shared" si="23"/>
        <v>8.5</v>
      </c>
      <c r="W158" s="105">
        <f t="shared" si="24"/>
        <v>5.8823529411764705E-2</v>
      </c>
      <c r="X158" s="105">
        <f t="shared" si="25"/>
        <v>0.5</v>
      </c>
      <c r="Y158" s="84">
        <f t="shared" si="26"/>
        <v>0.70710678118654757</v>
      </c>
      <c r="Z158" s="84">
        <f t="shared" si="27"/>
        <v>8.3189033080770303E-2</v>
      </c>
      <c r="AA158" s="84">
        <f t="shared" si="28"/>
        <v>5.8823529411764705E-2</v>
      </c>
      <c r="AB158" s="17"/>
    </row>
    <row r="159" spans="1:28" ht="12.75" x14ac:dyDescent="0.2">
      <c r="A159" s="16" t="str">
        <f t="shared" ref="A159:N159" si="70">A158</f>
        <v>FULL</v>
      </c>
      <c r="B159" s="16" t="str">
        <f t="shared" si="70"/>
        <v>PRODUCTION</v>
      </c>
      <c r="C159" s="16" t="str">
        <f t="shared" si="70"/>
        <v>BETWEEN</v>
      </c>
      <c r="D159" s="16" t="str">
        <f t="shared" si="70"/>
        <v>GOAB</v>
      </c>
      <c r="E159" s="16" t="str">
        <f t="shared" si="70"/>
        <v>ADU</v>
      </c>
      <c r="F159" s="100">
        <f t="shared" si="70"/>
        <v>0</v>
      </c>
      <c r="G159" s="100">
        <f t="shared" si="70"/>
        <v>0</v>
      </c>
      <c r="H159" s="16">
        <f t="shared" si="70"/>
        <v>0</v>
      </c>
      <c r="I159" s="16">
        <f t="shared" si="70"/>
        <v>130</v>
      </c>
      <c r="J159" s="16" t="str">
        <f t="shared" si="70"/>
        <v>21CASE</v>
      </c>
      <c r="K159" s="100">
        <f t="shared" si="70"/>
        <v>0</v>
      </c>
      <c r="L159" s="16">
        <f t="shared" si="70"/>
        <v>326</v>
      </c>
      <c r="M159" s="16">
        <f t="shared" si="70"/>
        <v>326</v>
      </c>
      <c r="N159" s="106">
        <f t="shared" si="70"/>
        <v>130</v>
      </c>
      <c r="O159" s="116" t="s">
        <v>332</v>
      </c>
      <c r="P159" s="103" t="s">
        <v>185</v>
      </c>
      <c r="Q159" s="23"/>
      <c r="R159" s="127"/>
      <c r="S159" s="116">
        <v>21</v>
      </c>
      <c r="T159" s="116">
        <v>21</v>
      </c>
      <c r="U159" s="105">
        <f t="shared" si="58"/>
        <v>0</v>
      </c>
      <c r="V159" s="105">
        <f t="shared" si="23"/>
        <v>21</v>
      </c>
      <c r="W159" s="105">
        <f t="shared" si="24"/>
        <v>0</v>
      </c>
      <c r="X159" s="105">
        <f t="shared" si="25"/>
        <v>0</v>
      </c>
      <c r="Y159" s="84">
        <f t="shared" si="26"/>
        <v>0</v>
      </c>
      <c r="Z159" s="84">
        <f t="shared" si="27"/>
        <v>0</v>
      </c>
      <c r="AA159" s="84">
        <f t="shared" si="28"/>
        <v>0</v>
      </c>
      <c r="AB159" s="17"/>
    </row>
    <row r="160" spans="1:28" ht="12.75" x14ac:dyDescent="0.2">
      <c r="A160" s="16" t="str">
        <f t="shared" ref="A160:N160" si="71">A159</f>
        <v>FULL</v>
      </c>
      <c r="B160" s="16" t="str">
        <f t="shared" si="71"/>
        <v>PRODUCTION</v>
      </c>
      <c r="C160" s="16" t="str">
        <f t="shared" si="71"/>
        <v>BETWEEN</v>
      </c>
      <c r="D160" s="16" t="str">
        <f t="shared" si="71"/>
        <v>GOAB</v>
      </c>
      <c r="E160" s="16" t="str">
        <f t="shared" si="71"/>
        <v>ADU</v>
      </c>
      <c r="F160" s="100">
        <f t="shared" si="71"/>
        <v>0</v>
      </c>
      <c r="G160" s="100">
        <f t="shared" si="71"/>
        <v>0</v>
      </c>
      <c r="H160" s="16">
        <f t="shared" si="71"/>
        <v>0</v>
      </c>
      <c r="I160" s="16">
        <f t="shared" si="71"/>
        <v>130</v>
      </c>
      <c r="J160" s="16" t="str">
        <f t="shared" si="71"/>
        <v>21CASE</v>
      </c>
      <c r="K160" s="100">
        <f t="shared" si="71"/>
        <v>0</v>
      </c>
      <c r="L160" s="16">
        <f t="shared" si="71"/>
        <v>326</v>
      </c>
      <c r="M160" s="16">
        <f t="shared" si="71"/>
        <v>326</v>
      </c>
      <c r="N160" s="106">
        <f t="shared" si="71"/>
        <v>130</v>
      </c>
      <c r="O160" s="116" t="s">
        <v>333</v>
      </c>
      <c r="P160" s="103" t="s">
        <v>185</v>
      </c>
      <c r="Q160" s="23"/>
      <c r="R160" s="127"/>
      <c r="S160" s="116">
        <v>14</v>
      </c>
      <c r="T160" s="116">
        <v>12</v>
      </c>
      <c r="U160" s="105">
        <f t="shared" si="58"/>
        <v>2</v>
      </c>
      <c r="V160" s="105">
        <f t="shared" si="23"/>
        <v>13</v>
      </c>
      <c r="W160" s="105">
        <f t="shared" si="24"/>
        <v>7.6923076923076927E-2</v>
      </c>
      <c r="X160" s="105">
        <f t="shared" si="25"/>
        <v>2</v>
      </c>
      <c r="Y160" s="84">
        <f t="shared" si="26"/>
        <v>1.4142135623730951</v>
      </c>
      <c r="Z160" s="84">
        <f t="shared" si="27"/>
        <v>0.10878565864408424</v>
      </c>
      <c r="AA160" s="84">
        <f t="shared" si="28"/>
        <v>7.6923076923076913E-2</v>
      </c>
      <c r="AB160" s="17"/>
    </row>
    <row r="161" spans="1:28" ht="12.75" x14ac:dyDescent="0.2">
      <c r="A161" s="16" t="str">
        <f t="shared" ref="A161:N161" si="72">A160</f>
        <v>FULL</v>
      </c>
      <c r="B161" s="16" t="str">
        <f t="shared" si="72"/>
        <v>PRODUCTION</v>
      </c>
      <c r="C161" s="16" t="str">
        <f t="shared" si="72"/>
        <v>BETWEEN</v>
      </c>
      <c r="D161" s="16" t="str">
        <f t="shared" si="72"/>
        <v>GOAB</v>
      </c>
      <c r="E161" s="16" t="str">
        <f t="shared" si="72"/>
        <v>ADU</v>
      </c>
      <c r="F161" s="100">
        <f t="shared" si="72"/>
        <v>0</v>
      </c>
      <c r="G161" s="100">
        <f t="shared" si="72"/>
        <v>0</v>
      </c>
      <c r="H161" s="16">
        <f t="shared" si="72"/>
        <v>0</v>
      </c>
      <c r="I161" s="16">
        <f t="shared" si="72"/>
        <v>130</v>
      </c>
      <c r="J161" s="16" t="str">
        <f t="shared" si="72"/>
        <v>21CASE</v>
      </c>
      <c r="K161" s="100">
        <f t="shared" si="72"/>
        <v>0</v>
      </c>
      <c r="L161" s="16">
        <f t="shared" si="72"/>
        <v>326</v>
      </c>
      <c r="M161" s="16">
        <f t="shared" si="72"/>
        <v>326</v>
      </c>
      <c r="N161" s="106">
        <f t="shared" si="72"/>
        <v>130</v>
      </c>
      <c r="O161" s="116" t="s">
        <v>334</v>
      </c>
      <c r="P161" s="103" t="s">
        <v>185</v>
      </c>
      <c r="Q161" s="23"/>
      <c r="R161" s="127"/>
      <c r="S161" s="116">
        <v>20</v>
      </c>
      <c r="T161" s="116">
        <v>21</v>
      </c>
      <c r="U161" s="105">
        <f t="shared" si="58"/>
        <v>-1</v>
      </c>
      <c r="V161" s="105">
        <f t="shared" si="23"/>
        <v>20.5</v>
      </c>
      <c r="W161" s="105">
        <f t="shared" si="24"/>
        <v>2.4390243902439025E-2</v>
      </c>
      <c r="X161" s="105">
        <f t="shared" si="25"/>
        <v>0.5</v>
      </c>
      <c r="Y161" s="84">
        <f t="shared" si="26"/>
        <v>0.70710678118654757</v>
      </c>
      <c r="Z161" s="84">
        <f t="shared" si="27"/>
        <v>3.4493013716416956E-2</v>
      </c>
      <c r="AA161" s="84">
        <f t="shared" si="28"/>
        <v>2.4390243902439025E-2</v>
      </c>
      <c r="AB161" s="17"/>
    </row>
    <row r="162" spans="1:28" ht="12.75" x14ac:dyDescent="0.2">
      <c r="A162" s="16" t="str">
        <f t="shared" ref="A162:N162" si="73">A161</f>
        <v>FULL</v>
      </c>
      <c r="B162" s="16" t="str">
        <f t="shared" si="73"/>
        <v>PRODUCTION</v>
      </c>
      <c r="C162" s="16" t="str">
        <f t="shared" si="73"/>
        <v>BETWEEN</v>
      </c>
      <c r="D162" s="16" t="str">
        <f t="shared" si="73"/>
        <v>GOAB</v>
      </c>
      <c r="E162" s="16" t="str">
        <f t="shared" si="73"/>
        <v>ADU</v>
      </c>
      <c r="F162" s="100">
        <f t="shared" si="73"/>
        <v>0</v>
      </c>
      <c r="G162" s="100">
        <f t="shared" si="73"/>
        <v>0</v>
      </c>
      <c r="H162" s="16">
        <f t="shared" si="73"/>
        <v>0</v>
      </c>
      <c r="I162" s="16">
        <f t="shared" si="73"/>
        <v>130</v>
      </c>
      <c r="J162" s="16" t="str">
        <f t="shared" si="73"/>
        <v>21CASE</v>
      </c>
      <c r="K162" s="100">
        <f t="shared" si="73"/>
        <v>0</v>
      </c>
      <c r="L162" s="16">
        <f t="shared" si="73"/>
        <v>326</v>
      </c>
      <c r="M162" s="16">
        <f t="shared" si="73"/>
        <v>326</v>
      </c>
      <c r="N162" s="106">
        <f t="shared" si="73"/>
        <v>130</v>
      </c>
      <c r="O162" s="116" t="s">
        <v>335</v>
      </c>
      <c r="P162" s="103" t="s">
        <v>185</v>
      </c>
      <c r="Q162" s="23"/>
      <c r="R162" s="127"/>
      <c r="S162" s="116">
        <v>11</v>
      </c>
      <c r="T162" s="116">
        <v>11</v>
      </c>
      <c r="U162" s="105">
        <f t="shared" si="58"/>
        <v>0</v>
      </c>
      <c r="V162" s="105">
        <f t="shared" si="23"/>
        <v>11</v>
      </c>
      <c r="W162" s="105">
        <f t="shared" si="24"/>
        <v>0</v>
      </c>
      <c r="X162" s="105">
        <f t="shared" si="25"/>
        <v>0</v>
      </c>
      <c r="Y162" s="84">
        <f t="shared" si="26"/>
        <v>0</v>
      </c>
      <c r="Z162" s="84">
        <f t="shared" si="27"/>
        <v>0</v>
      </c>
      <c r="AA162" s="84">
        <f t="shared" si="28"/>
        <v>0</v>
      </c>
      <c r="AB162" s="17"/>
    </row>
    <row r="163" spans="1:28" ht="12.75" x14ac:dyDescent="0.2">
      <c r="A163" s="16" t="str">
        <f t="shared" ref="A163:N163" si="74">A162</f>
        <v>FULL</v>
      </c>
      <c r="B163" s="16" t="str">
        <f t="shared" si="74"/>
        <v>PRODUCTION</v>
      </c>
      <c r="C163" s="16" t="str">
        <f t="shared" si="74"/>
        <v>BETWEEN</v>
      </c>
      <c r="D163" s="16" t="str">
        <f t="shared" si="74"/>
        <v>GOAB</v>
      </c>
      <c r="E163" s="16" t="str">
        <f t="shared" si="74"/>
        <v>ADU</v>
      </c>
      <c r="F163" s="100">
        <f t="shared" si="74"/>
        <v>0</v>
      </c>
      <c r="G163" s="100">
        <f t="shared" si="74"/>
        <v>0</v>
      </c>
      <c r="H163" s="16">
        <f t="shared" si="74"/>
        <v>0</v>
      </c>
      <c r="I163" s="16">
        <f t="shared" si="74"/>
        <v>130</v>
      </c>
      <c r="J163" s="16" t="str">
        <f t="shared" si="74"/>
        <v>21CASE</v>
      </c>
      <c r="K163" s="100">
        <f t="shared" si="74"/>
        <v>0</v>
      </c>
      <c r="L163" s="16">
        <f t="shared" si="74"/>
        <v>326</v>
      </c>
      <c r="M163" s="16">
        <f t="shared" si="74"/>
        <v>326</v>
      </c>
      <c r="N163" s="106">
        <f t="shared" si="74"/>
        <v>130</v>
      </c>
      <c r="O163" s="116" t="s">
        <v>336</v>
      </c>
      <c r="P163" s="103" t="s">
        <v>185</v>
      </c>
      <c r="Q163" s="23"/>
      <c r="R163" s="127"/>
      <c r="S163" s="116">
        <v>15</v>
      </c>
      <c r="T163" s="116">
        <v>16</v>
      </c>
      <c r="U163" s="105">
        <f t="shared" si="58"/>
        <v>-1</v>
      </c>
      <c r="V163" s="105">
        <f t="shared" si="23"/>
        <v>15.5</v>
      </c>
      <c r="W163" s="105">
        <f t="shared" si="24"/>
        <v>3.2258064516129031E-2</v>
      </c>
      <c r="X163" s="105">
        <f t="shared" si="25"/>
        <v>0.5</v>
      </c>
      <c r="Y163" s="84">
        <f t="shared" si="26"/>
        <v>0.70710678118654757</v>
      </c>
      <c r="Z163" s="84">
        <f t="shared" si="27"/>
        <v>4.5619792334615973E-2</v>
      </c>
      <c r="AA163" s="84">
        <f t="shared" si="28"/>
        <v>3.2258064516129031E-2</v>
      </c>
      <c r="AB163" s="17"/>
    </row>
    <row r="164" spans="1:28" ht="12.75" x14ac:dyDescent="0.2">
      <c r="A164" s="16" t="str">
        <f t="shared" ref="A164:N164" si="75">A163</f>
        <v>FULL</v>
      </c>
      <c r="B164" s="16" t="str">
        <f t="shared" si="75"/>
        <v>PRODUCTION</v>
      </c>
      <c r="C164" s="16" t="str">
        <f t="shared" si="75"/>
        <v>BETWEEN</v>
      </c>
      <c r="D164" s="16" t="str">
        <f t="shared" si="75"/>
        <v>GOAB</v>
      </c>
      <c r="E164" s="16" t="str">
        <f t="shared" si="75"/>
        <v>ADU</v>
      </c>
      <c r="F164" s="100">
        <f t="shared" si="75"/>
        <v>0</v>
      </c>
      <c r="G164" s="100">
        <f t="shared" si="75"/>
        <v>0</v>
      </c>
      <c r="H164" s="16">
        <f t="shared" si="75"/>
        <v>0</v>
      </c>
      <c r="I164" s="16">
        <f t="shared" si="75"/>
        <v>130</v>
      </c>
      <c r="J164" s="16" t="str">
        <f t="shared" si="75"/>
        <v>21CASE</v>
      </c>
      <c r="K164" s="100">
        <f t="shared" si="75"/>
        <v>0</v>
      </c>
      <c r="L164" s="16">
        <f t="shared" si="75"/>
        <v>326</v>
      </c>
      <c r="M164" s="16">
        <f t="shared" si="75"/>
        <v>326</v>
      </c>
      <c r="N164" s="106">
        <f t="shared" si="75"/>
        <v>130</v>
      </c>
      <c r="O164" s="116" t="s">
        <v>337</v>
      </c>
      <c r="P164" s="103" t="s">
        <v>185</v>
      </c>
      <c r="Q164" s="23"/>
      <c r="R164" s="127"/>
      <c r="S164" s="116">
        <v>13</v>
      </c>
      <c r="T164" s="116">
        <v>12</v>
      </c>
      <c r="U164" s="105">
        <f t="shared" si="58"/>
        <v>1</v>
      </c>
      <c r="V164" s="105">
        <f t="shared" si="23"/>
        <v>12.5</v>
      </c>
      <c r="W164" s="105">
        <f t="shared" si="24"/>
        <v>0.04</v>
      </c>
      <c r="X164" s="105">
        <f t="shared" si="25"/>
        <v>0.5</v>
      </c>
      <c r="Y164" s="84">
        <f t="shared" si="26"/>
        <v>0.70710678118654757</v>
      </c>
      <c r="Z164" s="84">
        <f t="shared" si="27"/>
        <v>5.6568542494923803E-2</v>
      </c>
      <c r="AA164" s="84">
        <f t="shared" si="28"/>
        <v>0.04</v>
      </c>
      <c r="AB164" s="17"/>
    </row>
    <row r="165" spans="1:28" ht="12.75" x14ac:dyDescent="0.2">
      <c r="A165" s="16" t="str">
        <f t="shared" ref="A165:N165" si="76">A164</f>
        <v>FULL</v>
      </c>
      <c r="B165" s="16" t="str">
        <f t="shared" si="76"/>
        <v>PRODUCTION</v>
      </c>
      <c r="C165" s="16" t="str">
        <f t="shared" si="76"/>
        <v>BETWEEN</v>
      </c>
      <c r="D165" s="16" t="str">
        <f t="shared" si="76"/>
        <v>GOAB</v>
      </c>
      <c r="E165" s="16" t="str">
        <f t="shared" si="76"/>
        <v>ADU</v>
      </c>
      <c r="F165" s="100">
        <f t="shared" si="76"/>
        <v>0</v>
      </c>
      <c r="G165" s="100">
        <f t="shared" si="76"/>
        <v>0</v>
      </c>
      <c r="H165" s="16">
        <f t="shared" si="76"/>
        <v>0</v>
      </c>
      <c r="I165" s="16">
        <f t="shared" si="76"/>
        <v>130</v>
      </c>
      <c r="J165" s="16" t="str">
        <f t="shared" si="76"/>
        <v>21CASE</v>
      </c>
      <c r="K165" s="100">
        <f t="shared" si="76"/>
        <v>0</v>
      </c>
      <c r="L165" s="16">
        <f t="shared" si="76"/>
        <v>326</v>
      </c>
      <c r="M165" s="16">
        <f t="shared" si="76"/>
        <v>326</v>
      </c>
      <c r="N165" s="106">
        <f t="shared" si="76"/>
        <v>130</v>
      </c>
      <c r="O165" s="116" t="s">
        <v>338</v>
      </c>
      <c r="P165" s="103" t="s">
        <v>185</v>
      </c>
      <c r="Q165" s="23"/>
      <c r="R165" s="127"/>
      <c r="S165" s="116">
        <v>8</v>
      </c>
      <c r="T165" s="116">
        <v>13</v>
      </c>
      <c r="U165" s="105">
        <f t="shared" si="58"/>
        <v>-5</v>
      </c>
      <c r="V165" s="105">
        <f t="shared" si="23"/>
        <v>10.5</v>
      </c>
      <c r="W165" s="105">
        <f t="shared" si="24"/>
        <v>0.23809523809523808</v>
      </c>
      <c r="X165" s="105">
        <f t="shared" si="25"/>
        <v>12.5</v>
      </c>
      <c r="Y165" s="84">
        <f t="shared" si="26"/>
        <v>3.5355339059327378</v>
      </c>
      <c r="Z165" s="84">
        <f t="shared" si="27"/>
        <v>0.33671751485073692</v>
      </c>
      <c r="AA165" s="84">
        <f t="shared" si="28"/>
        <v>0.23809523809523808</v>
      </c>
      <c r="AB165" s="17"/>
    </row>
    <row r="166" spans="1:28" ht="12.75" x14ac:dyDescent="0.2">
      <c r="A166" s="16" t="str">
        <f t="shared" ref="A166:N166" si="77">A165</f>
        <v>FULL</v>
      </c>
      <c r="B166" s="16" t="str">
        <f t="shared" si="77"/>
        <v>PRODUCTION</v>
      </c>
      <c r="C166" s="16" t="str">
        <f t="shared" si="77"/>
        <v>BETWEEN</v>
      </c>
      <c r="D166" s="16" t="str">
        <f t="shared" si="77"/>
        <v>GOAB</v>
      </c>
      <c r="E166" s="16" t="str">
        <f t="shared" si="77"/>
        <v>ADU</v>
      </c>
      <c r="F166" s="100">
        <f t="shared" si="77"/>
        <v>0</v>
      </c>
      <c r="G166" s="100">
        <f t="shared" si="77"/>
        <v>0</v>
      </c>
      <c r="H166" s="16">
        <f t="shared" si="77"/>
        <v>0</v>
      </c>
      <c r="I166" s="16">
        <f t="shared" si="77"/>
        <v>130</v>
      </c>
      <c r="J166" s="16" t="str">
        <f t="shared" si="77"/>
        <v>21CASE</v>
      </c>
      <c r="K166" s="100">
        <f t="shared" si="77"/>
        <v>0</v>
      </c>
      <c r="L166" s="16">
        <f t="shared" si="77"/>
        <v>326</v>
      </c>
      <c r="M166" s="16">
        <f t="shared" si="77"/>
        <v>326</v>
      </c>
      <c r="N166" s="106">
        <f t="shared" si="77"/>
        <v>130</v>
      </c>
      <c r="O166" s="116" t="s">
        <v>339</v>
      </c>
      <c r="P166" s="103" t="s">
        <v>185</v>
      </c>
      <c r="Q166" s="23"/>
      <c r="R166" s="127"/>
      <c r="S166" s="116">
        <v>15</v>
      </c>
      <c r="T166" s="116">
        <v>15</v>
      </c>
      <c r="U166" s="105">
        <f t="shared" si="58"/>
        <v>0</v>
      </c>
      <c r="V166" s="105">
        <f t="shared" si="23"/>
        <v>15</v>
      </c>
      <c r="W166" s="105">
        <f t="shared" si="24"/>
        <v>0</v>
      </c>
      <c r="X166" s="105">
        <f t="shared" si="25"/>
        <v>0</v>
      </c>
      <c r="Y166" s="84">
        <f t="shared" si="26"/>
        <v>0</v>
      </c>
      <c r="Z166" s="84">
        <f t="shared" si="27"/>
        <v>0</v>
      </c>
      <c r="AA166" s="84">
        <f t="shared" si="28"/>
        <v>0</v>
      </c>
      <c r="AB166" s="17"/>
    </row>
    <row r="167" spans="1:28" ht="12.75" x14ac:dyDescent="0.2">
      <c r="A167" s="16" t="str">
        <f t="shared" ref="A167:N167" si="78">A166</f>
        <v>FULL</v>
      </c>
      <c r="B167" s="16" t="str">
        <f t="shared" si="78"/>
        <v>PRODUCTION</v>
      </c>
      <c r="C167" s="16" t="str">
        <f t="shared" si="78"/>
        <v>BETWEEN</v>
      </c>
      <c r="D167" s="16" t="str">
        <f t="shared" si="78"/>
        <v>GOAB</v>
      </c>
      <c r="E167" s="16" t="str">
        <f t="shared" si="78"/>
        <v>ADU</v>
      </c>
      <c r="F167" s="100">
        <f t="shared" si="78"/>
        <v>0</v>
      </c>
      <c r="G167" s="100">
        <f t="shared" si="78"/>
        <v>0</v>
      </c>
      <c r="H167" s="16">
        <f t="shared" si="78"/>
        <v>0</v>
      </c>
      <c r="I167" s="16">
        <f t="shared" si="78"/>
        <v>130</v>
      </c>
      <c r="J167" s="16" t="str">
        <f t="shared" si="78"/>
        <v>21CASE</v>
      </c>
      <c r="K167" s="100">
        <f t="shared" si="78"/>
        <v>0</v>
      </c>
      <c r="L167" s="16">
        <f t="shared" si="78"/>
        <v>326</v>
      </c>
      <c r="M167" s="16">
        <f t="shared" si="78"/>
        <v>326</v>
      </c>
      <c r="N167" s="106">
        <f t="shared" si="78"/>
        <v>130</v>
      </c>
      <c r="O167" s="116" t="s">
        <v>340</v>
      </c>
      <c r="P167" s="103" t="s">
        <v>185</v>
      </c>
      <c r="Q167" s="23"/>
      <c r="R167" s="127"/>
      <c r="S167" s="116">
        <v>10</v>
      </c>
      <c r="T167" s="116">
        <v>16</v>
      </c>
      <c r="U167" s="105">
        <f t="shared" si="58"/>
        <v>-6</v>
      </c>
      <c r="V167" s="105">
        <f t="shared" si="23"/>
        <v>13</v>
      </c>
      <c r="W167" s="105">
        <f t="shared" si="24"/>
        <v>0.23076923076923078</v>
      </c>
      <c r="X167" s="105">
        <f t="shared" si="25"/>
        <v>18</v>
      </c>
      <c r="Y167" s="84">
        <f t="shared" si="26"/>
        <v>4.2426406871192848</v>
      </c>
      <c r="Z167" s="84">
        <f t="shared" si="27"/>
        <v>0.32635697593225266</v>
      </c>
      <c r="AA167" s="84">
        <f t="shared" si="28"/>
        <v>0.23076923076923073</v>
      </c>
      <c r="AB167" s="17"/>
    </row>
    <row r="168" spans="1:28" ht="12.75" x14ac:dyDescent="0.2">
      <c r="A168" s="16" t="str">
        <f t="shared" ref="A168:N168" si="79">A167</f>
        <v>FULL</v>
      </c>
      <c r="B168" s="16" t="str">
        <f t="shared" si="79"/>
        <v>PRODUCTION</v>
      </c>
      <c r="C168" s="16" t="str">
        <f t="shared" si="79"/>
        <v>BETWEEN</v>
      </c>
      <c r="D168" s="16" t="str">
        <f t="shared" si="79"/>
        <v>GOAB</v>
      </c>
      <c r="E168" s="16" t="str">
        <f t="shared" si="79"/>
        <v>ADU</v>
      </c>
      <c r="F168" s="100">
        <f t="shared" si="79"/>
        <v>0</v>
      </c>
      <c r="G168" s="100">
        <f t="shared" si="79"/>
        <v>0</v>
      </c>
      <c r="H168" s="16">
        <f t="shared" si="79"/>
        <v>0</v>
      </c>
      <c r="I168" s="16">
        <f t="shared" si="79"/>
        <v>130</v>
      </c>
      <c r="J168" s="16" t="str">
        <f t="shared" si="79"/>
        <v>21CASE</v>
      </c>
      <c r="K168" s="100">
        <f t="shared" si="79"/>
        <v>0</v>
      </c>
      <c r="L168" s="16">
        <f t="shared" si="79"/>
        <v>326</v>
      </c>
      <c r="M168" s="16">
        <f t="shared" si="79"/>
        <v>326</v>
      </c>
      <c r="N168" s="106">
        <f t="shared" si="79"/>
        <v>130</v>
      </c>
      <c r="O168" s="116" t="s">
        <v>341</v>
      </c>
      <c r="P168" s="103" t="s">
        <v>185</v>
      </c>
      <c r="Q168" s="23"/>
      <c r="R168" s="127"/>
      <c r="S168" s="116">
        <v>14</v>
      </c>
      <c r="T168" s="116">
        <v>16</v>
      </c>
      <c r="U168" s="105">
        <f t="shared" si="58"/>
        <v>-2</v>
      </c>
      <c r="V168" s="105">
        <f t="shared" si="23"/>
        <v>15</v>
      </c>
      <c r="W168" s="105">
        <f t="shared" si="24"/>
        <v>6.6666666666666666E-2</v>
      </c>
      <c r="X168" s="105">
        <f t="shared" si="25"/>
        <v>2</v>
      </c>
      <c r="Y168" s="84">
        <f t="shared" si="26"/>
        <v>1.4142135623730951</v>
      </c>
      <c r="Z168" s="84">
        <f t="shared" si="27"/>
        <v>9.428090415820635E-2</v>
      </c>
      <c r="AA168" s="84">
        <f t="shared" si="28"/>
        <v>6.6666666666666666E-2</v>
      </c>
      <c r="AB168" s="17"/>
    </row>
    <row r="169" spans="1:28" ht="12.75" x14ac:dyDescent="0.2">
      <c r="A169" s="16" t="str">
        <f t="shared" ref="A169:N169" si="80">A168</f>
        <v>FULL</v>
      </c>
      <c r="B169" s="16" t="str">
        <f t="shared" si="80"/>
        <v>PRODUCTION</v>
      </c>
      <c r="C169" s="16" t="str">
        <f t="shared" si="80"/>
        <v>BETWEEN</v>
      </c>
      <c r="D169" s="16" t="str">
        <f t="shared" si="80"/>
        <v>GOAB</v>
      </c>
      <c r="E169" s="16" t="str">
        <f t="shared" si="80"/>
        <v>ADU</v>
      </c>
      <c r="F169" s="100">
        <f t="shared" si="80"/>
        <v>0</v>
      </c>
      <c r="G169" s="100">
        <f t="shared" si="80"/>
        <v>0</v>
      </c>
      <c r="H169" s="16">
        <f t="shared" si="80"/>
        <v>0</v>
      </c>
      <c r="I169" s="16">
        <f t="shared" si="80"/>
        <v>130</v>
      </c>
      <c r="J169" s="16" t="str">
        <f t="shared" si="80"/>
        <v>21CASE</v>
      </c>
      <c r="K169" s="100">
        <f t="shared" si="80"/>
        <v>0</v>
      </c>
      <c r="L169" s="16">
        <f t="shared" si="80"/>
        <v>326</v>
      </c>
      <c r="M169" s="16">
        <f t="shared" si="80"/>
        <v>326</v>
      </c>
      <c r="N169" s="106">
        <f t="shared" si="80"/>
        <v>130</v>
      </c>
      <c r="O169" s="116" t="s">
        <v>342</v>
      </c>
      <c r="P169" s="103" t="s">
        <v>185</v>
      </c>
      <c r="Q169" s="23"/>
      <c r="R169" s="127"/>
      <c r="S169" s="116">
        <v>8</v>
      </c>
      <c r="T169" s="116">
        <v>7</v>
      </c>
      <c r="U169" s="105">
        <f t="shared" si="58"/>
        <v>1</v>
      </c>
      <c r="V169" s="105">
        <f t="shared" si="23"/>
        <v>7.5</v>
      </c>
      <c r="W169" s="105">
        <f t="shared" si="24"/>
        <v>6.6666666666666666E-2</v>
      </c>
      <c r="X169" s="105">
        <f t="shared" si="25"/>
        <v>0.5</v>
      </c>
      <c r="Y169" s="84">
        <f t="shared" si="26"/>
        <v>0.70710678118654757</v>
      </c>
      <c r="Z169" s="84">
        <f t="shared" si="27"/>
        <v>9.428090415820635E-2</v>
      </c>
      <c r="AA169" s="84">
        <f t="shared" si="28"/>
        <v>6.6666666666666666E-2</v>
      </c>
      <c r="AB169" s="17"/>
    </row>
    <row r="170" spans="1:28" ht="12.75" x14ac:dyDescent="0.2">
      <c r="A170" s="16" t="str">
        <f t="shared" ref="A170:N170" si="81">A169</f>
        <v>FULL</v>
      </c>
      <c r="B170" s="16" t="str">
        <f t="shared" si="81"/>
        <v>PRODUCTION</v>
      </c>
      <c r="C170" s="16" t="str">
        <f t="shared" si="81"/>
        <v>BETWEEN</v>
      </c>
      <c r="D170" s="16" t="str">
        <f t="shared" si="81"/>
        <v>GOAB</v>
      </c>
      <c r="E170" s="16" t="str">
        <f t="shared" si="81"/>
        <v>ADU</v>
      </c>
      <c r="F170" s="100">
        <f t="shared" si="81"/>
        <v>0</v>
      </c>
      <c r="G170" s="100">
        <f t="shared" si="81"/>
        <v>0</v>
      </c>
      <c r="H170" s="16">
        <f t="shared" si="81"/>
        <v>0</v>
      </c>
      <c r="I170" s="16">
        <f t="shared" si="81"/>
        <v>130</v>
      </c>
      <c r="J170" s="16" t="str">
        <f t="shared" si="81"/>
        <v>21CASE</v>
      </c>
      <c r="K170" s="100">
        <f t="shared" si="81"/>
        <v>0</v>
      </c>
      <c r="L170" s="16">
        <f t="shared" si="81"/>
        <v>326</v>
      </c>
      <c r="M170" s="16">
        <f t="shared" si="81"/>
        <v>326</v>
      </c>
      <c r="N170" s="106">
        <f t="shared" si="81"/>
        <v>130</v>
      </c>
      <c r="O170" s="116" t="s">
        <v>343</v>
      </c>
      <c r="P170" s="103" t="s">
        <v>185</v>
      </c>
      <c r="Q170" s="23"/>
      <c r="R170" s="127"/>
      <c r="S170" s="116">
        <v>14</v>
      </c>
      <c r="T170" s="116">
        <v>14</v>
      </c>
      <c r="U170" s="105">
        <f t="shared" si="58"/>
        <v>0</v>
      </c>
      <c r="V170" s="105">
        <f t="shared" si="23"/>
        <v>14</v>
      </c>
      <c r="W170" s="105">
        <f t="shared" si="24"/>
        <v>0</v>
      </c>
      <c r="X170" s="105">
        <f t="shared" si="25"/>
        <v>0</v>
      </c>
      <c r="Y170" s="84">
        <f t="shared" si="26"/>
        <v>0</v>
      </c>
      <c r="Z170" s="84">
        <f t="shared" si="27"/>
        <v>0</v>
      </c>
      <c r="AA170" s="84">
        <f t="shared" si="28"/>
        <v>0</v>
      </c>
      <c r="AB170" s="17"/>
    </row>
    <row r="171" spans="1:28" ht="12.75" x14ac:dyDescent="0.2">
      <c r="A171" s="16" t="str">
        <f t="shared" ref="A171:N171" si="82">A170</f>
        <v>FULL</v>
      </c>
      <c r="B171" s="16" t="str">
        <f t="shared" si="82"/>
        <v>PRODUCTION</v>
      </c>
      <c r="C171" s="16" t="str">
        <f t="shared" si="82"/>
        <v>BETWEEN</v>
      </c>
      <c r="D171" s="16" t="str">
        <f t="shared" si="82"/>
        <v>GOAB</v>
      </c>
      <c r="E171" s="16" t="str">
        <f t="shared" si="82"/>
        <v>ADU</v>
      </c>
      <c r="F171" s="100">
        <f t="shared" si="82"/>
        <v>0</v>
      </c>
      <c r="G171" s="100">
        <f t="shared" si="82"/>
        <v>0</v>
      </c>
      <c r="H171" s="16">
        <f t="shared" si="82"/>
        <v>0</v>
      </c>
      <c r="I171" s="16">
        <f t="shared" si="82"/>
        <v>130</v>
      </c>
      <c r="J171" s="16" t="str">
        <f t="shared" si="82"/>
        <v>21CASE</v>
      </c>
      <c r="K171" s="100">
        <f t="shared" si="82"/>
        <v>0</v>
      </c>
      <c r="L171" s="16">
        <f t="shared" si="82"/>
        <v>326</v>
      </c>
      <c r="M171" s="16">
        <f t="shared" si="82"/>
        <v>326</v>
      </c>
      <c r="N171" s="106">
        <f t="shared" si="82"/>
        <v>130</v>
      </c>
      <c r="O171" s="116" t="s">
        <v>344</v>
      </c>
      <c r="P171" s="103" t="s">
        <v>185</v>
      </c>
      <c r="Q171" s="23"/>
      <c r="R171" s="127"/>
      <c r="S171" s="116">
        <v>12</v>
      </c>
      <c r="T171" s="116">
        <v>14</v>
      </c>
      <c r="U171" s="105">
        <f t="shared" si="58"/>
        <v>-2</v>
      </c>
      <c r="V171" s="105">
        <f t="shared" si="23"/>
        <v>13</v>
      </c>
      <c r="W171" s="105">
        <f t="shared" si="24"/>
        <v>7.6923076923076927E-2</v>
      </c>
      <c r="X171" s="105">
        <f t="shared" si="25"/>
        <v>2</v>
      </c>
      <c r="Y171" s="84">
        <f t="shared" si="26"/>
        <v>1.4142135623730951</v>
      </c>
      <c r="Z171" s="84">
        <f t="shared" si="27"/>
        <v>0.10878565864408424</v>
      </c>
      <c r="AA171" s="84">
        <f t="shared" si="28"/>
        <v>7.6923076923076913E-2</v>
      </c>
      <c r="AB171" s="17"/>
    </row>
    <row r="172" spans="1:28" ht="12.75" x14ac:dyDescent="0.2">
      <c r="A172" s="16" t="str">
        <f t="shared" ref="A172:N172" si="83">A171</f>
        <v>FULL</v>
      </c>
      <c r="B172" s="16" t="str">
        <f t="shared" si="83"/>
        <v>PRODUCTION</v>
      </c>
      <c r="C172" s="16" t="str">
        <f t="shared" si="83"/>
        <v>BETWEEN</v>
      </c>
      <c r="D172" s="16" t="str">
        <f t="shared" si="83"/>
        <v>GOAB</v>
      </c>
      <c r="E172" s="16" t="str">
        <f t="shared" si="83"/>
        <v>ADU</v>
      </c>
      <c r="F172" s="100">
        <f t="shared" si="83"/>
        <v>0</v>
      </c>
      <c r="G172" s="100">
        <f t="shared" si="83"/>
        <v>0</v>
      </c>
      <c r="H172" s="16">
        <f t="shared" si="83"/>
        <v>0</v>
      </c>
      <c r="I172" s="16">
        <f t="shared" si="83"/>
        <v>130</v>
      </c>
      <c r="J172" s="16" t="str">
        <f t="shared" si="83"/>
        <v>21CASE</v>
      </c>
      <c r="K172" s="100">
        <f t="shared" si="83"/>
        <v>0</v>
      </c>
      <c r="L172" s="16">
        <f t="shared" si="83"/>
        <v>326</v>
      </c>
      <c r="M172" s="16">
        <f t="shared" si="83"/>
        <v>326</v>
      </c>
      <c r="N172" s="106">
        <f t="shared" si="83"/>
        <v>130</v>
      </c>
      <c r="O172" s="116" t="s">
        <v>345</v>
      </c>
      <c r="P172" s="103" t="s">
        <v>185</v>
      </c>
      <c r="Q172" s="23"/>
      <c r="R172" s="127"/>
      <c r="S172" s="116">
        <v>18</v>
      </c>
      <c r="T172" s="116">
        <v>21</v>
      </c>
      <c r="U172" s="105">
        <f t="shared" si="58"/>
        <v>-3</v>
      </c>
      <c r="V172" s="105">
        <f t="shared" si="23"/>
        <v>19.5</v>
      </c>
      <c r="W172" s="105">
        <f t="shared" si="24"/>
        <v>7.6923076923076927E-2</v>
      </c>
      <c r="X172" s="105">
        <f t="shared" si="25"/>
        <v>4.5</v>
      </c>
      <c r="Y172" s="84">
        <f t="shared" si="26"/>
        <v>2.1213203435596424</v>
      </c>
      <c r="Z172" s="84">
        <f t="shared" si="27"/>
        <v>0.10878565864408422</v>
      </c>
      <c r="AA172" s="84">
        <f t="shared" si="28"/>
        <v>7.6923076923076913E-2</v>
      </c>
      <c r="AB172" s="17"/>
    </row>
    <row r="173" spans="1:28" ht="12.75" x14ac:dyDescent="0.2">
      <c r="A173" s="16" t="str">
        <f t="shared" ref="A173:N173" si="84">A172</f>
        <v>FULL</v>
      </c>
      <c r="B173" s="16" t="str">
        <f t="shared" si="84"/>
        <v>PRODUCTION</v>
      </c>
      <c r="C173" s="16" t="str">
        <f t="shared" si="84"/>
        <v>BETWEEN</v>
      </c>
      <c r="D173" s="16" t="str">
        <f t="shared" si="84"/>
        <v>GOAB</v>
      </c>
      <c r="E173" s="16" t="str">
        <f t="shared" si="84"/>
        <v>ADU</v>
      </c>
      <c r="F173" s="100">
        <f t="shared" si="84"/>
        <v>0</v>
      </c>
      <c r="G173" s="100">
        <f t="shared" si="84"/>
        <v>0</v>
      </c>
      <c r="H173" s="16">
        <f t="shared" si="84"/>
        <v>0</v>
      </c>
      <c r="I173" s="16">
        <f t="shared" si="84"/>
        <v>130</v>
      </c>
      <c r="J173" s="16" t="str">
        <f t="shared" si="84"/>
        <v>21CASE</v>
      </c>
      <c r="K173" s="100">
        <f t="shared" si="84"/>
        <v>0</v>
      </c>
      <c r="L173" s="16">
        <f t="shared" si="84"/>
        <v>326</v>
      </c>
      <c r="M173" s="16">
        <f t="shared" si="84"/>
        <v>326</v>
      </c>
      <c r="N173" s="106">
        <f t="shared" si="84"/>
        <v>130</v>
      </c>
      <c r="O173" s="116" t="s">
        <v>346</v>
      </c>
      <c r="P173" s="103" t="s">
        <v>185</v>
      </c>
      <c r="Q173" s="23"/>
      <c r="R173" s="127"/>
      <c r="S173" s="116">
        <v>13</v>
      </c>
      <c r="T173" s="116">
        <v>13</v>
      </c>
      <c r="U173" s="105">
        <f t="shared" si="58"/>
        <v>0</v>
      </c>
      <c r="V173" s="105">
        <f t="shared" si="23"/>
        <v>13</v>
      </c>
      <c r="W173" s="105">
        <f t="shared" si="24"/>
        <v>0</v>
      </c>
      <c r="X173" s="105">
        <f t="shared" si="25"/>
        <v>0</v>
      </c>
      <c r="Y173" s="84">
        <f t="shared" si="26"/>
        <v>0</v>
      </c>
      <c r="Z173" s="84">
        <f t="shared" si="27"/>
        <v>0</v>
      </c>
      <c r="AA173" s="84">
        <f t="shared" si="28"/>
        <v>0</v>
      </c>
      <c r="AB173" s="17"/>
    </row>
    <row r="174" spans="1:28" ht="12.75" x14ac:dyDescent="0.2">
      <c r="A174" s="16" t="str">
        <f t="shared" ref="A174:N174" si="85">A173</f>
        <v>FULL</v>
      </c>
      <c r="B174" s="16" t="str">
        <f t="shared" si="85"/>
        <v>PRODUCTION</v>
      </c>
      <c r="C174" s="16" t="str">
        <f t="shared" si="85"/>
        <v>BETWEEN</v>
      </c>
      <c r="D174" s="16" t="str">
        <f t="shared" si="85"/>
        <v>GOAB</v>
      </c>
      <c r="E174" s="16" t="str">
        <f t="shared" si="85"/>
        <v>ADU</v>
      </c>
      <c r="F174" s="100">
        <f t="shared" si="85"/>
        <v>0</v>
      </c>
      <c r="G174" s="100">
        <f t="shared" si="85"/>
        <v>0</v>
      </c>
      <c r="H174" s="16">
        <f t="shared" si="85"/>
        <v>0</v>
      </c>
      <c r="I174" s="16">
        <f t="shared" si="85"/>
        <v>130</v>
      </c>
      <c r="J174" s="16" t="str">
        <f t="shared" si="85"/>
        <v>21CASE</v>
      </c>
      <c r="K174" s="100">
        <f t="shared" si="85"/>
        <v>0</v>
      </c>
      <c r="L174" s="16">
        <f t="shared" si="85"/>
        <v>326</v>
      </c>
      <c r="M174" s="16">
        <f t="shared" si="85"/>
        <v>326</v>
      </c>
      <c r="N174" s="106">
        <f t="shared" si="85"/>
        <v>130</v>
      </c>
      <c r="O174" s="116" t="s">
        <v>347</v>
      </c>
      <c r="P174" s="103" t="s">
        <v>185</v>
      </c>
      <c r="Q174" s="23"/>
      <c r="R174" s="127"/>
      <c r="S174" s="116">
        <v>12</v>
      </c>
      <c r="T174" s="116">
        <v>14</v>
      </c>
      <c r="U174" s="105">
        <f t="shared" si="58"/>
        <v>-2</v>
      </c>
      <c r="V174" s="105">
        <f t="shared" si="23"/>
        <v>13</v>
      </c>
      <c r="W174" s="105">
        <f t="shared" si="24"/>
        <v>7.6923076923076927E-2</v>
      </c>
      <c r="X174" s="105">
        <f t="shared" si="25"/>
        <v>2</v>
      </c>
      <c r="Y174" s="84">
        <f t="shared" si="26"/>
        <v>1.4142135623730951</v>
      </c>
      <c r="Z174" s="84">
        <f t="shared" si="27"/>
        <v>0.10878565864408424</v>
      </c>
      <c r="AA174" s="84">
        <f t="shared" si="28"/>
        <v>7.6923076923076913E-2</v>
      </c>
      <c r="AB174" s="17"/>
    </row>
    <row r="175" spans="1:28" ht="12.75" x14ac:dyDescent="0.2">
      <c r="A175" s="16" t="str">
        <f t="shared" ref="A175:N175" si="86">A174</f>
        <v>FULL</v>
      </c>
      <c r="B175" s="16" t="str">
        <f t="shared" si="86"/>
        <v>PRODUCTION</v>
      </c>
      <c r="C175" s="16" t="str">
        <f t="shared" si="86"/>
        <v>BETWEEN</v>
      </c>
      <c r="D175" s="16" t="str">
        <f t="shared" si="86"/>
        <v>GOAB</v>
      </c>
      <c r="E175" s="16" t="str">
        <f t="shared" si="86"/>
        <v>ADU</v>
      </c>
      <c r="F175" s="100">
        <f t="shared" si="86"/>
        <v>0</v>
      </c>
      <c r="G175" s="100">
        <f t="shared" si="86"/>
        <v>0</v>
      </c>
      <c r="H175" s="16">
        <f t="shared" si="86"/>
        <v>0</v>
      </c>
      <c r="I175" s="16">
        <f t="shared" si="86"/>
        <v>130</v>
      </c>
      <c r="J175" s="16" t="str">
        <f t="shared" si="86"/>
        <v>21CASE</v>
      </c>
      <c r="K175" s="100">
        <f t="shared" si="86"/>
        <v>0</v>
      </c>
      <c r="L175" s="16">
        <f t="shared" si="86"/>
        <v>326</v>
      </c>
      <c r="M175" s="16">
        <f t="shared" si="86"/>
        <v>326</v>
      </c>
      <c r="N175" s="106">
        <f t="shared" si="86"/>
        <v>130</v>
      </c>
      <c r="O175" s="116" t="s">
        <v>348</v>
      </c>
      <c r="P175" s="103" t="s">
        <v>185</v>
      </c>
      <c r="Q175" s="23"/>
      <c r="R175" s="127"/>
      <c r="S175" s="116">
        <v>14</v>
      </c>
      <c r="T175" s="116">
        <v>18</v>
      </c>
      <c r="U175" s="105">
        <f t="shared" si="58"/>
        <v>-4</v>
      </c>
      <c r="V175" s="105">
        <f t="shared" si="23"/>
        <v>16</v>
      </c>
      <c r="W175" s="105">
        <f t="shared" si="24"/>
        <v>0.125</v>
      </c>
      <c r="X175" s="105">
        <f t="shared" si="25"/>
        <v>8</v>
      </c>
      <c r="Y175" s="84">
        <f t="shared" si="26"/>
        <v>2.8284271247461903</v>
      </c>
      <c r="Z175" s="84">
        <f t="shared" si="27"/>
        <v>0.17677669529663689</v>
      </c>
      <c r="AA175" s="84">
        <f t="shared" si="28"/>
        <v>0.125</v>
      </c>
      <c r="AB175" s="17"/>
    </row>
    <row r="176" spans="1:28" ht="12.75" x14ac:dyDescent="0.2">
      <c r="A176" s="16" t="str">
        <f t="shared" ref="A176:N176" si="87">A175</f>
        <v>FULL</v>
      </c>
      <c r="B176" s="16" t="str">
        <f t="shared" si="87"/>
        <v>PRODUCTION</v>
      </c>
      <c r="C176" s="16" t="str">
        <f t="shared" si="87"/>
        <v>BETWEEN</v>
      </c>
      <c r="D176" s="16" t="str">
        <f t="shared" si="87"/>
        <v>GOAB</v>
      </c>
      <c r="E176" s="16" t="str">
        <f t="shared" si="87"/>
        <v>ADU</v>
      </c>
      <c r="F176" s="100">
        <f t="shared" si="87"/>
        <v>0</v>
      </c>
      <c r="G176" s="100">
        <f t="shared" si="87"/>
        <v>0</v>
      </c>
      <c r="H176" s="16">
        <f t="shared" si="87"/>
        <v>0</v>
      </c>
      <c r="I176" s="16">
        <f t="shared" si="87"/>
        <v>130</v>
      </c>
      <c r="J176" s="16" t="str">
        <f t="shared" si="87"/>
        <v>21CASE</v>
      </c>
      <c r="K176" s="100">
        <f t="shared" si="87"/>
        <v>0</v>
      </c>
      <c r="L176" s="16">
        <f t="shared" si="87"/>
        <v>326</v>
      </c>
      <c r="M176" s="16">
        <f t="shared" si="87"/>
        <v>326</v>
      </c>
      <c r="N176" s="106">
        <f t="shared" si="87"/>
        <v>130</v>
      </c>
      <c r="O176" s="116" t="s">
        <v>349</v>
      </c>
      <c r="P176" s="103" t="s">
        <v>185</v>
      </c>
      <c r="Q176" s="23"/>
      <c r="R176" s="127"/>
      <c r="S176" s="116">
        <v>16</v>
      </c>
      <c r="T176" s="116">
        <v>20</v>
      </c>
      <c r="U176" s="105">
        <f t="shared" si="58"/>
        <v>-4</v>
      </c>
      <c r="V176" s="105">
        <f t="shared" si="23"/>
        <v>18</v>
      </c>
      <c r="W176" s="105">
        <f t="shared" si="24"/>
        <v>0.1111111111111111</v>
      </c>
      <c r="X176" s="105">
        <f t="shared" si="25"/>
        <v>8</v>
      </c>
      <c r="Y176" s="84">
        <f t="shared" si="26"/>
        <v>2.8284271247461903</v>
      </c>
      <c r="Z176" s="84">
        <f t="shared" si="27"/>
        <v>0.15713484026367724</v>
      </c>
      <c r="AA176" s="84">
        <f t="shared" si="28"/>
        <v>0.11111111111111112</v>
      </c>
      <c r="AB176" s="17"/>
    </row>
    <row r="177" spans="1:28" ht="12.75" x14ac:dyDescent="0.2">
      <c r="A177" s="16" t="str">
        <f t="shared" ref="A177:N177" si="88">A176</f>
        <v>FULL</v>
      </c>
      <c r="B177" s="16" t="str">
        <f t="shared" si="88"/>
        <v>PRODUCTION</v>
      </c>
      <c r="C177" s="16" t="str">
        <f t="shared" si="88"/>
        <v>BETWEEN</v>
      </c>
      <c r="D177" s="16" t="str">
        <f t="shared" si="88"/>
        <v>GOAB</v>
      </c>
      <c r="E177" s="16" t="str">
        <f t="shared" si="88"/>
        <v>ADU</v>
      </c>
      <c r="F177" s="100">
        <f t="shared" si="88"/>
        <v>0</v>
      </c>
      <c r="G177" s="100">
        <f t="shared" si="88"/>
        <v>0</v>
      </c>
      <c r="H177" s="16">
        <f t="shared" si="88"/>
        <v>0</v>
      </c>
      <c r="I177" s="16">
        <f t="shared" si="88"/>
        <v>130</v>
      </c>
      <c r="J177" s="16" t="str">
        <f t="shared" si="88"/>
        <v>21CASE</v>
      </c>
      <c r="K177" s="100">
        <f t="shared" si="88"/>
        <v>0</v>
      </c>
      <c r="L177" s="16">
        <f t="shared" si="88"/>
        <v>326</v>
      </c>
      <c r="M177" s="16">
        <f t="shared" si="88"/>
        <v>326</v>
      </c>
      <c r="N177" s="106">
        <f t="shared" si="88"/>
        <v>130</v>
      </c>
      <c r="O177" s="116" t="s">
        <v>350</v>
      </c>
      <c r="P177" s="103" t="s">
        <v>185</v>
      </c>
      <c r="Q177" s="23"/>
      <c r="R177" s="127"/>
      <c r="S177" s="116">
        <v>14</v>
      </c>
      <c r="T177" s="116">
        <v>14</v>
      </c>
      <c r="U177" s="105">
        <f t="shared" si="58"/>
        <v>0</v>
      </c>
      <c r="V177" s="105">
        <f t="shared" si="23"/>
        <v>14</v>
      </c>
      <c r="W177" s="105">
        <f t="shared" si="24"/>
        <v>0</v>
      </c>
      <c r="X177" s="105">
        <f t="shared" si="25"/>
        <v>0</v>
      </c>
      <c r="Y177" s="84">
        <f t="shared" si="26"/>
        <v>0</v>
      </c>
      <c r="Z177" s="84">
        <f t="shared" si="27"/>
        <v>0</v>
      </c>
      <c r="AA177" s="84">
        <f t="shared" si="28"/>
        <v>0</v>
      </c>
      <c r="AB177" s="17"/>
    </row>
    <row r="178" spans="1:28" ht="12.75" x14ac:dyDescent="0.2">
      <c r="A178" s="16" t="str">
        <f t="shared" ref="A178:N178" si="89">A177</f>
        <v>FULL</v>
      </c>
      <c r="B178" s="16" t="str">
        <f t="shared" si="89"/>
        <v>PRODUCTION</v>
      </c>
      <c r="C178" s="16" t="str">
        <f t="shared" si="89"/>
        <v>BETWEEN</v>
      </c>
      <c r="D178" s="16" t="str">
        <f t="shared" si="89"/>
        <v>GOAB</v>
      </c>
      <c r="E178" s="16" t="str">
        <f t="shared" si="89"/>
        <v>ADU</v>
      </c>
      <c r="F178" s="100">
        <f t="shared" si="89"/>
        <v>0</v>
      </c>
      <c r="G178" s="100">
        <f t="shared" si="89"/>
        <v>0</v>
      </c>
      <c r="H178" s="16">
        <f t="shared" si="89"/>
        <v>0</v>
      </c>
      <c r="I178" s="16">
        <f t="shared" si="89"/>
        <v>130</v>
      </c>
      <c r="J178" s="16" t="str">
        <f t="shared" si="89"/>
        <v>21CASE</v>
      </c>
      <c r="K178" s="100">
        <f t="shared" si="89"/>
        <v>0</v>
      </c>
      <c r="L178" s="16">
        <f t="shared" si="89"/>
        <v>326</v>
      </c>
      <c r="M178" s="16">
        <f t="shared" si="89"/>
        <v>326</v>
      </c>
      <c r="N178" s="106">
        <f t="shared" si="89"/>
        <v>130</v>
      </c>
      <c r="O178" s="116" t="s">
        <v>351</v>
      </c>
      <c r="P178" s="103" t="s">
        <v>185</v>
      </c>
      <c r="Q178" s="23"/>
      <c r="R178" s="127"/>
      <c r="S178" s="116">
        <v>13</v>
      </c>
      <c r="T178" s="116">
        <v>14</v>
      </c>
      <c r="U178" s="105">
        <f t="shared" si="58"/>
        <v>-1</v>
      </c>
      <c r="V178" s="105">
        <f t="shared" si="23"/>
        <v>13.5</v>
      </c>
      <c r="W178" s="105">
        <f t="shared" si="24"/>
        <v>3.7037037037037035E-2</v>
      </c>
      <c r="X178" s="105">
        <f t="shared" si="25"/>
        <v>0.5</v>
      </c>
      <c r="Y178" s="84">
        <f t="shared" si="26"/>
        <v>0.70710678118654757</v>
      </c>
      <c r="Z178" s="84">
        <f t="shared" si="27"/>
        <v>5.2378280087892415E-2</v>
      </c>
      <c r="AA178" s="84">
        <f t="shared" si="28"/>
        <v>3.7037037037037042E-2</v>
      </c>
      <c r="AB178" s="17"/>
    </row>
    <row r="179" spans="1:28" ht="12.75" x14ac:dyDescent="0.2">
      <c r="A179" s="16" t="str">
        <f t="shared" ref="A179:N179" si="90">A178</f>
        <v>FULL</v>
      </c>
      <c r="B179" s="16" t="str">
        <f t="shared" si="90"/>
        <v>PRODUCTION</v>
      </c>
      <c r="C179" s="16" t="str">
        <f t="shared" si="90"/>
        <v>BETWEEN</v>
      </c>
      <c r="D179" s="16" t="str">
        <f t="shared" si="90"/>
        <v>GOAB</v>
      </c>
      <c r="E179" s="16" t="str">
        <f t="shared" si="90"/>
        <v>ADU</v>
      </c>
      <c r="F179" s="100">
        <f t="shared" si="90"/>
        <v>0</v>
      </c>
      <c r="G179" s="100">
        <f t="shared" si="90"/>
        <v>0</v>
      </c>
      <c r="H179" s="16">
        <f t="shared" si="90"/>
        <v>0</v>
      </c>
      <c r="I179" s="16">
        <f t="shared" si="90"/>
        <v>130</v>
      </c>
      <c r="J179" s="16" t="str">
        <f t="shared" si="90"/>
        <v>21CASE</v>
      </c>
      <c r="K179" s="100">
        <f t="shared" si="90"/>
        <v>0</v>
      </c>
      <c r="L179" s="16">
        <f t="shared" si="90"/>
        <v>326</v>
      </c>
      <c r="M179" s="16">
        <f t="shared" si="90"/>
        <v>326</v>
      </c>
      <c r="N179" s="106">
        <f t="shared" si="90"/>
        <v>130</v>
      </c>
      <c r="O179" s="116" t="s">
        <v>352</v>
      </c>
      <c r="P179" s="103" t="s">
        <v>185</v>
      </c>
      <c r="Q179" s="23"/>
      <c r="R179" s="127"/>
      <c r="S179" s="116">
        <v>13</v>
      </c>
      <c r="T179" s="116">
        <v>13</v>
      </c>
      <c r="U179" s="105">
        <f t="shared" si="58"/>
        <v>0</v>
      </c>
      <c r="V179" s="105">
        <f t="shared" si="23"/>
        <v>13</v>
      </c>
      <c r="W179" s="105">
        <f t="shared" si="24"/>
        <v>0</v>
      </c>
      <c r="X179" s="105">
        <f t="shared" si="25"/>
        <v>0</v>
      </c>
      <c r="Y179" s="84">
        <f t="shared" si="26"/>
        <v>0</v>
      </c>
      <c r="Z179" s="84">
        <f t="shared" si="27"/>
        <v>0</v>
      </c>
      <c r="AA179" s="84">
        <f t="shared" si="28"/>
        <v>0</v>
      </c>
      <c r="AB179" s="17"/>
    </row>
    <row r="180" spans="1:28" ht="12.75" x14ac:dyDescent="0.2">
      <c r="A180" s="16" t="str">
        <f t="shared" ref="A180:N180" si="91">A179</f>
        <v>FULL</v>
      </c>
      <c r="B180" s="16" t="str">
        <f t="shared" si="91"/>
        <v>PRODUCTION</v>
      </c>
      <c r="C180" s="16" t="str">
        <f t="shared" si="91"/>
        <v>BETWEEN</v>
      </c>
      <c r="D180" s="16" t="str">
        <f t="shared" si="91"/>
        <v>GOAB</v>
      </c>
      <c r="E180" s="16" t="str">
        <f t="shared" si="91"/>
        <v>ADU</v>
      </c>
      <c r="F180" s="100">
        <f t="shared" si="91"/>
        <v>0</v>
      </c>
      <c r="G180" s="100">
        <f t="shared" si="91"/>
        <v>0</v>
      </c>
      <c r="H180" s="16">
        <f t="shared" si="91"/>
        <v>0</v>
      </c>
      <c r="I180" s="16">
        <f t="shared" si="91"/>
        <v>130</v>
      </c>
      <c r="J180" s="16" t="str">
        <f t="shared" si="91"/>
        <v>21CASE</v>
      </c>
      <c r="K180" s="100">
        <f t="shared" si="91"/>
        <v>0</v>
      </c>
      <c r="L180" s="16">
        <f t="shared" si="91"/>
        <v>326</v>
      </c>
      <c r="M180" s="16">
        <f t="shared" si="91"/>
        <v>326</v>
      </c>
      <c r="N180" s="106">
        <f t="shared" si="91"/>
        <v>130</v>
      </c>
      <c r="O180" s="116" t="s">
        <v>353</v>
      </c>
      <c r="P180" s="103" t="s">
        <v>185</v>
      </c>
      <c r="Q180" s="23"/>
      <c r="R180" s="127"/>
      <c r="S180" s="116">
        <v>13</v>
      </c>
      <c r="T180" s="116">
        <v>13</v>
      </c>
      <c r="U180" s="105">
        <f t="shared" si="58"/>
        <v>0</v>
      </c>
      <c r="V180" s="105">
        <f t="shared" si="23"/>
        <v>13</v>
      </c>
      <c r="W180" s="105">
        <f t="shared" si="24"/>
        <v>0</v>
      </c>
      <c r="X180" s="105">
        <f t="shared" si="25"/>
        <v>0</v>
      </c>
      <c r="Y180" s="84">
        <f t="shared" si="26"/>
        <v>0</v>
      </c>
      <c r="Z180" s="84">
        <f t="shared" si="27"/>
        <v>0</v>
      </c>
      <c r="AA180" s="84">
        <f t="shared" si="28"/>
        <v>0</v>
      </c>
      <c r="AB180" s="17"/>
    </row>
    <row r="181" spans="1:28" ht="12.75" x14ac:dyDescent="0.2">
      <c r="A181" s="16" t="str">
        <f t="shared" ref="A181:N181" si="92">A180</f>
        <v>FULL</v>
      </c>
      <c r="B181" s="16" t="str">
        <f t="shared" si="92"/>
        <v>PRODUCTION</v>
      </c>
      <c r="C181" s="16" t="str">
        <f t="shared" si="92"/>
        <v>BETWEEN</v>
      </c>
      <c r="D181" s="16" t="str">
        <f t="shared" si="92"/>
        <v>GOAB</v>
      </c>
      <c r="E181" s="16" t="str">
        <f t="shared" si="92"/>
        <v>ADU</v>
      </c>
      <c r="F181" s="100">
        <f t="shared" si="92"/>
        <v>0</v>
      </c>
      <c r="G181" s="100">
        <f t="shared" si="92"/>
        <v>0</v>
      </c>
      <c r="H181" s="16">
        <f t="shared" si="92"/>
        <v>0</v>
      </c>
      <c r="I181" s="16">
        <f t="shared" si="92"/>
        <v>130</v>
      </c>
      <c r="J181" s="16" t="str">
        <f t="shared" si="92"/>
        <v>21CASE</v>
      </c>
      <c r="K181" s="100">
        <f t="shared" si="92"/>
        <v>0</v>
      </c>
      <c r="L181" s="16">
        <f t="shared" si="92"/>
        <v>326</v>
      </c>
      <c r="M181" s="16">
        <f t="shared" si="92"/>
        <v>326</v>
      </c>
      <c r="N181" s="106">
        <f t="shared" si="92"/>
        <v>130</v>
      </c>
      <c r="O181" s="116" t="s">
        <v>354</v>
      </c>
      <c r="P181" s="103" t="s">
        <v>185</v>
      </c>
      <c r="Q181" s="23"/>
      <c r="R181" s="127"/>
      <c r="S181" s="116">
        <v>16</v>
      </c>
      <c r="T181" s="116">
        <v>20</v>
      </c>
      <c r="U181" s="105">
        <f t="shared" si="58"/>
        <v>-4</v>
      </c>
      <c r="V181" s="105">
        <f t="shared" si="23"/>
        <v>18</v>
      </c>
      <c r="W181" s="105">
        <f t="shared" si="24"/>
        <v>0.1111111111111111</v>
      </c>
      <c r="X181" s="105">
        <f t="shared" si="25"/>
        <v>8</v>
      </c>
      <c r="Y181" s="84">
        <f t="shared" si="26"/>
        <v>2.8284271247461903</v>
      </c>
      <c r="Z181" s="84">
        <f t="shared" si="27"/>
        <v>0.15713484026367724</v>
      </c>
      <c r="AA181" s="84">
        <f t="shared" si="28"/>
        <v>0.11111111111111112</v>
      </c>
      <c r="AB181" s="17"/>
    </row>
    <row r="182" spans="1:28" ht="12.75" x14ac:dyDescent="0.2">
      <c r="A182" s="16" t="str">
        <f t="shared" ref="A182:N182" si="93">A181</f>
        <v>FULL</v>
      </c>
      <c r="B182" s="16" t="str">
        <f t="shared" si="93"/>
        <v>PRODUCTION</v>
      </c>
      <c r="C182" s="16" t="str">
        <f t="shared" si="93"/>
        <v>BETWEEN</v>
      </c>
      <c r="D182" s="16" t="str">
        <f t="shared" si="93"/>
        <v>GOAB</v>
      </c>
      <c r="E182" s="16" t="str">
        <f t="shared" si="93"/>
        <v>ADU</v>
      </c>
      <c r="F182" s="100">
        <f t="shared" si="93"/>
        <v>0</v>
      </c>
      <c r="G182" s="100">
        <f t="shared" si="93"/>
        <v>0</v>
      </c>
      <c r="H182" s="16">
        <f t="shared" si="93"/>
        <v>0</v>
      </c>
      <c r="I182" s="16">
        <f t="shared" si="93"/>
        <v>130</v>
      </c>
      <c r="J182" s="16" t="str">
        <f t="shared" si="93"/>
        <v>21CASE</v>
      </c>
      <c r="K182" s="100">
        <f t="shared" si="93"/>
        <v>0</v>
      </c>
      <c r="L182" s="16">
        <f t="shared" si="93"/>
        <v>326</v>
      </c>
      <c r="M182" s="16">
        <f t="shared" si="93"/>
        <v>326</v>
      </c>
      <c r="N182" s="106">
        <f t="shared" si="93"/>
        <v>130</v>
      </c>
      <c r="O182" s="116" t="s">
        <v>355</v>
      </c>
      <c r="P182" s="103" t="s">
        <v>185</v>
      </c>
      <c r="Q182" s="23"/>
      <c r="R182" s="127"/>
      <c r="S182" s="116">
        <v>14</v>
      </c>
      <c r="T182" s="116">
        <v>13</v>
      </c>
      <c r="U182" s="105">
        <f t="shared" si="58"/>
        <v>1</v>
      </c>
      <c r="V182" s="105">
        <f t="shared" ref="V182:V245" si="94">AVERAGE(S182:T182)</f>
        <v>13.5</v>
      </c>
      <c r="W182" s="105">
        <f t="shared" ref="W182:W245" si="95">(((ABS(S182-V182))/V182)+((ABS(T182-V182))/V182))/2</f>
        <v>3.7037037037037035E-2</v>
      </c>
      <c r="X182" s="105">
        <f t="shared" ref="X182:X245" si="96">VAR(S182:T182)</f>
        <v>0.5</v>
      </c>
      <c r="Y182" s="84">
        <f t="shared" ref="Y182:Y245" si="97">STDEV(S182:T182)</f>
        <v>0.70710678118654757</v>
      </c>
      <c r="Z182" s="84">
        <f t="shared" ref="Z182:Z245" si="98">Y182/V182</f>
        <v>5.2378280087892415E-2</v>
      </c>
      <c r="AA182" s="84">
        <f t="shared" ref="AA182:AA245" si="99">Z182/SQRT(2)</f>
        <v>3.7037037037037042E-2</v>
      </c>
      <c r="AB182" s="17"/>
    </row>
    <row r="183" spans="1:28" ht="12.75" x14ac:dyDescent="0.2">
      <c r="A183" s="16" t="str">
        <f t="shared" ref="A183:N183" si="100">A182</f>
        <v>FULL</v>
      </c>
      <c r="B183" s="16" t="str">
        <f t="shared" si="100"/>
        <v>PRODUCTION</v>
      </c>
      <c r="C183" s="16" t="str">
        <f t="shared" si="100"/>
        <v>BETWEEN</v>
      </c>
      <c r="D183" s="16" t="str">
        <f t="shared" si="100"/>
        <v>GOAB</v>
      </c>
      <c r="E183" s="16" t="str">
        <f t="shared" si="100"/>
        <v>ADU</v>
      </c>
      <c r="F183" s="100">
        <f t="shared" si="100"/>
        <v>0</v>
      </c>
      <c r="G183" s="100">
        <f t="shared" si="100"/>
        <v>0</v>
      </c>
      <c r="H183" s="16">
        <f t="shared" si="100"/>
        <v>0</v>
      </c>
      <c r="I183" s="16">
        <f t="shared" si="100"/>
        <v>130</v>
      </c>
      <c r="J183" s="16" t="str">
        <f t="shared" si="100"/>
        <v>21CASE</v>
      </c>
      <c r="K183" s="100">
        <f t="shared" si="100"/>
        <v>0</v>
      </c>
      <c r="L183" s="16">
        <f t="shared" si="100"/>
        <v>326</v>
      </c>
      <c r="M183" s="16">
        <f t="shared" si="100"/>
        <v>326</v>
      </c>
      <c r="N183" s="106">
        <f t="shared" si="100"/>
        <v>130</v>
      </c>
      <c r="O183" s="116" t="s">
        <v>356</v>
      </c>
      <c r="P183" s="103" t="s">
        <v>185</v>
      </c>
      <c r="Q183" s="23"/>
      <c r="R183" s="127"/>
      <c r="S183" s="116">
        <v>22</v>
      </c>
      <c r="T183" s="116">
        <v>23</v>
      </c>
      <c r="U183" s="105">
        <f t="shared" si="58"/>
        <v>-1</v>
      </c>
      <c r="V183" s="105">
        <f t="shared" si="94"/>
        <v>22.5</v>
      </c>
      <c r="W183" s="105">
        <f t="shared" si="95"/>
        <v>2.2222222222222223E-2</v>
      </c>
      <c r="X183" s="105">
        <f t="shared" si="96"/>
        <v>0.5</v>
      </c>
      <c r="Y183" s="84">
        <f t="shared" si="97"/>
        <v>0.70710678118654757</v>
      </c>
      <c r="Z183" s="84">
        <f t="shared" si="98"/>
        <v>3.1426968052735448E-2</v>
      </c>
      <c r="AA183" s="84">
        <f t="shared" si="99"/>
        <v>2.2222222222222223E-2</v>
      </c>
      <c r="AB183" s="17"/>
    </row>
    <row r="184" spans="1:28" ht="12.75" x14ac:dyDescent="0.2">
      <c r="A184" s="16" t="str">
        <f t="shared" ref="A184:N184" si="101">A183</f>
        <v>FULL</v>
      </c>
      <c r="B184" s="16" t="str">
        <f t="shared" si="101"/>
        <v>PRODUCTION</v>
      </c>
      <c r="C184" s="16" t="str">
        <f t="shared" si="101"/>
        <v>BETWEEN</v>
      </c>
      <c r="D184" s="16" t="str">
        <f t="shared" si="101"/>
        <v>GOAB</v>
      </c>
      <c r="E184" s="16" t="str">
        <f t="shared" si="101"/>
        <v>ADU</v>
      </c>
      <c r="F184" s="100">
        <f t="shared" si="101"/>
        <v>0</v>
      </c>
      <c r="G184" s="100">
        <f t="shared" si="101"/>
        <v>0</v>
      </c>
      <c r="H184" s="16">
        <f t="shared" si="101"/>
        <v>0</v>
      </c>
      <c r="I184" s="16">
        <f t="shared" si="101"/>
        <v>130</v>
      </c>
      <c r="J184" s="16" t="str">
        <f t="shared" si="101"/>
        <v>21CASE</v>
      </c>
      <c r="K184" s="100">
        <f t="shared" si="101"/>
        <v>0</v>
      </c>
      <c r="L184" s="16">
        <f t="shared" si="101"/>
        <v>326</v>
      </c>
      <c r="M184" s="16">
        <f t="shared" si="101"/>
        <v>326</v>
      </c>
      <c r="N184" s="106">
        <f t="shared" si="101"/>
        <v>130</v>
      </c>
      <c r="O184" s="116" t="s">
        <v>357</v>
      </c>
      <c r="P184" s="103" t="s">
        <v>185</v>
      </c>
      <c r="Q184" s="23"/>
      <c r="R184" s="127"/>
      <c r="S184" s="116">
        <v>17</v>
      </c>
      <c r="T184" s="116">
        <v>18</v>
      </c>
      <c r="U184" s="105">
        <f t="shared" si="58"/>
        <v>-1</v>
      </c>
      <c r="V184" s="105">
        <f t="shared" si="94"/>
        <v>17.5</v>
      </c>
      <c r="W184" s="105">
        <f t="shared" si="95"/>
        <v>2.8571428571428571E-2</v>
      </c>
      <c r="X184" s="105">
        <f t="shared" si="96"/>
        <v>0.5</v>
      </c>
      <c r="Y184" s="84">
        <f t="shared" si="97"/>
        <v>0.70710678118654757</v>
      </c>
      <c r="Z184" s="84">
        <f t="shared" si="98"/>
        <v>4.0406101782088436E-2</v>
      </c>
      <c r="AA184" s="84">
        <f t="shared" si="99"/>
        <v>2.8571428571428574E-2</v>
      </c>
      <c r="AB184" s="17"/>
    </row>
    <row r="185" spans="1:28" ht="12.75" x14ac:dyDescent="0.2">
      <c r="A185" s="16" t="str">
        <f t="shared" ref="A185:N185" si="102">A184</f>
        <v>FULL</v>
      </c>
      <c r="B185" s="16" t="str">
        <f t="shared" si="102"/>
        <v>PRODUCTION</v>
      </c>
      <c r="C185" s="16" t="str">
        <f t="shared" si="102"/>
        <v>BETWEEN</v>
      </c>
      <c r="D185" s="16" t="str">
        <f t="shared" si="102"/>
        <v>GOAB</v>
      </c>
      <c r="E185" s="16" t="str">
        <f t="shared" si="102"/>
        <v>ADU</v>
      </c>
      <c r="F185" s="100">
        <f t="shared" si="102"/>
        <v>0</v>
      </c>
      <c r="G185" s="100">
        <f t="shared" si="102"/>
        <v>0</v>
      </c>
      <c r="H185" s="16">
        <f t="shared" si="102"/>
        <v>0</v>
      </c>
      <c r="I185" s="16">
        <f t="shared" si="102"/>
        <v>130</v>
      </c>
      <c r="J185" s="16" t="str">
        <f t="shared" si="102"/>
        <v>21CASE</v>
      </c>
      <c r="K185" s="100">
        <f t="shared" si="102"/>
        <v>0</v>
      </c>
      <c r="L185" s="16">
        <f t="shared" si="102"/>
        <v>326</v>
      </c>
      <c r="M185" s="16">
        <f t="shared" si="102"/>
        <v>326</v>
      </c>
      <c r="N185" s="106">
        <f t="shared" si="102"/>
        <v>130</v>
      </c>
      <c r="O185" s="116" t="s">
        <v>358</v>
      </c>
      <c r="P185" s="103" t="s">
        <v>185</v>
      </c>
      <c r="Q185" s="23"/>
      <c r="R185" s="127"/>
      <c r="S185" s="116">
        <v>14</v>
      </c>
      <c r="T185" s="116">
        <v>19</v>
      </c>
      <c r="U185" s="105">
        <f t="shared" si="58"/>
        <v>-5</v>
      </c>
      <c r="V185" s="105">
        <f t="shared" si="94"/>
        <v>16.5</v>
      </c>
      <c r="W185" s="105">
        <f t="shared" si="95"/>
        <v>0.15151515151515152</v>
      </c>
      <c r="X185" s="105">
        <f t="shared" si="96"/>
        <v>12.5</v>
      </c>
      <c r="Y185" s="84">
        <f t="shared" si="97"/>
        <v>3.5355339059327378</v>
      </c>
      <c r="Z185" s="84">
        <f t="shared" si="98"/>
        <v>0.21427478217774168</v>
      </c>
      <c r="AA185" s="84">
        <f t="shared" si="99"/>
        <v>0.15151515151515152</v>
      </c>
      <c r="AB185" s="17"/>
    </row>
    <row r="186" spans="1:28" ht="12.75" x14ac:dyDescent="0.2">
      <c r="A186" s="16" t="str">
        <f t="shared" ref="A186:N186" si="103">A185</f>
        <v>FULL</v>
      </c>
      <c r="B186" s="16" t="str">
        <f t="shared" si="103"/>
        <v>PRODUCTION</v>
      </c>
      <c r="C186" s="16" t="str">
        <f t="shared" si="103"/>
        <v>BETWEEN</v>
      </c>
      <c r="D186" s="16" t="str">
        <f t="shared" si="103"/>
        <v>GOAB</v>
      </c>
      <c r="E186" s="16" t="str">
        <f t="shared" si="103"/>
        <v>ADU</v>
      </c>
      <c r="F186" s="100">
        <f t="shared" si="103"/>
        <v>0</v>
      </c>
      <c r="G186" s="100">
        <f t="shared" si="103"/>
        <v>0</v>
      </c>
      <c r="H186" s="16">
        <f t="shared" si="103"/>
        <v>0</v>
      </c>
      <c r="I186" s="16">
        <f t="shared" si="103"/>
        <v>130</v>
      </c>
      <c r="J186" s="16" t="str">
        <f t="shared" si="103"/>
        <v>21CASE</v>
      </c>
      <c r="K186" s="100">
        <f t="shared" si="103"/>
        <v>0</v>
      </c>
      <c r="L186" s="16">
        <f t="shared" si="103"/>
        <v>326</v>
      </c>
      <c r="M186" s="16">
        <f t="shared" si="103"/>
        <v>326</v>
      </c>
      <c r="N186" s="106">
        <f t="shared" si="103"/>
        <v>130</v>
      </c>
      <c r="O186" s="116" t="s">
        <v>359</v>
      </c>
      <c r="P186" s="103" t="s">
        <v>185</v>
      </c>
      <c r="Q186" s="23"/>
      <c r="R186" s="127"/>
      <c r="S186" s="116">
        <v>15</v>
      </c>
      <c r="T186" s="116">
        <v>14</v>
      </c>
      <c r="U186" s="105">
        <f t="shared" si="58"/>
        <v>1</v>
      </c>
      <c r="V186" s="105">
        <f t="shared" si="94"/>
        <v>14.5</v>
      </c>
      <c r="W186" s="105">
        <f t="shared" si="95"/>
        <v>3.4482758620689655E-2</v>
      </c>
      <c r="X186" s="105">
        <f t="shared" si="96"/>
        <v>0.5</v>
      </c>
      <c r="Y186" s="84">
        <f t="shared" si="97"/>
        <v>0.70710678118654757</v>
      </c>
      <c r="Z186" s="84">
        <f t="shared" si="98"/>
        <v>4.8765984909417075E-2</v>
      </c>
      <c r="AA186" s="84">
        <f t="shared" si="99"/>
        <v>3.4482758620689655E-2</v>
      </c>
      <c r="AB186" s="17"/>
    </row>
    <row r="187" spans="1:28" ht="12.75" x14ac:dyDescent="0.2">
      <c r="A187" s="16" t="str">
        <f t="shared" ref="A187:N187" si="104">A186</f>
        <v>FULL</v>
      </c>
      <c r="B187" s="16" t="str">
        <f t="shared" si="104"/>
        <v>PRODUCTION</v>
      </c>
      <c r="C187" s="16" t="str">
        <f t="shared" si="104"/>
        <v>BETWEEN</v>
      </c>
      <c r="D187" s="16" t="str">
        <f t="shared" si="104"/>
        <v>GOAB</v>
      </c>
      <c r="E187" s="16" t="str">
        <f t="shared" si="104"/>
        <v>ADU</v>
      </c>
      <c r="F187" s="100">
        <f t="shared" si="104"/>
        <v>0</v>
      </c>
      <c r="G187" s="100">
        <f t="shared" si="104"/>
        <v>0</v>
      </c>
      <c r="H187" s="16">
        <f t="shared" si="104"/>
        <v>0</v>
      </c>
      <c r="I187" s="16">
        <f t="shared" si="104"/>
        <v>130</v>
      </c>
      <c r="J187" s="16" t="str">
        <f t="shared" si="104"/>
        <v>21CASE</v>
      </c>
      <c r="K187" s="100">
        <f t="shared" si="104"/>
        <v>0</v>
      </c>
      <c r="L187" s="16">
        <f t="shared" si="104"/>
        <v>326</v>
      </c>
      <c r="M187" s="16">
        <f t="shared" si="104"/>
        <v>326</v>
      </c>
      <c r="N187" s="106">
        <f t="shared" si="104"/>
        <v>130</v>
      </c>
      <c r="O187" s="116" t="s">
        <v>360</v>
      </c>
      <c r="P187" s="103" t="s">
        <v>185</v>
      </c>
      <c r="Q187" s="23"/>
      <c r="R187" s="127"/>
      <c r="S187" s="116">
        <v>16</v>
      </c>
      <c r="T187" s="116">
        <v>16</v>
      </c>
      <c r="U187" s="105">
        <f t="shared" si="58"/>
        <v>0</v>
      </c>
      <c r="V187" s="105">
        <f t="shared" si="94"/>
        <v>16</v>
      </c>
      <c r="W187" s="105">
        <f t="shared" si="95"/>
        <v>0</v>
      </c>
      <c r="X187" s="105">
        <f t="shared" si="96"/>
        <v>0</v>
      </c>
      <c r="Y187" s="84">
        <f t="shared" si="97"/>
        <v>0</v>
      </c>
      <c r="Z187" s="84">
        <f t="shared" si="98"/>
        <v>0</v>
      </c>
      <c r="AA187" s="84">
        <f t="shared" si="99"/>
        <v>0</v>
      </c>
      <c r="AB187" s="17"/>
    </row>
    <row r="188" spans="1:28" ht="12.75" x14ac:dyDescent="0.2">
      <c r="A188" s="16" t="str">
        <f t="shared" ref="A188:N188" si="105">A187</f>
        <v>FULL</v>
      </c>
      <c r="B188" s="16" t="str">
        <f t="shared" si="105"/>
        <v>PRODUCTION</v>
      </c>
      <c r="C188" s="16" t="str">
        <f t="shared" si="105"/>
        <v>BETWEEN</v>
      </c>
      <c r="D188" s="16" t="str">
        <f t="shared" si="105"/>
        <v>GOAB</v>
      </c>
      <c r="E188" s="16" t="str">
        <f t="shared" si="105"/>
        <v>ADU</v>
      </c>
      <c r="F188" s="100">
        <f t="shared" si="105"/>
        <v>0</v>
      </c>
      <c r="G188" s="100">
        <f t="shared" si="105"/>
        <v>0</v>
      </c>
      <c r="H188" s="16">
        <f t="shared" si="105"/>
        <v>0</v>
      </c>
      <c r="I188" s="16">
        <f t="shared" si="105"/>
        <v>130</v>
      </c>
      <c r="J188" s="16" t="str">
        <f t="shared" si="105"/>
        <v>21CASE</v>
      </c>
      <c r="K188" s="100">
        <f t="shared" si="105"/>
        <v>0</v>
      </c>
      <c r="L188" s="16">
        <f t="shared" si="105"/>
        <v>326</v>
      </c>
      <c r="M188" s="16">
        <f t="shared" si="105"/>
        <v>326</v>
      </c>
      <c r="N188" s="106">
        <f t="shared" si="105"/>
        <v>130</v>
      </c>
      <c r="O188" s="116" t="s">
        <v>361</v>
      </c>
      <c r="P188" s="103" t="s">
        <v>185</v>
      </c>
      <c r="Q188" s="23"/>
      <c r="R188" s="127"/>
      <c r="S188" s="116">
        <v>18</v>
      </c>
      <c r="T188" s="116">
        <v>19</v>
      </c>
      <c r="U188" s="105">
        <f t="shared" si="58"/>
        <v>-1</v>
      </c>
      <c r="V188" s="105">
        <f t="shared" si="94"/>
        <v>18.5</v>
      </c>
      <c r="W188" s="105">
        <f t="shared" si="95"/>
        <v>2.7027027027027029E-2</v>
      </c>
      <c r="X188" s="105">
        <f t="shared" si="96"/>
        <v>0.5</v>
      </c>
      <c r="Y188" s="84">
        <f t="shared" si="97"/>
        <v>0.70710678118654757</v>
      </c>
      <c r="Z188" s="84">
        <f t="shared" si="98"/>
        <v>3.8221988172245813E-2</v>
      </c>
      <c r="AA188" s="84">
        <f t="shared" si="99"/>
        <v>2.7027027027027025E-2</v>
      </c>
      <c r="AB188" s="17"/>
    </row>
    <row r="189" spans="1:28" ht="12.75" x14ac:dyDescent="0.2">
      <c r="A189" s="16" t="str">
        <f t="shared" ref="A189:N189" si="106">A188</f>
        <v>FULL</v>
      </c>
      <c r="B189" s="16" t="str">
        <f t="shared" si="106"/>
        <v>PRODUCTION</v>
      </c>
      <c r="C189" s="16" t="str">
        <f t="shared" si="106"/>
        <v>BETWEEN</v>
      </c>
      <c r="D189" s="16" t="str">
        <f t="shared" si="106"/>
        <v>GOAB</v>
      </c>
      <c r="E189" s="16" t="str">
        <f t="shared" si="106"/>
        <v>ADU</v>
      </c>
      <c r="F189" s="100">
        <f t="shared" si="106"/>
        <v>0</v>
      </c>
      <c r="G189" s="100">
        <f t="shared" si="106"/>
        <v>0</v>
      </c>
      <c r="H189" s="16">
        <f t="shared" si="106"/>
        <v>0</v>
      </c>
      <c r="I189" s="16">
        <f t="shared" si="106"/>
        <v>130</v>
      </c>
      <c r="J189" s="16" t="str">
        <f t="shared" si="106"/>
        <v>21CASE</v>
      </c>
      <c r="K189" s="100">
        <f t="shared" si="106"/>
        <v>0</v>
      </c>
      <c r="L189" s="16">
        <f t="shared" si="106"/>
        <v>326</v>
      </c>
      <c r="M189" s="16">
        <f t="shared" si="106"/>
        <v>326</v>
      </c>
      <c r="N189" s="106">
        <f t="shared" si="106"/>
        <v>130</v>
      </c>
      <c r="O189" s="116" t="s">
        <v>362</v>
      </c>
      <c r="P189" s="103" t="s">
        <v>185</v>
      </c>
      <c r="Q189" s="23"/>
      <c r="R189" s="127"/>
      <c r="S189" s="116">
        <v>8</v>
      </c>
      <c r="T189" s="116">
        <v>9</v>
      </c>
      <c r="U189" s="105">
        <f t="shared" si="58"/>
        <v>-1</v>
      </c>
      <c r="V189" s="105">
        <f t="shared" si="94"/>
        <v>8.5</v>
      </c>
      <c r="W189" s="105">
        <f t="shared" si="95"/>
        <v>5.8823529411764705E-2</v>
      </c>
      <c r="X189" s="105">
        <f t="shared" si="96"/>
        <v>0.5</v>
      </c>
      <c r="Y189" s="84">
        <f t="shared" si="97"/>
        <v>0.70710678118654757</v>
      </c>
      <c r="Z189" s="84">
        <f t="shared" si="98"/>
        <v>8.3189033080770303E-2</v>
      </c>
      <c r="AA189" s="84">
        <f t="shared" si="99"/>
        <v>5.8823529411764705E-2</v>
      </c>
      <c r="AB189" s="17"/>
    </row>
    <row r="190" spans="1:28" ht="12.75" x14ac:dyDescent="0.2">
      <c r="A190" s="16" t="str">
        <f t="shared" ref="A190:N190" si="107">A189</f>
        <v>FULL</v>
      </c>
      <c r="B190" s="16" t="str">
        <f t="shared" si="107"/>
        <v>PRODUCTION</v>
      </c>
      <c r="C190" s="16" t="str">
        <f t="shared" si="107"/>
        <v>BETWEEN</v>
      </c>
      <c r="D190" s="16" t="str">
        <f t="shared" si="107"/>
        <v>GOAB</v>
      </c>
      <c r="E190" s="16" t="str">
        <f t="shared" si="107"/>
        <v>ADU</v>
      </c>
      <c r="F190" s="100">
        <f t="shared" si="107"/>
        <v>0</v>
      </c>
      <c r="G190" s="100">
        <f t="shared" si="107"/>
        <v>0</v>
      </c>
      <c r="H190" s="16">
        <f t="shared" si="107"/>
        <v>0</v>
      </c>
      <c r="I190" s="16">
        <f t="shared" si="107"/>
        <v>130</v>
      </c>
      <c r="J190" s="16" t="str">
        <f t="shared" si="107"/>
        <v>21CASE</v>
      </c>
      <c r="K190" s="100">
        <f t="shared" si="107"/>
        <v>0</v>
      </c>
      <c r="L190" s="16">
        <f t="shared" si="107"/>
        <v>326</v>
      </c>
      <c r="M190" s="16">
        <f t="shared" si="107"/>
        <v>326</v>
      </c>
      <c r="N190" s="106">
        <f t="shared" si="107"/>
        <v>130</v>
      </c>
      <c r="O190" s="116" t="s">
        <v>363</v>
      </c>
      <c r="P190" s="103" t="s">
        <v>185</v>
      </c>
      <c r="Q190" s="23"/>
      <c r="R190" s="127"/>
      <c r="S190" s="116">
        <v>17</v>
      </c>
      <c r="T190" s="116">
        <v>17</v>
      </c>
      <c r="U190" s="105">
        <f t="shared" si="58"/>
        <v>0</v>
      </c>
      <c r="V190" s="105">
        <f t="shared" si="94"/>
        <v>17</v>
      </c>
      <c r="W190" s="105">
        <f t="shared" si="95"/>
        <v>0</v>
      </c>
      <c r="X190" s="105">
        <f t="shared" si="96"/>
        <v>0</v>
      </c>
      <c r="Y190" s="84">
        <f t="shared" si="97"/>
        <v>0</v>
      </c>
      <c r="Z190" s="84">
        <f t="shared" si="98"/>
        <v>0</v>
      </c>
      <c r="AA190" s="84">
        <f t="shared" si="99"/>
        <v>0</v>
      </c>
      <c r="AB190" s="17"/>
    </row>
    <row r="191" spans="1:28" ht="12.75" x14ac:dyDescent="0.2">
      <c r="A191" s="16" t="str">
        <f t="shared" ref="A191:N191" si="108">A190</f>
        <v>FULL</v>
      </c>
      <c r="B191" s="16" t="str">
        <f t="shared" si="108"/>
        <v>PRODUCTION</v>
      </c>
      <c r="C191" s="16" t="str">
        <f t="shared" si="108"/>
        <v>BETWEEN</v>
      </c>
      <c r="D191" s="16" t="str">
        <f t="shared" si="108"/>
        <v>GOAB</v>
      </c>
      <c r="E191" s="16" t="str">
        <f t="shared" si="108"/>
        <v>ADU</v>
      </c>
      <c r="F191" s="100">
        <f t="shared" si="108"/>
        <v>0</v>
      </c>
      <c r="G191" s="100">
        <f t="shared" si="108"/>
        <v>0</v>
      </c>
      <c r="H191" s="16">
        <f t="shared" si="108"/>
        <v>0</v>
      </c>
      <c r="I191" s="16">
        <f t="shared" si="108"/>
        <v>130</v>
      </c>
      <c r="J191" s="16" t="str">
        <f t="shared" si="108"/>
        <v>21CASE</v>
      </c>
      <c r="K191" s="100">
        <f t="shared" si="108"/>
        <v>0</v>
      </c>
      <c r="L191" s="16">
        <f t="shared" si="108"/>
        <v>326</v>
      </c>
      <c r="M191" s="16">
        <f t="shared" si="108"/>
        <v>326</v>
      </c>
      <c r="N191" s="106">
        <f t="shared" si="108"/>
        <v>130</v>
      </c>
      <c r="O191" s="116" t="s">
        <v>364</v>
      </c>
      <c r="P191" s="103" t="s">
        <v>185</v>
      </c>
      <c r="Q191" s="23"/>
      <c r="R191" s="127"/>
      <c r="S191" s="116">
        <v>14</v>
      </c>
      <c r="T191" s="116">
        <v>21</v>
      </c>
      <c r="U191" s="105">
        <f t="shared" si="58"/>
        <v>-7</v>
      </c>
      <c r="V191" s="105">
        <f t="shared" si="94"/>
        <v>17.5</v>
      </c>
      <c r="W191" s="105">
        <f t="shared" si="95"/>
        <v>0.2</v>
      </c>
      <c r="X191" s="105">
        <f t="shared" si="96"/>
        <v>24.5</v>
      </c>
      <c r="Y191" s="84">
        <f t="shared" si="97"/>
        <v>4.9497474683058327</v>
      </c>
      <c r="Z191" s="84">
        <f t="shared" si="98"/>
        <v>0.28284271247461901</v>
      </c>
      <c r="AA191" s="84">
        <f t="shared" si="99"/>
        <v>0.19999999999999998</v>
      </c>
      <c r="AB191" s="17"/>
    </row>
    <row r="192" spans="1:28" ht="12.75" x14ac:dyDescent="0.2">
      <c r="A192" s="16" t="str">
        <f t="shared" ref="A192:N192" si="109">A191</f>
        <v>FULL</v>
      </c>
      <c r="B192" s="16" t="str">
        <f t="shared" si="109"/>
        <v>PRODUCTION</v>
      </c>
      <c r="C192" s="16" t="str">
        <f t="shared" si="109"/>
        <v>BETWEEN</v>
      </c>
      <c r="D192" s="16" t="str">
        <f t="shared" si="109"/>
        <v>GOAB</v>
      </c>
      <c r="E192" s="16" t="str">
        <f t="shared" si="109"/>
        <v>ADU</v>
      </c>
      <c r="F192" s="100">
        <f t="shared" si="109"/>
        <v>0</v>
      </c>
      <c r="G192" s="100">
        <f t="shared" si="109"/>
        <v>0</v>
      </c>
      <c r="H192" s="16">
        <f t="shared" si="109"/>
        <v>0</v>
      </c>
      <c r="I192" s="16">
        <f t="shared" si="109"/>
        <v>130</v>
      </c>
      <c r="J192" s="16" t="str">
        <f t="shared" si="109"/>
        <v>21CASE</v>
      </c>
      <c r="K192" s="100">
        <f t="shared" si="109"/>
        <v>0</v>
      </c>
      <c r="L192" s="16">
        <f t="shared" si="109"/>
        <v>326</v>
      </c>
      <c r="M192" s="16">
        <f t="shared" si="109"/>
        <v>326</v>
      </c>
      <c r="N192" s="106">
        <f t="shared" si="109"/>
        <v>130</v>
      </c>
      <c r="O192" s="116" t="s">
        <v>365</v>
      </c>
      <c r="P192" s="103" t="s">
        <v>185</v>
      </c>
      <c r="Q192" s="23"/>
      <c r="R192" s="127"/>
      <c r="S192" s="116">
        <v>18</v>
      </c>
      <c r="T192" s="116">
        <v>18</v>
      </c>
      <c r="U192" s="105">
        <f t="shared" si="58"/>
        <v>0</v>
      </c>
      <c r="V192" s="105">
        <f t="shared" si="94"/>
        <v>18</v>
      </c>
      <c r="W192" s="105">
        <f t="shared" si="95"/>
        <v>0</v>
      </c>
      <c r="X192" s="105">
        <f t="shared" si="96"/>
        <v>0</v>
      </c>
      <c r="Y192" s="84">
        <f t="shared" si="97"/>
        <v>0</v>
      </c>
      <c r="Z192" s="84">
        <f t="shared" si="98"/>
        <v>0</v>
      </c>
      <c r="AA192" s="84">
        <f t="shared" si="99"/>
        <v>0</v>
      </c>
      <c r="AB192" s="17"/>
    </row>
    <row r="193" spans="1:28" ht="12.75" x14ac:dyDescent="0.2">
      <c r="A193" s="16" t="str">
        <f t="shared" ref="A193:N193" si="110">A192</f>
        <v>FULL</v>
      </c>
      <c r="B193" s="16" t="str">
        <f t="shared" si="110"/>
        <v>PRODUCTION</v>
      </c>
      <c r="C193" s="16" t="str">
        <f t="shared" si="110"/>
        <v>BETWEEN</v>
      </c>
      <c r="D193" s="16" t="str">
        <f t="shared" si="110"/>
        <v>GOAB</v>
      </c>
      <c r="E193" s="16" t="str">
        <f t="shared" si="110"/>
        <v>ADU</v>
      </c>
      <c r="F193" s="100">
        <f t="shared" si="110"/>
        <v>0</v>
      </c>
      <c r="G193" s="100">
        <f t="shared" si="110"/>
        <v>0</v>
      </c>
      <c r="H193" s="16">
        <f t="shared" si="110"/>
        <v>0</v>
      </c>
      <c r="I193" s="16">
        <f t="shared" si="110"/>
        <v>130</v>
      </c>
      <c r="J193" s="16" t="str">
        <f t="shared" si="110"/>
        <v>21CASE</v>
      </c>
      <c r="K193" s="100">
        <f t="shared" si="110"/>
        <v>0</v>
      </c>
      <c r="L193" s="16">
        <f t="shared" si="110"/>
        <v>326</v>
      </c>
      <c r="M193" s="16">
        <f t="shared" si="110"/>
        <v>326</v>
      </c>
      <c r="N193" s="106">
        <f t="shared" si="110"/>
        <v>130</v>
      </c>
      <c r="O193" s="116" t="s">
        <v>366</v>
      </c>
      <c r="P193" s="103" t="s">
        <v>185</v>
      </c>
      <c r="Q193" s="23"/>
      <c r="R193" s="127"/>
      <c r="S193" s="116">
        <v>16</v>
      </c>
      <c r="T193" s="116">
        <v>19</v>
      </c>
      <c r="U193" s="105">
        <f t="shared" si="58"/>
        <v>-3</v>
      </c>
      <c r="V193" s="105">
        <f t="shared" si="94"/>
        <v>17.5</v>
      </c>
      <c r="W193" s="105">
        <f t="shared" si="95"/>
        <v>8.5714285714285715E-2</v>
      </c>
      <c r="X193" s="105">
        <f t="shared" si="96"/>
        <v>4.5</v>
      </c>
      <c r="Y193" s="84">
        <f t="shared" si="97"/>
        <v>2.1213203435596424</v>
      </c>
      <c r="Z193" s="84">
        <f t="shared" si="98"/>
        <v>0.12121830534626528</v>
      </c>
      <c r="AA193" s="84">
        <f t="shared" si="99"/>
        <v>8.5714285714285701E-2</v>
      </c>
      <c r="AB193" s="17"/>
    </row>
    <row r="194" spans="1:28" ht="12.75" x14ac:dyDescent="0.2">
      <c r="A194" s="16" t="str">
        <f t="shared" ref="A194:N194" si="111">A193</f>
        <v>FULL</v>
      </c>
      <c r="B194" s="16" t="str">
        <f t="shared" si="111"/>
        <v>PRODUCTION</v>
      </c>
      <c r="C194" s="16" t="str">
        <f t="shared" si="111"/>
        <v>BETWEEN</v>
      </c>
      <c r="D194" s="16" t="str">
        <f t="shared" si="111"/>
        <v>GOAB</v>
      </c>
      <c r="E194" s="16" t="str">
        <f t="shared" si="111"/>
        <v>ADU</v>
      </c>
      <c r="F194" s="100">
        <f t="shared" si="111"/>
        <v>0</v>
      </c>
      <c r="G194" s="100">
        <f t="shared" si="111"/>
        <v>0</v>
      </c>
      <c r="H194" s="16">
        <f t="shared" si="111"/>
        <v>0</v>
      </c>
      <c r="I194" s="16">
        <f t="shared" si="111"/>
        <v>130</v>
      </c>
      <c r="J194" s="16" t="str">
        <f t="shared" si="111"/>
        <v>21CASE</v>
      </c>
      <c r="K194" s="100">
        <f t="shared" si="111"/>
        <v>0</v>
      </c>
      <c r="L194" s="16">
        <f t="shared" si="111"/>
        <v>326</v>
      </c>
      <c r="M194" s="16">
        <f t="shared" si="111"/>
        <v>326</v>
      </c>
      <c r="N194" s="106">
        <f t="shared" si="111"/>
        <v>130</v>
      </c>
      <c r="O194" s="116" t="s">
        <v>367</v>
      </c>
      <c r="P194" s="103" t="s">
        <v>185</v>
      </c>
      <c r="Q194" s="23"/>
      <c r="R194" s="127"/>
      <c r="S194" s="116">
        <v>12</v>
      </c>
      <c r="T194" s="116">
        <v>17</v>
      </c>
      <c r="U194" s="105">
        <f t="shared" si="58"/>
        <v>-5</v>
      </c>
      <c r="V194" s="105">
        <f t="shared" si="94"/>
        <v>14.5</v>
      </c>
      <c r="W194" s="105">
        <f t="shared" si="95"/>
        <v>0.17241379310344829</v>
      </c>
      <c r="X194" s="105">
        <f t="shared" si="96"/>
        <v>12.5</v>
      </c>
      <c r="Y194" s="84">
        <f t="shared" si="97"/>
        <v>3.5355339059327378</v>
      </c>
      <c r="Z194" s="84">
        <f t="shared" si="98"/>
        <v>0.24382992454708535</v>
      </c>
      <c r="AA194" s="84">
        <f t="shared" si="99"/>
        <v>0.17241379310344826</v>
      </c>
      <c r="AB194" s="17"/>
    </row>
    <row r="195" spans="1:28" ht="12.75" x14ac:dyDescent="0.2">
      <c r="A195" s="16" t="str">
        <f t="shared" ref="A195:N195" si="112">A194</f>
        <v>FULL</v>
      </c>
      <c r="B195" s="16" t="str">
        <f t="shared" si="112"/>
        <v>PRODUCTION</v>
      </c>
      <c r="C195" s="16" t="str">
        <f t="shared" si="112"/>
        <v>BETWEEN</v>
      </c>
      <c r="D195" s="16" t="str">
        <f t="shared" si="112"/>
        <v>GOAB</v>
      </c>
      <c r="E195" s="16" t="str">
        <f t="shared" si="112"/>
        <v>ADU</v>
      </c>
      <c r="F195" s="100">
        <f t="shared" si="112"/>
        <v>0</v>
      </c>
      <c r="G195" s="100">
        <f t="shared" si="112"/>
        <v>0</v>
      </c>
      <c r="H195" s="16">
        <f t="shared" si="112"/>
        <v>0</v>
      </c>
      <c r="I195" s="16">
        <f t="shared" si="112"/>
        <v>130</v>
      </c>
      <c r="J195" s="16" t="str">
        <f t="shared" si="112"/>
        <v>21CASE</v>
      </c>
      <c r="K195" s="100">
        <f t="shared" si="112"/>
        <v>0</v>
      </c>
      <c r="L195" s="16">
        <f t="shared" si="112"/>
        <v>326</v>
      </c>
      <c r="M195" s="16">
        <f t="shared" si="112"/>
        <v>326</v>
      </c>
      <c r="N195" s="106">
        <f t="shared" si="112"/>
        <v>130</v>
      </c>
      <c r="O195" s="116" t="s">
        <v>368</v>
      </c>
      <c r="P195" s="103" t="s">
        <v>185</v>
      </c>
      <c r="Q195" s="23"/>
      <c r="R195" s="127"/>
      <c r="S195" s="116">
        <v>18</v>
      </c>
      <c r="T195" s="116">
        <v>21</v>
      </c>
      <c r="U195" s="105">
        <f t="shared" si="58"/>
        <v>-3</v>
      </c>
      <c r="V195" s="105">
        <f t="shared" si="94"/>
        <v>19.5</v>
      </c>
      <c r="W195" s="105">
        <f t="shared" si="95"/>
        <v>7.6923076923076927E-2</v>
      </c>
      <c r="X195" s="105">
        <f t="shared" si="96"/>
        <v>4.5</v>
      </c>
      <c r="Y195" s="84">
        <f t="shared" si="97"/>
        <v>2.1213203435596424</v>
      </c>
      <c r="Z195" s="84">
        <f t="shared" si="98"/>
        <v>0.10878565864408422</v>
      </c>
      <c r="AA195" s="84">
        <f t="shared" si="99"/>
        <v>7.6923076923076913E-2</v>
      </c>
      <c r="AB195" s="17"/>
    </row>
    <row r="196" spans="1:28" ht="12.75" x14ac:dyDescent="0.2">
      <c r="A196" s="16" t="str">
        <f t="shared" ref="A196:N196" si="113">A195</f>
        <v>FULL</v>
      </c>
      <c r="B196" s="16" t="str">
        <f t="shared" si="113"/>
        <v>PRODUCTION</v>
      </c>
      <c r="C196" s="16" t="str">
        <f t="shared" si="113"/>
        <v>BETWEEN</v>
      </c>
      <c r="D196" s="16" t="str">
        <f t="shared" si="113"/>
        <v>GOAB</v>
      </c>
      <c r="E196" s="16" t="str">
        <f t="shared" si="113"/>
        <v>ADU</v>
      </c>
      <c r="F196" s="100">
        <f t="shared" si="113"/>
        <v>0</v>
      </c>
      <c r="G196" s="100">
        <f t="shared" si="113"/>
        <v>0</v>
      </c>
      <c r="H196" s="16">
        <f t="shared" si="113"/>
        <v>0</v>
      </c>
      <c r="I196" s="16">
        <f t="shared" si="113"/>
        <v>130</v>
      </c>
      <c r="J196" s="16" t="str">
        <f t="shared" si="113"/>
        <v>21CASE</v>
      </c>
      <c r="K196" s="100">
        <f t="shared" si="113"/>
        <v>0</v>
      </c>
      <c r="L196" s="16">
        <f t="shared" si="113"/>
        <v>326</v>
      </c>
      <c r="M196" s="16">
        <f t="shared" si="113"/>
        <v>326</v>
      </c>
      <c r="N196" s="106">
        <f t="shared" si="113"/>
        <v>130</v>
      </c>
      <c r="O196" s="116" t="s">
        <v>369</v>
      </c>
      <c r="P196" s="103" t="s">
        <v>185</v>
      </c>
      <c r="Q196" s="23"/>
      <c r="R196" s="127"/>
      <c r="S196" s="116">
        <v>16</v>
      </c>
      <c r="T196" s="116">
        <v>20</v>
      </c>
      <c r="U196" s="105">
        <f t="shared" si="58"/>
        <v>-4</v>
      </c>
      <c r="V196" s="105">
        <f t="shared" si="94"/>
        <v>18</v>
      </c>
      <c r="W196" s="105">
        <f t="shared" si="95"/>
        <v>0.1111111111111111</v>
      </c>
      <c r="X196" s="105">
        <f t="shared" si="96"/>
        <v>8</v>
      </c>
      <c r="Y196" s="84">
        <f t="shared" si="97"/>
        <v>2.8284271247461903</v>
      </c>
      <c r="Z196" s="84">
        <f t="shared" si="98"/>
        <v>0.15713484026367724</v>
      </c>
      <c r="AA196" s="84">
        <f t="shared" si="99"/>
        <v>0.11111111111111112</v>
      </c>
      <c r="AB196" s="17"/>
    </row>
    <row r="197" spans="1:28" ht="12.75" x14ac:dyDescent="0.2">
      <c r="A197" s="16" t="str">
        <f t="shared" ref="A197:N197" si="114">A196</f>
        <v>FULL</v>
      </c>
      <c r="B197" s="16" t="str">
        <f t="shared" si="114"/>
        <v>PRODUCTION</v>
      </c>
      <c r="C197" s="16" t="str">
        <f t="shared" si="114"/>
        <v>BETWEEN</v>
      </c>
      <c r="D197" s="16" t="str">
        <f t="shared" si="114"/>
        <v>GOAB</v>
      </c>
      <c r="E197" s="16" t="str">
        <f t="shared" si="114"/>
        <v>ADU</v>
      </c>
      <c r="F197" s="100">
        <f t="shared" si="114"/>
        <v>0</v>
      </c>
      <c r="G197" s="100">
        <f t="shared" si="114"/>
        <v>0</v>
      </c>
      <c r="H197" s="16">
        <f t="shared" si="114"/>
        <v>0</v>
      </c>
      <c r="I197" s="16">
        <f t="shared" si="114"/>
        <v>130</v>
      </c>
      <c r="J197" s="16" t="str">
        <f t="shared" si="114"/>
        <v>21CASE</v>
      </c>
      <c r="K197" s="100">
        <f t="shared" si="114"/>
        <v>0</v>
      </c>
      <c r="L197" s="16">
        <f t="shared" si="114"/>
        <v>326</v>
      </c>
      <c r="M197" s="16">
        <f t="shared" si="114"/>
        <v>326</v>
      </c>
      <c r="N197" s="106">
        <f t="shared" si="114"/>
        <v>130</v>
      </c>
      <c r="O197" s="116" t="s">
        <v>370</v>
      </c>
      <c r="P197" s="103" t="s">
        <v>185</v>
      </c>
      <c r="Q197" s="23"/>
      <c r="R197" s="127"/>
      <c r="S197" s="116">
        <v>20</v>
      </c>
      <c r="T197" s="116">
        <v>19</v>
      </c>
      <c r="U197" s="105">
        <f t="shared" si="58"/>
        <v>1</v>
      </c>
      <c r="V197" s="105">
        <f t="shared" si="94"/>
        <v>19.5</v>
      </c>
      <c r="W197" s="105">
        <f t="shared" si="95"/>
        <v>2.564102564102564E-2</v>
      </c>
      <c r="X197" s="105">
        <f t="shared" si="96"/>
        <v>0.5</v>
      </c>
      <c r="Y197" s="84">
        <f t="shared" si="97"/>
        <v>0.70710678118654757</v>
      </c>
      <c r="Z197" s="84">
        <f t="shared" si="98"/>
        <v>3.6261886214694748E-2</v>
      </c>
      <c r="AA197" s="84">
        <f t="shared" si="99"/>
        <v>2.564102564102564E-2</v>
      </c>
      <c r="AB197" s="17"/>
    </row>
    <row r="198" spans="1:28" ht="12.75" x14ac:dyDescent="0.2">
      <c r="A198" s="16" t="str">
        <f t="shared" ref="A198:N198" si="115">A197</f>
        <v>FULL</v>
      </c>
      <c r="B198" s="16" t="str">
        <f t="shared" si="115"/>
        <v>PRODUCTION</v>
      </c>
      <c r="C198" s="16" t="str">
        <f t="shared" si="115"/>
        <v>BETWEEN</v>
      </c>
      <c r="D198" s="16" t="str">
        <f t="shared" si="115"/>
        <v>GOAB</v>
      </c>
      <c r="E198" s="16" t="str">
        <f t="shared" si="115"/>
        <v>ADU</v>
      </c>
      <c r="F198" s="100">
        <f t="shared" si="115"/>
        <v>0</v>
      </c>
      <c r="G198" s="100">
        <f t="shared" si="115"/>
        <v>0</v>
      </c>
      <c r="H198" s="16">
        <f t="shared" si="115"/>
        <v>0</v>
      </c>
      <c r="I198" s="16">
        <f t="shared" si="115"/>
        <v>130</v>
      </c>
      <c r="J198" s="16" t="str">
        <f t="shared" si="115"/>
        <v>21CASE</v>
      </c>
      <c r="K198" s="100">
        <f t="shared" si="115"/>
        <v>0</v>
      </c>
      <c r="L198" s="16">
        <f t="shared" si="115"/>
        <v>326</v>
      </c>
      <c r="M198" s="16">
        <f t="shared" si="115"/>
        <v>326</v>
      </c>
      <c r="N198" s="106">
        <f t="shared" si="115"/>
        <v>130</v>
      </c>
      <c r="O198" s="116" t="s">
        <v>371</v>
      </c>
      <c r="P198" s="103" t="s">
        <v>185</v>
      </c>
      <c r="Q198" s="23"/>
      <c r="R198" s="127"/>
      <c r="S198" s="116">
        <v>15</v>
      </c>
      <c r="T198" s="116">
        <v>17</v>
      </c>
      <c r="U198" s="105">
        <f t="shared" si="58"/>
        <v>-2</v>
      </c>
      <c r="V198" s="105">
        <f t="shared" si="94"/>
        <v>16</v>
      </c>
      <c r="W198" s="105">
        <f t="shared" si="95"/>
        <v>6.25E-2</v>
      </c>
      <c r="X198" s="105">
        <f t="shared" si="96"/>
        <v>2</v>
      </c>
      <c r="Y198" s="84">
        <f t="shared" si="97"/>
        <v>1.4142135623730951</v>
      </c>
      <c r="Z198" s="84">
        <f t="shared" si="98"/>
        <v>8.8388347648318447E-2</v>
      </c>
      <c r="AA198" s="84">
        <f t="shared" si="99"/>
        <v>6.25E-2</v>
      </c>
      <c r="AB198" s="17"/>
    </row>
    <row r="199" spans="1:28" ht="12.75" x14ac:dyDescent="0.2">
      <c r="A199" s="16" t="str">
        <f t="shared" ref="A199:N199" si="116">A198</f>
        <v>FULL</v>
      </c>
      <c r="B199" s="16" t="str">
        <f t="shared" si="116"/>
        <v>PRODUCTION</v>
      </c>
      <c r="C199" s="16" t="str">
        <f t="shared" si="116"/>
        <v>BETWEEN</v>
      </c>
      <c r="D199" s="16" t="str">
        <f t="shared" si="116"/>
        <v>GOAB</v>
      </c>
      <c r="E199" s="16" t="str">
        <f t="shared" si="116"/>
        <v>ADU</v>
      </c>
      <c r="F199" s="100">
        <f t="shared" si="116"/>
        <v>0</v>
      </c>
      <c r="G199" s="100">
        <f t="shared" si="116"/>
        <v>0</v>
      </c>
      <c r="H199" s="16">
        <f t="shared" si="116"/>
        <v>0</v>
      </c>
      <c r="I199" s="16">
        <f t="shared" si="116"/>
        <v>130</v>
      </c>
      <c r="J199" s="16" t="str">
        <f t="shared" si="116"/>
        <v>21CASE</v>
      </c>
      <c r="K199" s="100">
        <f t="shared" si="116"/>
        <v>0</v>
      </c>
      <c r="L199" s="16">
        <f t="shared" si="116"/>
        <v>326</v>
      </c>
      <c r="M199" s="16">
        <f t="shared" si="116"/>
        <v>326</v>
      </c>
      <c r="N199" s="106">
        <f t="shared" si="116"/>
        <v>130</v>
      </c>
      <c r="O199" s="116" t="s">
        <v>372</v>
      </c>
      <c r="P199" s="103" t="s">
        <v>185</v>
      </c>
      <c r="Q199" s="23"/>
      <c r="R199" s="127"/>
      <c r="S199" s="116">
        <v>21</v>
      </c>
      <c r="T199" s="116">
        <v>25</v>
      </c>
      <c r="U199" s="105">
        <f t="shared" si="58"/>
        <v>-4</v>
      </c>
      <c r="V199" s="105">
        <f t="shared" si="94"/>
        <v>23</v>
      </c>
      <c r="W199" s="105">
        <f t="shared" si="95"/>
        <v>8.6956521739130432E-2</v>
      </c>
      <c r="X199" s="105">
        <f t="shared" si="96"/>
        <v>8</v>
      </c>
      <c r="Y199" s="84">
        <f t="shared" si="97"/>
        <v>2.8284271247461903</v>
      </c>
      <c r="Z199" s="84">
        <f t="shared" si="98"/>
        <v>0.12297509238026914</v>
      </c>
      <c r="AA199" s="84">
        <f t="shared" si="99"/>
        <v>8.6956521739130432E-2</v>
      </c>
      <c r="AB199" s="17"/>
    </row>
    <row r="200" spans="1:28" ht="12.75" x14ac:dyDescent="0.2">
      <c r="A200" s="16" t="str">
        <f t="shared" ref="A200:N200" si="117">A199</f>
        <v>FULL</v>
      </c>
      <c r="B200" s="16" t="str">
        <f t="shared" si="117"/>
        <v>PRODUCTION</v>
      </c>
      <c r="C200" s="16" t="str">
        <f t="shared" si="117"/>
        <v>BETWEEN</v>
      </c>
      <c r="D200" s="16" t="str">
        <f t="shared" si="117"/>
        <v>GOAB</v>
      </c>
      <c r="E200" s="16" t="str">
        <f t="shared" si="117"/>
        <v>ADU</v>
      </c>
      <c r="F200" s="100">
        <f t="shared" si="117"/>
        <v>0</v>
      </c>
      <c r="G200" s="100">
        <f t="shared" si="117"/>
        <v>0</v>
      </c>
      <c r="H200" s="16">
        <f t="shared" si="117"/>
        <v>0</v>
      </c>
      <c r="I200" s="16">
        <f t="shared" si="117"/>
        <v>130</v>
      </c>
      <c r="J200" s="16" t="str">
        <f t="shared" si="117"/>
        <v>21CASE</v>
      </c>
      <c r="K200" s="100">
        <f t="shared" si="117"/>
        <v>0</v>
      </c>
      <c r="L200" s="16">
        <f t="shared" si="117"/>
        <v>326</v>
      </c>
      <c r="M200" s="16">
        <f t="shared" si="117"/>
        <v>326</v>
      </c>
      <c r="N200" s="106">
        <f t="shared" si="117"/>
        <v>130</v>
      </c>
      <c r="O200" s="116" t="s">
        <v>373</v>
      </c>
      <c r="P200" s="103" t="s">
        <v>185</v>
      </c>
      <c r="Q200" s="23"/>
      <c r="R200" s="127"/>
      <c r="S200" s="116">
        <v>21</v>
      </c>
      <c r="T200" s="116">
        <v>21</v>
      </c>
      <c r="U200" s="105">
        <f t="shared" si="58"/>
        <v>0</v>
      </c>
      <c r="V200" s="105">
        <f t="shared" si="94"/>
        <v>21</v>
      </c>
      <c r="W200" s="105">
        <f t="shared" si="95"/>
        <v>0</v>
      </c>
      <c r="X200" s="105">
        <f t="shared" si="96"/>
        <v>0</v>
      </c>
      <c r="Y200" s="84">
        <f t="shared" si="97"/>
        <v>0</v>
      </c>
      <c r="Z200" s="84">
        <f t="shared" si="98"/>
        <v>0</v>
      </c>
      <c r="AA200" s="84">
        <f t="shared" si="99"/>
        <v>0</v>
      </c>
      <c r="AB200" s="17"/>
    </row>
    <row r="201" spans="1:28" ht="12.75" x14ac:dyDescent="0.2">
      <c r="A201" s="16" t="str">
        <f t="shared" ref="A201:N201" si="118">A200</f>
        <v>FULL</v>
      </c>
      <c r="B201" s="16" t="str">
        <f t="shared" si="118"/>
        <v>PRODUCTION</v>
      </c>
      <c r="C201" s="16" t="str">
        <f t="shared" si="118"/>
        <v>BETWEEN</v>
      </c>
      <c r="D201" s="16" t="str">
        <f t="shared" si="118"/>
        <v>GOAB</v>
      </c>
      <c r="E201" s="16" t="str">
        <f t="shared" si="118"/>
        <v>ADU</v>
      </c>
      <c r="F201" s="100">
        <f t="shared" si="118"/>
        <v>0</v>
      </c>
      <c r="G201" s="100">
        <f t="shared" si="118"/>
        <v>0</v>
      </c>
      <c r="H201" s="16">
        <f t="shared" si="118"/>
        <v>0</v>
      </c>
      <c r="I201" s="16">
        <f t="shared" si="118"/>
        <v>130</v>
      </c>
      <c r="J201" s="16" t="str">
        <f t="shared" si="118"/>
        <v>21CASE</v>
      </c>
      <c r="K201" s="100">
        <f t="shared" si="118"/>
        <v>0</v>
      </c>
      <c r="L201" s="16">
        <f t="shared" si="118"/>
        <v>326</v>
      </c>
      <c r="M201" s="16">
        <f t="shared" si="118"/>
        <v>326</v>
      </c>
      <c r="N201" s="106">
        <f t="shared" si="118"/>
        <v>130</v>
      </c>
      <c r="O201" s="116" t="s">
        <v>374</v>
      </c>
      <c r="P201" s="103" t="s">
        <v>185</v>
      </c>
      <c r="Q201" s="23"/>
      <c r="R201" s="127"/>
      <c r="S201" s="116">
        <v>15</v>
      </c>
      <c r="T201" s="116">
        <v>14</v>
      </c>
      <c r="U201" s="105">
        <f t="shared" si="58"/>
        <v>1</v>
      </c>
      <c r="V201" s="105">
        <f t="shared" si="94"/>
        <v>14.5</v>
      </c>
      <c r="W201" s="105">
        <f t="shared" si="95"/>
        <v>3.4482758620689655E-2</v>
      </c>
      <c r="X201" s="105">
        <f t="shared" si="96"/>
        <v>0.5</v>
      </c>
      <c r="Y201" s="84">
        <f t="shared" si="97"/>
        <v>0.70710678118654757</v>
      </c>
      <c r="Z201" s="84">
        <f t="shared" si="98"/>
        <v>4.8765984909417075E-2</v>
      </c>
      <c r="AA201" s="84">
        <f t="shared" si="99"/>
        <v>3.4482758620689655E-2</v>
      </c>
      <c r="AB201" s="17"/>
    </row>
    <row r="202" spans="1:28" ht="12.75" x14ac:dyDescent="0.2">
      <c r="A202" s="16" t="str">
        <f t="shared" ref="A202:N202" si="119">A201</f>
        <v>FULL</v>
      </c>
      <c r="B202" s="16" t="str">
        <f t="shared" si="119"/>
        <v>PRODUCTION</v>
      </c>
      <c r="C202" s="16" t="str">
        <f t="shared" si="119"/>
        <v>BETWEEN</v>
      </c>
      <c r="D202" s="16" t="str">
        <f t="shared" si="119"/>
        <v>GOAB</v>
      </c>
      <c r="E202" s="16" t="str">
        <f t="shared" si="119"/>
        <v>ADU</v>
      </c>
      <c r="F202" s="100">
        <f t="shared" si="119"/>
        <v>0</v>
      </c>
      <c r="G202" s="100">
        <f t="shared" si="119"/>
        <v>0</v>
      </c>
      <c r="H202" s="16">
        <f t="shared" si="119"/>
        <v>0</v>
      </c>
      <c r="I202" s="16">
        <f t="shared" si="119"/>
        <v>130</v>
      </c>
      <c r="J202" s="16" t="str">
        <f t="shared" si="119"/>
        <v>21CASE</v>
      </c>
      <c r="K202" s="100">
        <f t="shared" si="119"/>
        <v>0</v>
      </c>
      <c r="L202" s="16">
        <f t="shared" si="119"/>
        <v>326</v>
      </c>
      <c r="M202" s="16">
        <f t="shared" si="119"/>
        <v>326</v>
      </c>
      <c r="N202" s="106">
        <f t="shared" si="119"/>
        <v>130</v>
      </c>
      <c r="O202" s="116" t="s">
        <v>375</v>
      </c>
      <c r="P202" s="103" t="s">
        <v>185</v>
      </c>
      <c r="Q202" s="23"/>
      <c r="R202" s="127"/>
      <c r="S202" s="116">
        <v>12</v>
      </c>
      <c r="T202" s="116">
        <v>12</v>
      </c>
      <c r="U202" s="105">
        <f t="shared" si="58"/>
        <v>0</v>
      </c>
      <c r="V202" s="105">
        <f t="shared" si="94"/>
        <v>12</v>
      </c>
      <c r="W202" s="105">
        <f t="shared" si="95"/>
        <v>0</v>
      </c>
      <c r="X202" s="105">
        <f t="shared" si="96"/>
        <v>0</v>
      </c>
      <c r="Y202" s="84">
        <f t="shared" si="97"/>
        <v>0</v>
      </c>
      <c r="Z202" s="84">
        <f t="shared" si="98"/>
        <v>0</v>
      </c>
      <c r="AA202" s="84">
        <f t="shared" si="99"/>
        <v>0</v>
      </c>
      <c r="AB202" s="17"/>
    </row>
    <row r="203" spans="1:28" ht="12.75" x14ac:dyDescent="0.2">
      <c r="A203" s="16" t="str">
        <f t="shared" ref="A203:N203" si="120">A202</f>
        <v>FULL</v>
      </c>
      <c r="B203" s="16" t="str">
        <f t="shared" si="120"/>
        <v>PRODUCTION</v>
      </c>
      <c r="C203" s="16" t="str">
        <f t="shared" si="120"/>
        <v>BETWEEN</v>
      </c>
      <c r="D203" s="16" t="str">
        <f t="shared" si="120"/>
        <v>GOAB</v>
      </c>
      <c r="E203" s="16" t="str">
        <f t="shared" si="120"/>
        <v>ADU</v>
      </c>
      <c r="F203" s="100">
        <f t="shared" si="120"/>
        <v>0</v>
      </c>
      <c r="G203" s="100">
        <f t="shared" si="120"/>
        <v>0</v>
      </c>
      <c r="H203" s="16">
        <f t="shared" si="120"/>
        <v>0</v>
      </c>
      <c r="I203" s="16">
        <f t="shared" si="120"/>
        <v>130</v>
      </c>
      <c r="J203" s="16" t="str">
        <f t="shared" si="120"/>
        <v>21CASE</v>
      </c>
      <c r="K203" s="100">
        <f t="shared" si="120"/>
        <v>0</v>
      </c>
      <c r="L203" s="16">
        <f t="shared" si="120"/>
        <v>326</v>
      </c>
      <c r="M203" s="16">
        <f t="shared" si="120"/>
        <v>326</v>
      </c>
      <c r="N203" s="106">
        <f t="shared" si="120"/>
        <v>130</v>
      </c>
      <c r="O203" s="116" t="s">
        <v>376</v>
      </c>
      <c r="P203" s="103" t="s">
        <v>185</v>
      </c>
      <c r="Q203" s="23"/>
      <c r="R203" s="127"/>
      <c r="S203" s="116">
        <v>17</v>
      </c>
      <c r="T203" s="116">
        <v>22</v>
      </c>
      <c r="U203" s="105">
        <f t="shared" si="58"/>
        <v>-5</v>
      </c>
      <c r="V203" s="105">
        <f t="shared" si="94"/>
        <v>19.5</v>
      </c>
      <c r="W203" s="105">
        <f t="shared" si="95"/>
        <v>0.12820512820512819</v>
      </c>
      <c r="X203" s="105">
        <f t="shared" si="96"/>
        <v>12.5</v>
      </c>
      <c r="Y203" s="84">
        <f t="shared" si="97"/>
        <v>3.5355339059327378</v>
      </c>
      <c r="Z203" s="84">
        <f t="shared" si="98"/>
        <v>0.18130943107347372</v>
      </c>
      <c r="AA203" s="84">
        <f t="shared" si="99"/>
        <v>0.12820512820512819</v>
      </c>
      <c r="AB203" s="17"/>
    </row>
    <row r="204" spans="1:28" ht="12.75" x14ac:dyDescent="0.2">
      <c r="A204" s="16" t="str">
        <f t="shared" ref="A204:N204" si="121">A203</f>
        <v>FULL</v>
      </c>
      <c r="B204" s="16" t="str">
        <f t="shared" si="121"/>
        <v>PRODUCTION</v>
      </c>
      <c r="C204" s="16" t="str">
        <f t="shared" si="121"/>
        <v>BETWEEN</v>
      </c>
      <c r="D204" s="16" t="str">
        <f t="shared" si="121"/>
        <v>GOAB</v>
      </c>
      <c r="E204" s="16" t="str">
        <f t="shared" si="121"/>
        <v>ADU</v>
      </c>
      <c r="F204" s="100">
        <f t="shared" si="121"/>
        <v>0</v>
      </c>
      <c r="G204" s="100">
        <f t="shared" si="121"/>
        <v>0</v>
      </c>
      <c r="H204" s="16">
        <f t="shared" si="121"/>
        <v>0</v>
      </c>
      <c r="I204" s="16">
        <f t="shared" si="121"/>
        <v>130</v>
      </c>
      <c r="J204" s="16" t="str">
        <f t="shared" si="121"/>
        <v>21CASE</v>
      </c>
      <c r="K204" s="100">
        <f t="shared" si="121"/>
        <v>0</v>
      </c>
      <c r="L204" s="16">
        <f t="shared" si="121"/>
        <v>326</v>
      </c>
      <c r="M204" s="16">
        <f t="shared" si="121"/>
        <v>326</v>
      </c>
      <c r="N204" s="106">
        <f t="shared" si="121"/>
        <v>130</v>
      </c>
      <c r="O204" s="116" t="s">
        <v>377</v>
      </c>
      <c r="P204" s="103" t="s">
        <v>185</v>
      </c>
      <c r="Q204" s="23"/>
      <c r="R204" s="127"/>
      <c r="S204" s="116">
        <v>14</v>
      </c>
      <c r="T204" s="116">
        <v>12</v>
      </c>
      <c r="U204" s="105">
        <f t="shared" si="58"/>
        <v>2</v>
      </c>
      <c r="V204" s="105">
        <f t="shared" si="94"/>
        <v>13</v>
      </c>
      <c r="W204" s="105">
        <f t="shared" si="95"/>
        <v>7.6923076923076927E-2</v>
      </c>
      <c r="X204" s="105">
        <f t="shared" si="96"/>
        <v>2</v>
      </c>
      <c r="Y204" s="84">
        <f t="shared" si="97"/>
        <v>1.4142135623730951</v>
      </c>
      <c r="Z204" s="84">
        <f t="shared" si="98"/>
        <v>0.10878565864408424</v>
      </c>
      <c r="AA204" s="84">
        <f t="shared" si="99"/>
        <v>7.6923076923076913E-2</v>
      </c>
      <c r="AB204" s="17"/>
    </row>
    <row r="205" spans="1:28" ht="12.75" x14ac:dyDescent="0.2">
      <c r="A205" s="16" t="str">
        <f t="shared" ref="A205:N205" si="122">A204</f>
        <v>FULL</v>
      </c>
      <c r="B205" s="16" t="str">
        <f t="shared" si="122"/>
        <v>PRODUCTION</v>
      </c>
      <c r="C205" s="16" t="str">
        <f t="shared" si="122"/>
        <v>BETWEEN</v>
      </c>
      <c r="D205" s="16" t="str">
        <f t="shared" si="122"/>
        <v>GOAB</v>
      </c>
      <c r="E205" s="16" t="str">
        <f t="shared" si="122"/>
        <v>ADU</v>
      </c>
      <c r="F205" s="100">
        <f t="shared" si="122"/>
        <v>0</v>
      </c>
      <c r="G205" s="100">
        <f t="shared" si="122"/>
        <v>0</v>
      </c>
      <c r="H205" s="16">
        <f t="shared" si="122"/>
        <v>0</v>
      </c>
      <c r="I205" s="16">
        <f t="shared" si="122"/>
        <v>130</v>
      </c>
      <c r="J205" s="16" t="str">
        <f t="shared" si="122"/>
        <v>21CASE</v>
      </c>
      <c r="K205" s="100">
        <f t="shared" si="122"/>
        <v>0</v>
      </c>
      <c r="L205" s="16">
        <f t="shared" si="122"/>
        <v>326</v>
      </c>
      <c r="M205" s="16">
        <f t="shared" si="122"/>
        <v>326</v>
      </c>
      <c r="N205" s="106">
        <f t="shared" si="122"/>
        <v>130</v>
      </c>
      <c r="O205" s="116" t="s">
        <v>378</v>
      </c>
      <c r="P205" s="103" t="s">
        <v>185</v>
      </c>
      <c r="Q205" s="23"/>
      <c r="R205" s="127"/>
      <c r="S205" s="116">
        <v>15</v>
      </c>
      <c r="T205" s="116">
        <v>17</v>
      </c>
      <c r="U205" s="105">
        <f t="shared" si="58"/>
        <v>-2</v>
      </c>
      <c r="V205" s="105">
        <f t="shared" si="94"/>
        <v>16</v>
      </c>
      <c r="W205" s="105">
        <f t="shared" si="95"/>
        <v>6.25E-2</v>
      </c>
      <c r="X205" s="105">
        <f t="shared" si="96"/>
        <v>2</v>
      </c>
      <c r="Y205" s="84">
        <f t="shared" si="97"/>
        <v>1.4142135623730951</v>
      </c>
      <c r="Z205" s="84">
        <f t="shared" si="98"/>
        <v>8.8388347648318447E-2</v>
      </c>
      <c r="AA205" s="84">
        <f t="shared" si="99"/>
        <v>6.25E-2</v>
      </c>
      <c r="AB205" s="17"/>
    </row>
    <row r="206" spans="1:28" ht="12.75" x14ac:dyDescent="0.2">
      <c r="A206" s="16" t="str">
        <f t="shared" ref="A206:N206" si="123">A205</f>
        <v>FULL</v>
      </c>
      <c r="B206" s="16" t="str">
        <f t="shared" si="123"/>
        <v>PRODUCTION</v>
      </c>
      <c r="C206" s="16" t="str">
        <f t="shared" si="123"/>
        <v>BETWEEN</v>
      </c>
      <c r="D206" s="16" t="str">
        <f t="shared" si="123"/>
        <v>GOAB</v>
      </c>
      <c r="E206" s="16" t="str">
        <f t="shared" si="123"/>
        <v>ADU</v>
      </c>
      <c r="F206" s="100">
        <f t="shared" si="123"/>
        <v>0</v>
      </c>
      <c r="G206" s="100">
        <f t="shared" si="123"/>
        <v>0</v>
      </c>
      <c r="H206" s="16">
        <f t="shared" si="123"/>
        <v>0</v>
      </c>
      <c r="I206" s="16">
        <f t="shared" si="123"/>
        <v>130</v>
      </c>
      <c r="J206" s="16" t="str">
        <f t="shared" si="123"/>
        <v>21CASE</v>
      </c>
      <c r="K206" s="100">
        <f t="shared" si="123"/>
        <v>0</v>
      </c>
      <c r="L206" s="16">
        <f t="shared" si="123"/>
        <v>326</v>
      </c>
      <c r="M206" s="16">
        <f t="shared" si="123"/>
        <v>326</v>
      </c>
      <c r="N206" s="106">
        <f t="shared" si="123"/>
        <v>130</v>
      </c>
      <c r="O206" s="116" t="s">
        <v>379</v>
      </c>
      <c r="P206" s="103" t="s">
        <v>185</v>
      </c>
      <c r="Q206" s="23"/>
      <c r="R206" s="127"/>
      <c r="S206" s="116">
        <v>11</v>
      </c>
      <c r="T206" s="116">
        <v>19</v>
      </c>
      <c r="U206" s="105">
        <f t="shared" si="58"/>
        <v>-8</v>
      </c>
      <c r="V206" s="105">
        <f t="shared" si="94"/>
        <v>15</v>
      </c>
      <c r="W206" s="105">
        <f t="shared" si="95"/>
        <v>0.26666666666666666</v>
      </c>
      <c r="X206" s="105">
        <f t="shared" si="96"/>
        <v>32</v>
      </c>
      <c r="Y206" s="84">
        <f t="shared" si="97"/>
        <v>5.6568542494923806</v>
      </c>
      <c r="Z206" s="84">
        <f t="shared" si="98"/>
        <v>0.3771236166328254</v>
      </c>
      <c r="AA206" s="84">
        <f t="shared" si="99"/>
        <v>0.26666666666666666</v>
      </c>
      <c r="AB206" s="17"/>
    </row>
    <row r="207" spans="1:28" ht="12.75" x14ac:dyDescent="0.2">
      <c r="A207" s="16" t="str">
        <f t="shared" ref="A207:N207" si="124">A206</f>
        <v>FULL</v>
      </c>
      <c r="B207" s="16" t="str">
        <f t="shared" si="124"/>
        <v>PRODUCTION</v>
      </c>
      <c r="C207" s="16" t="str">
        <f t="shared" si="124"/>
        <v>BETWEEN</v>
      </c>
      <c r="D207" s="16" t="str">
        <f t="shared" si="124"/>
        <v>GOAB</v>
      </c>
      <c r="E207" s="16" t="str">
        <f t="shared" si="124"/>
        <v>ADU</v>
      </c>
      <c r="F207" s="100">
        <f t="shared" si="124"/>
        <v>0</v>
      </c>
      <c r="G207" s="100">
        <f t="shared" si="124"/>
        <v>0</v>
      </c>
      <c r="H207" s="16">
        <f t="shared" si="124"/>
        <v>0</v>
      </c>
      <c r="I207" s="16">
        <f t="shared" si="124"/>
        <v>130</v>
      </c>
      <c r="J207" s="16" t="str">
        <f t="shared" si="124"/>
        <v>21CASE</v>
      </c>
      <c r="K207" s="100">
        <f t="shared" si="124"/>
        <v>0</v>
      </c>
      <c r="L207" s="16">
        <f t="shared" si="124"/>
        <v>326</v>
      </c>
      <c r="M207" s="16">
        <f t="shared" si="124"/>
        <v>326</v>
      </c>
      <c r="N207" s="106">
        <f t="shared" si="124"/>
        <v>130</v>
      </c>
      <c r="O207" s="116" t="s">
        <v>380</v>
      </c>
      <c r="P207" s="103" t="s">
        <v>185</v>
      </c>
      <c r="Q207" s="23"/>
      <c r="R207" s="127"/>
      <c r="S207" s="116">
        <v>18</v>
      </c>
      <c r="T207" s="116">
        <v>19</v>
      </c>
      <c r="U207" s="105">
        <f t="shared" si="58"/>
        <v>-1</v>
      </c>
      <c r="V207" s="105">
        <f t="shared" si="94"/>
        <v>18.5</v>
      </c>
      <c r="W207" s="105">
        <f t="shared" si="95"/>
        <v>2.7027027027027029E-2</v>
      </c>
      <c r="X207" s="105">
        <f t="shared" si="96"/>
        <v>0.5</v>
      </c>
      <c r="Y207" s="84">
        <f t="shared" si="97"/>
        <v>0.70710678118654757</v>
      </c>
      <c r="Z207" s="84">
        <f t="shared" si="98"/>
        <v>3.8221988172245813E-2</v>
      </c>
      <c r="AA207" s="84">
        <f t="shared" si="99"/>
        <v>2.7027027027027025E-2</v>
      </c>
      <c r="AB207" s="17"/>
    </row>
    <row r="208" spans="1:28" ht="12.75" x14ac:dyDescent="0.2">
      <c r="A208" s="16" t="str">
        <f t="shared" ref="A208:N208" si="125">A207</f>
        <v>FULL</v>
      </c>
      <c r="B208" s="16" t="str">
        <f t="shared" si="125"/>
        <v>PRODUCTION</v>
      </c>
      <c r="C208" s="16" t="str">
        <f t="shared" si="125"/>
        <v>BETWEEN</v>
      </c>
      <c r="D208" s="16" t="str">
        <f t="shared" si="125"/>
        <v>GOAB</v>
      </c>
      <c r="E208" s="16" t="str">
        <f t="shared" si="125"/>
        <v>ADU</v>
      </c>
      <c r="F208" s="100">
        <f t="shared" si="125"/>
        <v>0</v>
      </c>
      <c r="G208" s="100">
        <f t="shared" si="125"/>
        <v>0</v>
      </c>
      <c r="H208" s="16">
        <f t="shared" si="125"/>
        <v>0</v>
      </c>
      <c r="I208" s="16">
        <f t="shared" si="125"/>
        <v>130</v>
      </c>
      <c r="J208" s="16" t="str">
        <f t="shared" si="125"/>
        <v>21CASE</v>
      </c>
      <c r="K208" s="100">
        <f t="shared" si="125"/>
        <v>0</v>
      </c>
      <c r="L208" s="16">
        <f t="shared" si="125"/>
        <v>326</v>
      </c>
      <c r="M208" s="16">
        <f t="shared" si="125"/>
        <v>326</v>
      </c>
      <c r="N208" s="106">
        <f t="shared" si="125"/>
        <v>130</v>
      </c>
      <c r="O208" s="116" t="s">
        <v>381</v>
      </c>
      <c r="P208" s="103" t="s">
        <v>185</v>
      </c>
      <c r="Q208" s="23"/>
      <c r="R208" s="127"/>
      <c r="S208" s="116">
        <v>13</v>
      </c>
      <c r="T208" s="116">
        <v>16</v>
      </c>
      <c r="U208" s="105">
        <f t="shared" si="58"/>
        <v>-3</v>
      </c>
      <c r="V208" s="105">
        <f t="shared" si="94"/>
        <v>14.5</v>
      </c>
      <c r="W208" s="105">
        <f t="shared" si="95"/>
        <v>0.10344827586206896</v>
      </c>
      <c r="X208" s="105">
        <f t="shared" si="96"/>
        <v>4.5</v>
      </c>
      <c r="Y208" s="84">
        <f t="shared" si="97"/>
        <v>2.1213203435596424</v>
      </c>
      <c r="Z208" s="84">
        <f t="shared" si="98"/>
        <v>0.14629795472825119</v>
      </c>
      <c r="AA208" s="84">
        <f t="shared" si="99"/>
        <v>0.10344827586206894</v>
      </c>
      <c r="AB208" s="17"/>
    </row>
    <row r="209" spans="1:28" ht="12.75" x14ac:dyDescent="0.2">
      <c r="A209" s="16" t="str">
        <f t="shared" ref="A209:N209" si="126">A208</f>
        <v>FULL</v>
      </c>
      <c r="B209" s="16" t="str">
        <f t="shared" si="126"/>
        <v>PRODUCTION</v>
      </c>
      <c r="C209" s="16" t="str">
        <f t="shared" si="126"/>
        <v>BETWEEN</v>
      </c>
      <c r="D209" s="16" t="str">
        <f t="shared" si="126"/>
        <v>GOAB</v>
      </c>
      <c r="E209" s="16" t="str">
        <f t="shared" si="126"/>
        <v>ADU</v>
      </c>
      <c r="F209" s="100">
        <f t="shared" si="126"/>
        <v>0</v>
      </c>
      <c r="G209" s="100">
        <f t="shared" si="126"/>
        <v>0</v>
      </c>
      <c r="H209" s="16">
        <f t="shared" si="126"/>
        <v>0</v>
      </c>
      <c r="I209" s="16">
        <f t="shared" si="126"/>
        <v>130</v>
      </c>
      <c r="J209" s="16" t="str">
        <f t="shared" si="126"/>
        <v>21CASE</v>
      </c>
      <c r="K209" s="100">
        <f t="shared" si="126"/>
        <v>0</v>
      </c>
      <c r="L209" s="16">
        <f t="shared" si="126"/>
        <v>326</v>
      </c>
      <c r="M209" s="16">
        <f t="shared" si="126"/>
        <v>326</v>
      </c>
      <c r="N209" s="106">
        <f t="shared" si="126"/>
        <v>130</v>
      </c>
      <c r="O209" s="116" t="s">
        <v>382</v>
      </c>
      <c r="P209" s="103" t="s">
        <v>185</v>
      </c>
      <c r="Q209" s="23"/>
      <c r="R209" s="127"/>
      <c r="S209" s="116">
        <v>13</v>
      </c>
      <c r="T209" s="116">
        <v>14</v>
      </c>
      <c r="U209" s="105">
        <f t="shared" si="58"/>
        <v>-1</v>
      </c>
      <c r="V209" s="105">
        <f t="shared" si="94"/>
        <v>13.5</v>
      </c>
      <c r="W209" s="105">
        <f t="shared" si="95"/>
        <v>3.7037037037037035E-2</v>
      </c>
      <c r="X209" s="105">
        <f t="shared" si="96"/>
        <v>0.5</v>
      </c>
      <c r="Y209" s="84">
        <f t="shared" si="97"/>
        <v>0.70710678118654757</v>
      </c>
      <c r="Z209" s="84">
        <f t="shared" si="98"/>
        <v>5.2378280087892415E-2</v>
      </c>
      <c r="AA209" s="84">
        <f t="shared" si="99"/>
        <v>3.7037037037037042E-2</v>
      </c>
      <c r="AB209" s="17"/>
    </row>
    <row r="210" spans="1:28" ht="12.75" x14ac:dyDescent="0.2">
      <c r="A210" s="16" t="str">
        <f t="shared" ref="A210:N210" si="127">A209</f>
        <v>FULL</v>
      </c>
      <c r="B210" s="16" t="str">
        <f t="shared" si="127"/>
        <v>PRODUCTION</v>
      </c>
      <c r="C210" s="16" t="str">
        <f t="shared" si="127"/>
        <v>BETWEEN</v>
      </c>
      <c r="D210" s="16" t="str">
        <f t="shared" si="127"/>
        <v>GOAB</v>
      </c>
      <c r="E210" s="16" t="str">
        <f t="shared" si="127"/>
        <v>ADU</v>
      </c>
      <c r="F210" s="100">
        <f t="shared" si="127"/>
        <v>0</v>
      </c>
      <c r="G210" s="100">
        <f t="shared" si="127"/>
        <v>0</v>
      </c>
      <c r="H210" s="16">
        <f t="shared" si="127"/>
        <v>0</v>
      </c>
      <c r="I210" s="16">
        <f t="shared" si="127"/>
        <v>130</v>
      </c>
      <c r="J210" s="16" t="str">
        <f t="shared" si="127"/>
        <v>21CASE</v>
      </c>
      <c r="K210" s="100">
        <f t="shared" si="127"/>
        <v>0</v>
      </c>
      <c r="L210" s="16">
        <f t="shared" si="127"/>
        <v>326</v>
      </c>
      <c r="M210" s="16">
        <f t="shared" si="127"/>
        <v>326</v>
      </c>
      <c r="N210" s="106">
        <f t="shared" si="127"/>
        <v>130</v>
      </c>
      <c r="O210" s="116" t="s">
        <v>383</v>
      </c>
      <c r="P210" s="103" t="s">
        <v>185</v>
      </c>
      <c r="Q210" s="23"/>
      <c r="R210" s="127"/>
      <c r="S210" s="116">
        <v>18</v>
      </c>
      <c r="T210" s="116">
        <v>21</v>
      </c>
      <c r="U210" s="105">
        <f t="shared" si="58"/>
        <v>-3</v>
      </c>
      <c r="V210" s="105">
        <f t="shared" si="94"/>
        <v>19.5</v>
      </c>
      <c r="W210" s="105">
        <f t="shared" si="95"/>
        <v>7.6923076923076927E-2</v>
      </c>
      <c r="X210" s="105">
        <f t="shared" si="96"/>
        <v>4.5</v>
      </c>
      <c r="Y210" s="84">
        <f t="shared" si="97"/>
        <v>2.1213203435596424</v>
      </c>
      <c r="Z210" s="84">
        <f t="shared" si="98"/>
        <v>0.10878565864408422</v>
      </c>
      <c r="AA210" s="84">
        <f t="shared" si="99"/>
        <v>7.6923076923076913E-2</v>
      </c>
      <c r="AB210" s="17"/>
    </row>
    <row r="211" spans="1:28" ht="12.75" x14ac:dyDescent="0.2">
      <c r="A211" s="16" t="str">
        <f t="shared" ref="A211:N211" si="128">A210</f>
        <v>FULL</v>
      </c>
      <c r="B211" s="16" t="str">
        <f t="shared" si="128"/>
        <v>PRODUCTION</v>
      </c>
      <c r="C211" s="16" t="str">
        <f t="shared" si="128"/>
        <v>BETWEEN</v>
      </c>
      <c r="D211" s="16" t="str">
        <f t="shared" si="128"/>
        <v>GOAB</v>
      </c>
      <c r="E211" s="16" t="str">
        <f t="shared" si="128"/>
        <v>ADU</v>
      </c>
      <c r="F211" s="100">
        <f t="shared" si="128"/>
        <v>0</v>
      </c>
      <c r="G211" s="100">
        <f t="shared" si="128"/>
        <v>0</v>
      </c>
      <c r="H211" s="16">
        <f t="shared" si="128"/>
        <v>0</v>
      </c>
      <c r="I211" s="16">
        <f t="shared" si="128"/>
        <v>130</v>
      </c>
      <c r="J211" s="16" t="str">
        <f t="shared" si="128"/>
        <v>21CASE</v>
      </c>
      <c r="K211" s="100">
        <f t="shared" si="128"/>
        <v>0</v>
      </c>
      <c r="L211" s="16">
        <f t="shared" si="128"/>
        <v>326</v>
      </c>
      <c r="M211" s="16">
        <f t="shared" si="128"/>
        <v>326</v>
      </c>
      <c r="N211" s="106">
        <f t="shared" si="128"/>
        <v>130</v>
      </c>
      <c r="O211" s="116" t="s">
        <v>384</v>
      </c>
      <c r="P211" s="103" t="s">
        <v>185</v>
      </c>
      <c r="Q211" s="23"/>
      <c r="R211" s="127"/>
      <c r="S211" s="116">
        <v>13</v>
      </c>
      <c r="T211" s="116">
        <v>22</v>
      </c>
      <c r="U211" s="105">
        <f t="shared" ref="U211:U274" si="129">S211-T211</f>
        <v>-9</v>
      </c>
      <c r="V211" s="105">
        <f t="shared" si="94"/>
        <v>17.5</v>
      </c>
      <c r="W211" s="105">
        <f t="shared" si="95"/>
        <v>0.25714285714285712</v>
      </c>
      <c r="X211" s="105">
        <f t="shared" si="96"/>
        <v>40.5</v>
      </c>
      <c r="Y211" s="84">
        <f t="shared" si="97"/>
        <v>6.3639610306789276</v>
      </c>
      <c r="Z211" s="84">
        <f t="shared" si="98"/>
        <v>0.36365491603879585</v>
      </c>
      <c r="AA211" s="84">
        <f t="shared" si="99"/>
        <v>0.25714285714285712</v>
      </c>
      <c r="AB211" s="17"/>
    </row>
    <row r="212" spans="1:28" ht="12.75" x14ac:dyDescent="0.2">
      <c r="A212" s="16" t="str">
        <f t="shared" ref="A212:N212" si="130">A211</f>
        <v>FULL</v>
      </c>
      <c r="B212" s="16" t="str">
        <f t="shared" si="130"/>
        <v>PRODUCTION</v>
      </c>
      <c r="C212" s="16" t="str">
        <f t="shared" si="130"/>
        <v>BETWEEN</v>
      </c>
      <c r="D212" s="16" t="str">
        <f t="shared" si="130"/>
        <v>GOAB</v>
      </c>
      <c r="E212" s="16" t="str">
        <f t="shared" si="130"/>
        <v>ADU</v>
      </c>
      <c r="F212" s="100">
        <f t="shared" si="130"/>
        <v>0</v>
      </c>
      <c r="G212" s="100">
        <f t="shared" si="130"/>
        <v>0</v>
      </c>
      <c r="H212" s="16">
        <f t="shared" si="130"/>
        <v>0</v>
      </c>
      <c r="I212" s="16">
        <f t="shared" si="130"/>
        <v>130</v>
      </c>
      <c r="J212" s="16" t="str">
        <f t="shared" si="130"/>
        <v>21CASE</v>
      </c>
      <c r="K212" s="100">
        <f t="shared" si="130"/>
        <v>0</v>
      </c>
      <c r="L212" s="16">
        <f t="shared" si="130"/>
        <v>326</v>
      </c>
      <c r="M212" s="16">
        <f t="shared" si="130"/>
        <v>326</v>
      </c>
      <c r="N212" s="106">
        <f t="shared" si="130"/>
        <v>130</v>
      </c>
      <c r="O212" s="116" t="s">
        <v>385</v>
      </c>
      <c r="P212" s="103" t="s">
        <v>185</v>
      </c>
      <c r="Q212" s="23"/>
      <c r="R212" s="127"/>
      <c r="S212" s="116">
        <v>13</v>
      </c>
      <c r="T212" s="116">
        <v>15</v>
      </c>
      <c r="U212" s="105">
        <f t="shared" si="129"/>
        <v>-2</v>
      </c>
      <c r="V212" s="105">
        <f t="shared" si="94"/>
        <v>14</v>
      </c>
      <c r="W212" s="105">
        <f t="shared" si="95"/>
        <v>7.1428571428571425E-2</v>
      </c>
      <c r="X212" s="105">
        <f t="shared" si="96"/>
        <v>2</v>
      </c>
      <c r="Y212" s="84">
        <f t="shared" si="97"/>
        <v>1.4142135623730951</v>
      </c>
      <c r="Z212" s="84">
        <f t="shared" si="98"/>
        <v>0.10101525445522108</v>
      </c>
      <c r="AA212" s="84">
        <f t="shared" si="99"/>
        <v>7.1428571428571425E-2</v>
      </c>
      <c r="AB212" s="17"/>
    </row>
    <row r="213" spans="1:28" ht="12.75" x14ac:dyDescent="0.2">
      <c r="A213" s="16" t="str">
        <f t="shared" ref="A213:N213" si="131">A212</f>
        <v>FULL</v>
      </c>
      <c r="B213" s="16" t="str">
        <f t="shared" si="131"/>
        <v>PRODUCTION</v>
      </c>
      <c r="C213" s="16" t="str">
        <f t="shared" si="131"/>
        <v>BETWEEN</v>
      </c>
      <c r="D213" s="16" t="str">
        <f t="shared" si="131"/>
        <v>GOAB</v>
      </c>
      <c r="E213" s="16" t="str">
        <f t="shared" si="131"/>
        <v>ADU</v>
      </c>
      <c r="F213" s="100">
        <f t="shared" si="131"/>
        <v>0</v>
      </c>
      <c r="G213" s="100">
        <f t="shared" si="131"/>
        <v>0</v>
      </c>
      <c r="H213" s="16">
        <f t="shared" si="131"/>
        <v>0</v>
      </c>
      <c r="I213" s="16">
        <f t="shared" si="131"/>
        <v>130</v>
      </c>
      <c r="J213" s="16" t="str">
        <f t="shared" si="131"/>
        <v>21CASE</v>
      </c>
      <c r="K213" s="100">
        <f t="shared" si="131"/>
        <v>0</v>
      </c>
      <c r="L213" s="16">
        <f t="shared" si="131"/>
        <v>326</v>
      </c>
      <c r="M213" s="16">
        <f t="shared" si="131"/>
        <v>326</v>
      </c>
      <c r="N213" s="106">
        <f t="shared" si="131"/>
        <v>130</v>
      </c>
      <c r="O213" s="116" t="s">
        <v>386</v>
      </c>
      <c r="P213" s="103" t="s">
        <v>185</v>
      </c>
      <c r="Q213" s="23"/>
      <c r="R213" s="127"/>
      <c r="S213" s="116">
        <v>15</v>
      </c>
      <c r="T213" s="116">
        <v>17</v>
      </c>
      <c r="U213" s="105">
        <f t="shared" si="129"/>
        <v>-2</v>
      </c>
      <c r="V213" s="105">
        <f t="shared" si="94"/>
        <v>16</v>
      </c>
      <c r="W213" s="105">
        <f t="shared" si="95"/>
        <v>6.25E-2</v>
      </c>
      <c r="X213" s="105">
        <f t="shared" si="96"/>
        <v>2</v>
      </c>
      <c r="Y213" s="84">
        <f t="shared" si="97"/>
        <v>1.4142135623730951</v>
      </c>
      <c r="Z213" s="84">
        <f t="shared" si="98"/>
        <v>8.8388347648318447E-2</v>
      </c>
      <c r="AA213" s="84">
        <f t="shared" si="99"/>
        <v>6.25E-2</v>
      </c>
      <c r="AB213" s="17"/>
    </row>
    <row r="214" spans="1:28" ht="12.75" x14ac:dyDescent="0.2">
      <c r="A214" s="16" t="str">
        <f t="shared" ref="A214:N214" si="132">A213</f>
        <v>FULL</v>
      </c>
      <c r="B214" s="16" t="str">
        <f t="shared" si="132"/>
        <v>PRODUCTION</v>
      </c>
      <c r="C214" s="16" t="str">
        <f t="shared" si="132"/>
        <v>BETWEEN</v>
      </c>
      <c r="D214" s="16" t="str">
        <f t="shared" si="132"/>
        <v>GOAB</v>
      </c>
      <c r="E214" s="16" t="str">
        <f t="shared" si="132"/>
        <v>ADU</v>
      </c>
      <c r="F214" s="100">
        <f t="shared" si="132"/>
        <v>0</v>
      </c>
      <c r="G214" s="100">
        <f t="shared" si="132"/>
        <v>0</v>
      </c>
      <c r="H214" s="16">
        <f t="shared" si="132"/>
        <v>0</v>
      </c>
      <c r="I214" s="16">
        <f t="shared" si="132"/>
        <v>130</v>
      </c>
      <c r="J214" s="16" t="str">
        <f t="shared" si="132"/>
        <v>21CASE</v>
      </c>
      <c r="K214" s="100">
        <f t="shared" si="132"/>
        <v>0</v>
      </c>
      <c r="L214" s="16">
        <f t="shared" si="132"/>
        <v>326</v>
      </c>
      <c r="M214" s="16">
        <f t="shared" si="132"/>
        <v>326</v>
      </c>
      <c r="N214" s="106">
        <f t="shared" si="132"/>
        <v>130</v>
      </c>
      <c r="O214" s="116" t="s">
        <v>387</v>
      </c>
      <c r="P214" s="103" t="s">
        <v>185</v>
      </c>
      <c r="Q214" s="23"/>
      <c r="R214" s="127"/>
      <c r="S214" s="116">
        <v>11</v>
      </c>
      <c r="T214" s="116">
        <v>14</v>
      </c>
      <c r="U214" s="105">
        <f t="shared" si="129"/>
        <v>-3</v>
      </c>
      <c r="V214" s="105">
        <f t="shared" si="94"/>
        <v>12.5</v>
      </c>
      <c r="W214" s="105">
        <f t="shared" si="95"/>
        <v>0.12</v>
      </c>
      <c r="X214" s="105">
        <f t="shared" si="96"/>
        <v>4.5</v>
      </c>
      <c r="Y214" s="84">
        <f t="shared" si="97"/>
        <v>2.1213203435596424</v>
      </c>
      <c r="Z214" s="84">
        <f t="shared" si="98"/>
        <v>0.16970562748477139</v>
      </c>
      <c r="AA214" s="84">
        <f t="shared" si="99"/>
        <v>0.11999999999999998</v>
      </c>
      <c r="AB214" s="17"/>
    </row>
    <row r="215" spans="1:28" ht="12.75" x14ac:dyDescent="0.2">
      <c r="A215" s="16" t="str">
        <f t="shared" ref="A215:N215" si="133">A214</f>
        <v>FULL</v>
      </c>
      <c r="B215" s="16" t="str">
        <f t="shared" si="133"/>
        <v>PRODUCTION</v>
      </c>
      <c r="C215" s="16" t="str">
        <f t="shared" si="133"/>
        <v>BETWEEN</v>
      </c>
      <c r="D215" s="16" t="str">
        <f t="shared" si="133"/>
        <v>GOAB</v>
      </c>
      <c r="E215" s="16" t="str">
        <f t="shared" si="133"/>
        <v>ADU</v>
      </c>
      <c r="F215" s="100">
        <f t="shared" si="133"/>
        <v>0</v>
      </c>
      <c r="G215" s="100">
        <f t="shared" si="133"/>
        <v>0</v>
      </c>
      <c r="H215" s="16">
        <f t="shared" si="133"/>
        <v>0</v>
      </c>
      <c r="I215" s="16">
        <f t="shared" si="133"/>
        <v>130</v>
      </c>
      <c r="J215" s="16" t="str">
        <f t="shared" si="133"/>
        <v>21CASE</v>
      </c>
      <c r="K215" s="100">
        <f t="shared" si="133"/>
        <v>0</v>
      </c>
      <c r="L215" s="16">
        <f t="shared" si="133"/>
        <v>326</v>
      </c>
      <c r="M215" s="16">
        <f t="shared" si="133"/>
        <v>326</v>
      </c>
      <c r="N215" s="106">
        <f t="shared" si="133"/>
        <v>130</v>
      </c>
      <c r="O215" s="116" t="s">
        <v>388</v>
      </c>
      <c r="P215" s="103" t="s">
        <v>185</v>
      </c>
      <c r="Q215" s="23"/>
      <c r="R215" s="127"/>
      <c r="S215" s="116">
        <v>14</v>
      </c>
      <c r="T215" s="116">
        <v>21</v>
      </c>
      <c r="U215" s="105">
        <f t="shared" si="129"/>
        <v>-7</v>
      </c>
      <c r="V215" s="105">
        <f t="shared" si="94"/>
        <v>17.5</v>
      </c>
      <c r="W215" s="105">
        <f t="shared" si="95"/>
        <v>0.2</v>
      </c>
      <c r="X215" s="105">
        <f t="shared" si="96"/>
        <v>24.5</v>
      </c>
      <c r="Y215" s="84">
        <f t="shared" si="97"/>
        <v>4.9497474683058327</v>
      </c>
      <c r="Z215" s="84">
        <f t="shared" si="98"/>
        <v>0.28284271247461901</v>
      </c>
      <c r="AA215" s="84">
        <f t="shared" si="99"/>
        <v>0.19999999999999998</v>
      </c>
      <c r="AB215" s="17"/>
    </row>
    <row r="216" spans="1:28" ht="12.75" x14ac:dyDescent="0.2">
      <c r="A216" s="16" t="str">
        <f t="shared" ref="A216:N216" si="134">A215</f>
        <v>FULL</v>
      </c>
      <c r="B216" s="16" t="str">
        <f t="shared" si="134"/>
        <v>PRODUCTION</v>
      </c>
      <c r="C216" s="16" t="str">
        <f t="shared" si="134"/>
        <v>BETWEEN</v>
      </c>
      <c r="D216" s="16" t="str">
        <f t="shared" si="134"/>
        <v>GOAB</v>
      </c>
      <c r="E216" s="16" t="str">
        <f t="shared" si="134"/>
        <v>ADU</v>
      </c>
      <c r="F216" s="100">
        <f t="shared" si="134"/>
        <v>0</v>
      </c>
      <c r="G216" s="100">
        <f t="shared" si="134"/>
        <v>0</v>
      </c>
      <c r="H216" s="16">
        <f t="shared" si="134"/>
        <v>0</v>
      </c>
      <c r="I216" s="16">
        <f t="shared" si="134"/>
        <v>130</v>
      </c>
      <c r="J216" s="16" t="str">
        <f t="shared" si="134"/>
        <v>21CASE</v>
      </c>
      <c r="K216" s="100">
        <f t="shared" si="134"/>
        <v>0</v>
      </c>
      <c r="L216" s="16">
        <f t="shared" si="134"/>
        <v>326</v>
      </c>
      <c r="M216" s="16">
        <f t="shared" si="134"/>
        <v>326</v>
      </c>
      <c r="N216" s="106">
        <f t="shared" si="134"/>
        <v>130</v>
      </c>
      <c r="O216" s="116" t="s">
        <v>389</v>
      </c>
      <c r="P216" s="103" t="s">
        <v>185</v>
      </c>
      <c r="Q216" s="23"/>
      <c r="R216" s="127"/>
      <c r="S216" s="116">
        <v>11</v>
      </c>
      <c r="T216" s="116">
        <v>12</v>
      </c>
      <c r="U216" s="105">
        <f t="shared" si="129"/>
        <v>-1</v>
      </c>
      <c r="V216" s="105">
        <f t="shared" si="94"/>
        <v>11.5</v>
      </c>
      <c r="W216" s="105">
        <f t="shared" si="95"/>
        <v>4.3478260869565216E-2</v>
      </c>
      <c r="X216" s="105">
        <f t="shared" si="96"/>
        <v>0.5</v>
      </c>
      <c r="Y216" s="84">
        <f t="shared" si="97"/>
        <v>0.70710678118654757</v>
      </c>
      <c r="Z216" s="84">
        <f t="shared" si="98"/>
        <v>6.1487546190134572E-2</v>
      </c>
      <c r="AA216" s="84">
        <f t="shared" si="99"/>
        <v>4.3478260869565216E-2</v>
      </c>
      <c r="AB216" s="17"/>
    </row>
    <row r="217" spans="1:28" ht="12.75" x14ac:dyDescent="0.2">
      <c r="A217" s="16" t="str">
        <f t="shared" ref="A217:N217" si="135">A216</f>
        <v>FULL</v>
      </c>
      <c r="B217" s="16" t="str">
        <f t="shared" si="135"/>
        <v>PRODUCTION</v>
      </c>
      <c r="C217" s="16" t="str">
        <f t="shared" si="135"/>
        <v>BETWEEN</v>
      </c>
      <c r="D217" s="16" t="str">
        <f t="shared" si="135"/>
        <v>GOAB</v>
      </c>
      <c r="E217" s="16" t="str">
        <f t="shared" si="135"/>
        <v>ADU</v>
      </c>
      <c r="F217" s="100">
        <f t="shared" si="135"/>
        <v>0</v>
      </c>
      <c r="G217" s="100">
        <f t="shared" si="135"/>
        <v>0</v>
      </c>
      <c r="H217" s="16">
        <f t="shared" si="135"/>
        <v>0</v>
      </c>
      <c r="I217" s="16">
        <f t="shared" si="135"/>
        <v>130</v>
      </c>
      <c r="J217" s="16" t="str">
        <f t="shared" si="135"/>
        <v>21CASE</v>
      </c>
      <c r="K217" s="100">
        <f t="shared" si="135"/>
        <v>0</v>
      </c>
      <c r="L217" s="16">
        <f t="shared" si="135"/>
        <v>326</v>
      </c>
      <c r="M217" s="16">
        <f t="shared" si="135"/>
        <v>326</v>
      </c>
      <c r="N217" s="106">
        <f t="shared" si="135"/>
        <v>130</v>
      </c>
      <c r="O217" s="116" t="s">
        <v>390</v>
      </c>
      <c r="P217" s="103" t="s">
        <v>185</v>
      </c>
      <c r="Q217" s="23"/>
      <c r="R217" s="127"/>
      <c r="S217" s="116">
        <v>14</v>
      </c>
      <c r="T217" s="116">
        <v>14</v>
      </c>
      <c r="U217" s="105">
        <f t="shared" si="129"/>
        <v>0</v>
      </c>
      <c r="V217" s="105">
        <f t="shared" si="94"/>
        <v>14</v>
      </c>
      <c r="W217" s="105">
        <f t="shared" si="95"/>
        <v>0</v>
      </c>
      <c r="X217" s="105">
        <f t="shared" si="96"/>
        <v>0</v>
      </c>
      <c r="Y217" s="84">
        <f t="shared" si="97"/>
        <v>0</v>
      </c>
      <c r="Z217" s="84">
        <f t="shared" si="98"/>
        <v>0</v>
      </c>
      <c r="AA217" s="84">
        <f t="shared" si="99"/>
        <v>0</v>
      </c>
      <c r="AB217" s="17"/>
    </row>
    <row r="218" spans="1:28" ht="12.75" x14ac:dyDescent="0.2">
      <c r="A218" s="16" t="str">
        <f t="shared" ref="A218:N218" si="136">A217</f>
        <v>FULL</v>
      </c>
      <c r="B218" s="16" t="str">
        <f t="shared" si="136"/>
        <v>PRODUCTION</v>
      </c>
      <c r="C218" s="16" t="str">
        <f t="shared" si="136"/>
        <v>BETWEEN</v>
      </c>
      <c r="D218" s="16" t="str">
        <f t="shared" si="136"/>
        <v>GOAB</v>
      </c>
      <c r="E218" s="16" t="str">
        <f t="shared" si="136"/>
        <v>ADU</v>
      </c>
      <c r="F218" s="100">
        <f t="shared" si="136"/>
        <v>0</v>
      </c>
      <c r="G218" s="100">
        <f t="shared" si="136"/>
        <v>0</v>
      </c>
      <c r="H218" s="16">
        <f t="shared" si="136"/>
        <v>0</v>
      </c>
      <c r="I218" s="16">
        <f t="shared" si="136"/>
        <v>130</v>
      </c>
      <c r="J218" s="16" t="str">
        <f t="shared" si="136"/>
        <v>21CASE</v>
      </c>
      <c r="K218" s="100">
        <f t="shared" si="136"/>
        <v>0</v>
      </c>
      <c r="L218" s="16">
        <f t="shared" si="136"/>
        <v>326</v>
      </c>
      <c r="M218" s="16">
        <f t="shared" si="136"/>
        <v>326</v>
      </c>
      <c r="N218" s="106">
        <f t="shared" si="136"/>
        <v>130</v>
      </c>
      <c r="O218" s="116" t="s">
        <v>391</v>
      </c>
      <c r="P218" s="103" t="s">
        <v>185</v>
      </c>
      <c r="Q218" s="23"/>
      <c r="R218" s="127"/>
      <c r="S218" s="116">
        <v>8</v>
      </c>
      <c r="T218" s="116">
        <v>7</v>
      </c>
      <c r="U218" s="105">
        <f t="shared" si="129"/>
        <v>1</v>
      </c>
      <c r="V218" s="105">
        <f t="shared" si="94"/>
        <v>7.5</v>
      </c>
      <c r="W218" s="105">
        <f t="shared" si="95"/>
        <v>6.6666666666666666E-2</v>
      </c>
      <c r="X218" s="105">
        <f t="shared" si="96"/>
        <v>0.5</v>
      </c>
      <c r="Y218" s="84">
        <f t="shared" si="97"/>
        <v>0.70710678118654757</v>
      </c>
      <c r="Z218" s="84">
        <f t="shared" si="98"/>
        <v>9.428090415820635E-2</v>
      </c>
      <c r="AA218" s="84">
        <f t="shared" si="99"/>
        <v>6.6666666666666666E-2</v>
      </c>
      <c r="AB218" s="17"/>
    </row>
    <row r="219" spans="1:28" ht="12.75" x14ac:dyDescent="0.2">
      <c r="A219" s="16" t="str">
        <f t="shared" ref="A219:N219" si="137">A218</f>
        <v>FULL</v>
      </c>
      <c r="B219" s="16" t="str">
        <f t="shared" si="137"/>
        <v>PRODUCTION</v>
      </c>
      <c r="C219" s="16" t="str">
        <f t="shared" si="137"/>
        <v>BETWEEN</v>
      </c>
      <c r="D219" s="16" t="str">
        <f t="shared" si="137"/>
        <v>GOAB</v>
      </c>
      <c r="E219" s="16" t="str">
        <f t="shared" si="137"/>
        <v>ADU</v>
      </c>
      <c r="F219" s="100">
        <f t="shared" si="137"/>
        <v>0</v>
      </c>
      <c r="G219" s="100">
        <f t="shared" si="137"/>
        <v>0</v>
      </c>
      <c r="H219" s="16">
        <f t="shared" si="137"/>
        <v>0</v>
      </c>
      <c r="I219" s="16">
        <f t="shared" si="137"/>
        <v>130</v>
      </c>
      <c r="J219" s="16" t="str">
        <f t="shared" si="137"/>
        <v>21CASE</v>
      </c>
      <c r="K219" s="100">
        <f t="shared" si="137"/>
        <v>0</v>
      </c>
      <c r="L219" s="16">
        <f t="shared" si="137"/>
        <v>326</v>
      </c>
      <c r="M219" s="16">
        <f t="shared" si="137"/>
        <v>326</v>
      </c>
      <c r="N219" s="106">
        <f t="shared" si="137"/>
        <v>130</v>
      </c>
      <c r="O219" s="116" t="s">
        <v>392</v>
      </c>
      <c r="P219" s="103" t="s">
        <v>185</v>
      </c>
      <c r="Q219" s="23"/>
      <c r="R219" s="127"/>
      <c r="S219" s="116">
        <v>14</v>
      </c>
      <c r="T219" s="116">
        <v>14</v>
      </c>
      <c r="U219" s="105">
        <f t="shared" si="129"/>
        <v>0</v>
      </c>
      <c r="V219" s="105">
        <f t="shared" si="94"/>
        <v>14</v>
      </c>
      <c r="W219" s="105">
        <f t="shared" si="95"/>
        <v>0</v>
      </c>
      <c r="X219" s="105">
        <f t="shared" si="96"/>
        <v>0</v>
      </c>
      <c r="Y219" s="84">
        <f t="shared" si="97"/>
        <v>0</v>
      </c>
      <c r="Z219" s="84">
        <f t="shared" si="98"/>
        <v>0</v>
      </c>
      <c r="AA219" s="84">
        <f t="shared" si="99"/>
        <v>0</v>
      </c>
      <c r="AB219" s="17"/>
    </row>
    <row r="220" spans="1:28" ht="12.75" x14ac:dyDescent="0.2">
      <c r="A220" s="16" t="str">
        <f t="shared" ref="A220:N220" si="138">A219</f>
        <v>FULL</v>
      </c>
      <c r="B220" s="16" t="str">
        <f t="shared" si="138"/>
        <v>PRODUCTION</v>
      </c>
      <c r="C220" s="16" t="str">
        <f t="shared" si="138"/>
        <v>BETWEEN</v>
      </c>
      <c r="D220" s="16" t="str">
        <f t="shared" si="138"/>
        <v>GOAB</v>
      </c>
      <c r="E220" s="16" t="str">
        <f t="shared" si="138"/>
        <v>ADU</v>
      </c>
      <c r="F220" s="100">
        <f t="shared" si="138"/>
        <v>0</v>
      </c>
      <c r="G220" s="100">
        <f t="shared" si="138"/>
        <v>0</v>
      </c>
      <c r="H220" s="16">
        <f t="shared" si="138"/>
        <v>0</v>
      </c>
      <c r="I220" s="16">
        <f t="shared" si="138"/>
        <v>130</v>
      </c>
      <c r="J220" s="16" t="str">
        <f t="shared" si="138"/>
        <v>21CASE</v>
      </c>
      <c r="K220" s="100">
        <f t="shared" si="138"/>
        <v>0</v>
      </c>
      <c r="L220" s="16">
        <f t="shared" si="138"/>
        <v>326</v>
      </c>
      <c r="M220" s="16">
        <f t="shared" si="138"/>
        <v>326</v>
      </c>
      <c r="N220" s="106">
        <f t="shared" si="138"/>
        <v>130</v>
      </c>
      <c r="O220" s="116" t="s">
        <v>393</v>
      </c>
      <c r="P220" s="103" t="s">
        <v>185</v>
      </c>
      <c r="Q220" s="23"/>
      <c r="R220" s="127"/>
      <c r="S220" s="116">
        <v>21</v>
      </c>
      <c r="T220" s="116">
        <v>24</v>
      </c>
      <c r="U220" s="105">
        <f t="shared" si="129"/>
        <v>-3</v>
      </c>
      <c r="V220" s="105">
        <f t="shared" si="94"/>
        <v>22.5</v>
      </c>
      <c r="W220" s="105">
        <f t="shared" si="95"/>
        <v>6.6666666666666666E-2</v>
      </c>
      <c r="X220" s="105">
        <f t="shared" si="96"/>
        <v>4.5</v>
      </c>
      <c r="Y220" s="84">
        <f t="shared" si="97"/>
        <v>2.1213203435596424</v>
      </c>
      <c r="Z220" s="84">
        <f t="shared" si="98"/>
        <v>9.4280904158206322E-2</v>
      </c>
      <c r="AA220" s="84">
        <f t="shared" si="99"/>
        <v>6.6666666666666652E-2</v>
      </c>
      <c r="AB220" s="17"/>
    </row>
    <row r="221" spans="1:28" ht="12.75" x14ac:dyDescent="0.2">
      <c r="A221" s="16" t="str">
        <f t="shared" ref="A221:N221" si="139">A220</f>
        <v>FULL</v>
      </c>
      <c r="B221" s="16" t="str">
        <f t="shared" si="139"/>
        <v>PRODUCTION</v>
      </c>
      <c r="C221" s="16" t="str">
        <f t="shared" si="139"/>
        <v>BETWEEN</v>
      </c>
      <c r="D221" s="16" t="str">
        <f t="shared" si="139"/>
        <v>GOAB</v>
      </c>
      <c r="E221" s="16" t="str">
        <f t="shared" si="139"/>
        <v>ADU</v>
      </c>
      <c r="F221" s="100">
        <f t="shared" si="139"/>
        <v>0</v>
      </c>
      <c r="G221" s="100">
        <f t="shared" si="139"/>
        <v>0</v>
      </c>
      <c r="H221" s="16">
        <f t="shared" si="139"/>
        <v>0</v>
      </c>
      <c r="I221" s="16">
        <f t="shared" si="139"/>
        <v>130</v>
      </c>
      <c r="J221" s="16" t="str">
        <f t="shared" si="139"/>
        <v>21CASE</v>
      </c>
      <c r="K221" s="100">
        <f t="shared" si="139"/>
        <v>0</v>
      </c>
      <c r="L221" s="16">
        <f t="shared" si="139"/>
        <v>326</v>
      </c>
      <c r="M221" s="16">
        <f t="shared" si="139"/>
        <v>326</v>
      </c>
      <c r="N221" s="106">
        <f t="shared" si="139"/>
        <v>130</v>
      </c>
      <c r="O221" s="116" t="s">
        <v>394</v>
      </c>
      <c r="P221" s="103" t="s">
        <v>185</v>
      </c>
      <c r="Q221" s="23"/>
      <c r="R221" s="127"/>
      <c r="S221" s="116">
        <v>8</v>
      </c>
      <c r="T221" s="116">
        <v>8</v>
      </c>
      <c r="U221" s="105">
        <f t="shared" si="129"/>
        <v>0</v>
      </c>
      <c r="V221" s="105">
        <f t="shared" si="94"/>
        <v>8</v>
      </c>
      <c r="W221" s="105">
        <f t="shared" si="95"/>
        <v>0</v>
      </c>
      <c r="X221" s="105">
        <f t="shared" si="96"/>
        <v>0</v>
      </c>
      <c r="Y221" s="84">
        <f t="shared" si="97"/>
        <v>0</v>
      </c>
      <c r="Z221" s="84">
        <f t="shared" si="98"/>
        <v>0</v>
      </c>
      <c r="AA221" s="84">
        <f t="shared" si="99"/>
        <v>0</v>
      </c>
      <c r="AB221" s="17"/>
    </row>
    <row r="222" spans="1:28" ht="12.75" x14ac:dyDescent="0.2">
      <c r="A222" s="16" t="str">
        <f t="shared" ref="A222:N222" si="140">A221</f>
        <v>FULL</v>
      </c>
      <c r="B222" s="16" t="str">
        <f t="shared" si="140"/>
        <v>PRODUCTION</v>
      </c>
      <c r="C222" s="16" t="str">
        <f t="shared" si="140"/>
        <v>BETWEEN</v>
      </c>
      <c r="D222" s="16" t="str">
        <f t="shared" si="140"/>
        <v>GOAB</v>
      </c>
      <c r="E222" s="16" t="str">
        <f t="shared" si="140"/>
        <v>ADU</v>
      </c>
      <c r="F222" s="100">
        <f t="shared" si="140"/>
        <v>0</v>
      </c>
      <c r="G222" s="100">
        <f t="shared" si="140"/>
        <v>0</v>
      </c>
      <c r="H222" s="16">
        <f t="shared" si="140"/>
        <v>0</v>
      </c>
      <c r="I222" s="16">
        <f t="shared" si="140"/>
        <v>130</v>
      </c>
      <c r="J222" s="16" t="str">
        <f t="shared" si="140"/>
        <v>21CASE</v>
      </c>
      <c r="K222" s="100">
        <f t="shared" si="140"/>
        <v>0</v>
      </c>
      <c r="L222" s="16">
        <f t="shared" si="140"/>
        <v>326</v>
      </c>
      <c r="M222" s="16">
        <f t="shared" si="140"/>
        <v>326</v>
      </c>
      <c r="N222" s="106">
        <f t="shared" si="140"/>
        <v>130</v>
      </c>
      <c r="O222" s="116" t="s">
        <v>395</v>
      </c>
      <c r="P222" s="103" t="s">
        <v>185</v>
      </c>
      <c r="Q222" s="23"/>
      <c r="R222" s="127"/>
      <c r="S222" s="116">
        <v>16</v>
      </c>
      <c r="T222" s="116">
        <v>15</v>
      </c>
      <c r="U222" s="105">
        <f t="shared" si="129"/>
        <v>1</v>
      </c>
      <c r="V222" s="105">
        <f t="shared" si="94"/>
        <v>15.5</v>
      </c>
      <c r="W222" s="105">
        <f t="shared" si="95"/>
        <v>3.2258064516129031E-2</v>
      </c>
      <c r="X222" s="105">
        <f t="shared" si="96"/>
        <v>0.5</v>
      </c>
      <c r="Y222" s="84">
        <f t="shared" si="97"/>
        <v>0.70710678118654757</v>
      </c>
      <c r="Z222" s="84">
        <f t="shared" si="98"/>
        <v>4.5619792334615973E-2</v>
      </c>
      <c r="AA222" s="84">
        <f t="shared" si="99"/>
        <v>3.2258064516129031E-2</v>
      </c>
      <c r="AB222" s="17"/>
    </row>
    <row r="223" spans="1:28" ht="12.75" x14ac:dyDescent="0.2">
      <c r="A223" s="16" t="str">
        <f t="shared" ref="A223:N223" si="141">A222</f>
        <v>FULL</v>
      </c>
      <c r="B223" s="16" t="str">
        <f t="shared" si="141"/>
        <v>PRODUCTION</v>
      </c>
      <c r="C223" s="16" t="str">
        <f t="shared" si="141"/>
        <v>BETWEEN</v>
      </c>
      <c r="D223" s="16" t="str">
        <f t="shared" si="141"/>
        <v>GOAB</v>
      </c>
      <c r="E223" s="16" t="str">
        <f t="shared" si="141"/>
        <v>ADU</v>
      </c>
      <c r="F223" s="100">
        <f t="shared" si="141"/>
        <v>0</v>
      </c>
      <c r="G223" s="100">
        <f t="shared" si="141"/>
        <v>0</v>
      </c>
      <c r="H223" s="16">
        <f t="shared" si="141"/>
        <v>0</v>
      </c>
      <c r="I223" s="16">
        <f t="shared" si="141"/>
        <v>130</v>
      </c>
      <c r="J223" s="16" t="str">
        <f t="shared" si="141"/>
        <v>21CASE</v>
      </c>
      <c r="K223" s="100">
        <f t="shared" si="141"/>
        <v>0</v>
      </c>
      <c r="L223" s="16">
        <f t="shared" si="141"/>
        <v>326</v>
      </c>
      <c r="M223" s="16">
        <f t="shared" si="141"/>
        <v>326</v>
      </c>
      <c r="N223" s="106">
        <f t="shared" si="141"/>
        <v>130</v>
      </c>
      <c r="O223" s="116" t="s">
        <v>396</v>
      </c>
      <c r="P223" s="103" t="s">
        <v>185</v>
      </c>
      <c r="Q223" s="23"/>
      <c r="R223" s="127"/>
      <c r="S223" s="116">
        <v>11</v>
      </c>
      <c r="T223" s="116">
        <v>18</v>
      </c>
      <c r="U223" s="105">
        <f t="shared" si="129"/>
        <v>-7</v>
      </c>
      <c r="V223" s="105">
        <f t="shared" si="94"/>
        <v>14.5</v>
      </c>
      <c r="W223" s="105">
        <f t="shared" si="95"/>
        <v>0.2413793103448276</v>
      </c>
      <c r="X223" s="105">
        <f t="shared" si="96"/>
        <v>24.5</v>
      </c>
      <c r="Y223" s="84">
        <f t="shared" si="97"/>
        <v>4.9497474683058327</v>
      </c>
      <c r="Z223" s="84">
        <f t="shared" si="98"/>
        <v>0.34136189436591952</v>
      </c>
      <c r="AA223" s="84">
        <f t="shared" si="99"/>
        <v>0.2413793103448276</v>
      </c>
      <c r="AB223" s="17"/>
    </row>
    <row r="224" spans="1:28" ht="12.75" x14ac:dyDescent="0.2">
      <c r="A224" s="16" t="str">
        <f t="shared" ref="A224:N224" si="142">A223</f>
        <v>FULL</v>
      </c>
      <c r="B224" s="16" t="str">
        <f t="shared" si="142"/>
        <v>PRODUCTION</v>
      </c>
      <c r="C224" s="16" t="str">
        <f t="shared" si="142"/>
        <v>BETWEEN</v>
      </c>
      <c r="D224" s="16" t="str">
        <f t="shared" si="142"/>
        <v>GOAB</v>
      </c>
      <c r="E224" s="16" t="str">
        <f t="shared" si="142"/>
        <v>ADU</v>
      </c>
      <c r="F224" s="100">
        <f t="shared" si="142"/>
        <v>0</v>
      </c>
      <c r="G224" s="100">
        <f t="shared" si="142"/>
        <v>0</v>
      </c>
      <c r="H224" s="16">
        <f t="shared" si="142"/>
        <v>0</v>
      </c>
      <c r="I224" s="16">
        <f t="shared" si="142"/>
        <v>130</v>
      </c>
      <c r="J224" s="16" t="str">
        <f t="shared" si="142"/>
        <v>21CASE</v>
      </c>
      <c r="K224" s="100">
        <f t="shared" si="142"/>
        <v>0</v>
      </c>
      <c r="L224" s="16">
        <f t="shared" si="142"/>
        <v>326</v>
      </c>
      <c r="M224" s="16">
        <f t="shared" si="142"/>
        <v>326</v>
      </c>
      <c r="N224" s="106">
        <f t="shared" si="142"/>
        <v>130</v>
      </c>
      <c r="O224" s="116" t="s">
        <v>397</v>
      </c>
      <c r="P224" s="103" t="s">
        <v>185</v>
      </c>
      <c r="Q224" s="23"/>
      <c r="R224" s="127"/>
      <c r="S224" s="116">
        <v>11</v>
      </c>
      <c r="T224" s="116">
        <v>10</v>
      </c>
      <c r="U224" s="105">
        <f t="shared" si="129"/>
        <v>1</v>
      </c>
      <c r="V224" s="105">
        <f t="shared" si="94"/>
        <v>10.5</v>
      </c>
      <c r="W224" s="105">
        <f t="shared" si="95"/>
        <v>4.7619047619047616E-2</v>
      </c>
      <c r="X224" s="105">
        <f t="shared" si="96"/>
        <v>0.5</v>
      </c>
      <c r="Y224" s="84">
        <f t="shared" si="97"/>
        <v>0.70710678118654757</v>
      </c>
      <c r="Z224" s="84">
        <f t="shared" si="98"/>
        <v>6.7343502970147393E-2</v>
      </c>
      <c r="AA224" s="84">
        <f t="shared" si="99"/>
        <v>4.7619047619047623E-2</v>
      </c>
      <c r="AB224" s="17"/>
    </row>
    <row r="225" spans="1:28" ht="12.75" x14ac:dyDescent="0.2">
      <c r="A225" s="16" t="str">
        <f t="shared" ref="A225:N225" si="143">A224</f>
        <v>FULL</v>
      </c>
      <c r="B225" s="16" t="str">
        <f t="shared" si="143"/>
        <v>PRODUCTION</v>
      </c>
      <c r="C225" s="16" t="str">
        <f t="shared" si="143"/>
        <v>BETWEEN</v>
      </c>
      <c r="D225" s="16" t="str">
        <f t="shared" si="143"/>
        <v>GOAB</v>
      </c>
      <c r="E225" s="16" t="str">
        <f t="shared" si="143"/>
        <v>ADU</v>
      </c>
      <c r="F225" s="100">
        <f t="shared" si="143"/>
        <v>0</v>
      </c>
      <c r="G225" s="100">
        <f t="shared" si="143"/>
        <v>0</v>
      </c>
      <c r="H225" s="16">
        <f t="shared" si="143"/>
        <v>0</v>
      </c>
      <c r="I225" s="16">
        <f t="shared" si="143"/>
        <v>130</v>
      </c>
      <c r="J225" s="16" t="str">
        <f t="shared" si="143"/>
        <v>21CASE</v>
      </c>
      <c r="K225" s="100">
        <f t="shared" si="143"/>
        <v>0</v>
      </c>
      <c r="L225" s="16">
        <f t="shared" si="143"/>
        <v>326</v>
      </c>
      <c r="M225" s="16">
        <f t="shared" si="143"/>
        <v>326</v>
      </c>
      <c r="N225" s="106">
        <f t="shared" si="143"/>
        <v>130</v>
      </c>
      <c r="O225" s="116" t="s">
        <v>398</v>
      </c>
      <c r="P225" s="103" t="s">
        <v>185</v>
      </c>
      <c r="Q225" s="23"/>
      <c r="R225" s="127"/>
      <c r="S225" s="116">
        <v>20</v>
      </c>
      <c r="T225" s="116">
        <v>22</v>
      </c>
      <c r="U225" s="105">
        <f t="shared" si="129"/>
        <v>-2</v>
      </c>
      <c r="V225" s="105">
        <f t="shared" si="94"/>
        <v>21</v>
      </c>
      <c r="W225" s="105">
        <f t="shared" si="95"/>
        <v>4.7619047619047616E-2</v>
      </c>
      <c r="X225" s="105">
        <f t="shared" si="96"/>
        <v>2</v>
      </c>
      <c r="Y225" s="84">
        <f t="shared" si="97"/>
        <v>1.4142135623730951</v>
      </c>
      <c r="Z225" s="84">
        <f t="shared" si="98"/>
        <v>6.7343502970147393E-2</v>
      </c>
      <c r="AA225" s="84">
        <f t="shared" si="99"/>
        <v>4.7619047619047623E-2</v>
      </c>
      <c r="AB225" s="17"/>
    </row>
    <row r="226" spans="1:28" ht="12.75" x14ac:dyDescent="0.2">
      <c r="A226" s="16" t="str">
        <f t="shared" ref="A226:N226" si="144">A225</f>
        <v>FULL</v>
      </c>
      <c r="B226" s="16" t="str">
        <f t="shared" si="144"/>
        <v>PRODUCTION</v>
      </c>
      <c r="C226" s="16" t="str">
        <f t="shared" si="144"/>
        <v>BETWEEN</v>
      </c>
      <c r="D226" s="16" t="str">
        <f t="shared" si="144"/>
        <v>GOAB</v>
      </c>
      <c r="E226" s="16" t="str">
        <f t="shared" si="144"/>
        <v>ADU</v>
      </c>
      <c r="F226" s="100">
        <f t="shared" si="144"/>
        <v>0</v>
      </c>
      <c r="G226" s="100">
        <f t="shared" si="144"/>
        <v>0</v>
      </c>
      <c r="H226" s="16">
        <f t="shared" si="144"/>
        <v>0</v>
      </c>
      <c r="I226" s="16">
        <f t="shared" si="144"/>
        <v>130</v>
      </c>
      <c r="J226" s="16" t="str">
        <f t="shared" si="144"/>
        <v>21CASE</v>
      </c>
      <c r="K226" s="100">
        <f t="shared" si="144"/>
        <v>0</v>
      </c>
      <c r="L226" s="16">
        <f t="shared" si="144"/>
        <v>326</v>
      </c>
      <c r="M226" s="16">
        <f t="shared" si="144"/>
        <v>326</v>
      </c>
      <c r="N226" s="106">
        <f t="shared" si="144"/>
        <v>130</v>
      </c>
      <c r="O226" s="116" t="s">
        <v>399</v>
      </c>
      <c r="P226" s="103" t="s">
        <v>185</v>
      </c>
      <c r="Q226" s="23"/>
      <c r="R226" s="127"/>
      <c r="S226" s="116">
        <v>14</v>
      </c>
      <c r="T226" s="116">
        <v>14</v>
      </c>
      <c r="U226" s="105">
        <f t="shared" si="129"/>
        <v>0</v>
      </c>
      <c r="V226" s="105">
        <f t="shared" si="94"/>
        <v>14</v>
      </c>
      <c r="W226" s="105">
        <f t="shared" si="95"/>
        <v>0</v>
      </c>
      <c r="X226" s="105">
        <f t="shared" si="96"/>
        <v>0</v>
      </c>
      <c r="Y226" s="84">
        <f t="shared" si="97"/>
        <v>0</v>
      </c>
      <c r="Z226" s="84">
        <f t="shared" si="98"/>
        <v>0</v>
      </c>
      <c r="AA226" s="84">
        <f t="shared" si="99"/>
        <v>0</v>
      </c>
      <c r="AB226" s="17"/>
    </row>
    <row r="227" spans="1:28" ht="12.75" x14ac:dyDescent="0.2">
      <c r="A227" s="16" t="str">
        <f t="shared" ref="A227:N227" si="145">A226</f>
        <v>FULL</v>
      </c>
      <c r="B227" s="16" t="str">
        <f t="shared" si="145"/>
        <v>PRODUCTION</v>
      </c>
      <c r="C227" s="16" t="str">
        <f t="shared" si="145"/>
        <v>BETWEEN</v>
      </c>
      <c r="D227" s="16" t="str">
        <f t="shared" si="145"/>
        <v>GOAB</v>
      </c>
      <c r="E227" s="16" t="str">
        <f t="shared" si="145"/>
        <v>ADU</v>
      </c>
      <c r="F227" s="100">
        <f t="shared" si="145"/>
        <v>0</v>
      </c>
      <c r="G227" s="100">
        <f t="shared" si="145"/>
        <v>0</v>
      </c>
      <c r="H227" s="16">
        <f t="shared" si="145"/>
        <v>0</v>
      </c>
      <c r="I227" s="16">
        <f t="shared" si="145"/>
        <v>130</v>
      </c>
      <c r="J227" s="16" t="str">
        <f t="shared" si="145"/>
        <v>21CASE</v>
      </c>
      <c r="K227" s="100">
        <f t="shared" si="145"/>
        <v>0</v>
      </c>
      <c r="L227" s="16">
        <f t="shared" si="145"/>
        <v>326</v>
      </c>
      <c r="M227" s="16">
        <f t="shared" si="145"/>
        <v>326</v>
      </c>
      <c r="N227" s="106">
        <f t="shared" si="145"/>
        <v>130</v>
      </c>
      <c r="O227" s="116" t="s">
        <v>400</v>
      </c>
      <c r="P227" s="103" t="s">
        <v>185</v>
      </c>
      <c r="Q227" s="23"/>
      <c r="R227" s="127"/>
      <c r="S227" s="116">
        <v>13</v>
      </c>
      <c r="T227" s="116">
        <v>14</v>
      </c>
      <c r="U227" s="105">
        <f t="shared" si="129"/>
        <v>-1</v>
      </c>
      <c r="V227" s="105">
        <f t="shared" si="94"/>
        <v>13.5</v>
      </c>
      <c r="W227" s="105">
        <f t="shared" si="95"/>
        <v>3.7037037037037035E-2</v>
      </c>
      <c r="X227" s="105">
        <f t="shared" si="96"/>
        <v>0.5</v>
      </c>
      <c r="Y227" s="84">
        <f t="shared" si="97"/>
        <v>0.70710678118654757</v>
      </c>
      <c r="Z227" s="84">
        <f t="shared" si="98"/>
        <v>5.2378280087892415E-2</v>
      </c>
      <c r="AA227" s="84">
        <f t="shared" si="99"/>
        <v>3.7037037037037042E-2</v>
      </c>
      <c r="AB227" s="17"/>
    </row>
    <row r="228" spans="1:28" ht="12.75" x14ac:dyDescent="0.2">
      <c r="A228" s="16" t="str">
        <f t="shared" ref="A228:N228" si="146">A227</f>
        <v>FULL</v>
      </c>
      <c r="B228" s="16" t="str">
        <f t="shared" si="146"/>
        <v>PRODUCTION</v>
      </c>
      <c r="C228" s="16" t="str">
        <f t="shared" si="146"/>
        <v>BETWEEN</v>
      </c>
      <c r="D228" s="16" t="str">
        <f t="shared" si="146"/>
        <v>GOAB</v>
      </c>
      <c r="E228" s="16" t="str">
        <f t="shared" si="146"/>
        <v>ADU</v>
      </c>
      <c r="F228" s="100">
        <f t="shared" si="146"/>
        <v>0</v>
      </c>
      <c r="G228" s="100">
        <f t="shared" si="146"/>
        <v>0</v>
      </c>
      <c r="H228" s="16">
        <f t="shared" si="146"/>
        <v>0</v>
      </c>
      <c r="I228" s="16">
        <f t="shared" si="146"/>
        <v>130</v>
      </c>
      <c r="J228" s="16" t="str">
        <f t="shared" si="146"/>
        <v>21CASE</v>
      </c>
      <c r="K228" s="100">
        <f t="shared" si="146"/>
        <v>0</v>
      </c>
      <c r="L228" s="16">
        <f t="shared" si="146"/>
        <v>326</v>
      </c>
      <c r="M228" s="16">
        <f t="shared" si="146"/>
        <v>326</v>
      </c>
      <c r="N228" s="106">
        <f t="shared" si="146"/>
        <v>130</v>
      </c>
      <c r="O228" s="116" t="s">
        <v>401</v>
      </c>
      <c r="P228" s="103" t="s">
        <v>185</v>
      </c>
      <c r="Q228" s="23"/>
      <c r="R228" s="127"/>
      <c r="S228" s="116">
        <v>6</v>
      </c>
      <c r="T228" s="116">
        <v>7</v>
      </c>
      <c r="U228" s="105">
        <f t="shared" si="129"/>
        <v>-1</v>
      </c>
      <c r="V228" s="105">
        <f t="shared" si="94"/>
        <v>6.5</v>
      </c>
      <c r="W228" s="105">
        <f t="shared" si="95"/>
        <v>7.6923076923076927E-2</v>
      </c>
      <c r="X228" s="105">
        <f t="shared" si="96"/>
        <v>0.5</v>
      </c>
      <c r="Y228" s="84">
        <f t="shared" si="97"/>
        <v>0.70710678118654757</v>
      </c>
      <c r="Z228" s="84">
        <f t="shared" si="98"/>
        <v>0.10878565864408424</v>
      </c>
      <c r="AA228" s="84">
        <f t="shared" si="99"/>
        <v>7.6923076923076913E-2</v>
      </c>
      <c r="AB228" s="17"/>
    </row>
    <row r="229" spans="1:28" ht="12.75" x14ac:dyDescent="0.2">
      <c r="A229" s="16" t="str">
        <f t="shared" ref="A229:N229" si="147">A228</f>
        <v>FULL</v>
      </c>
      <c r="B229" s="16" t="str">
        <f t="shared" si="147"/>
        <v>PRODUCTION</v>
      </c>
      <c r="C229" s="16" t="str">
        <f t="shared" si="147"/>
        <v>BETWEEN</v>
      </c>
      <c r="D229" s="16" t="str">
        <f t="shared" si="147"/>
        <v>GOAB</v>
      </c>
      <c r="E229" s="16" t="str">
        <f t="shared" si="147"/>
        <v>ADU</v>
      </c>
      <c r="F229" s="100">
        <f t="shared" si="147"/>
        <v>0</v>
      </c>
      <c r="G229" s="100">
        <f t="shared" si="147"/>
        <v>0</v>
      </c>
      <c r="H229" s="16">
        <f t="shared" si="147"/>
        <v>0</v>
      </c>
      <c r="I229" s="16">
        <f t="shared" si="147"/>
        <v>130</v>
      </c>
      <c r="J229" s="16" t="str">
        <f t="shared" si="147"/>
        <v>21CASE</v>
      </c>
      <c r="K229" s="100">
        <f t="shared" si="147"/>
        <v>0</v>
      </c>
      <c r="L229" s="16">
        <f t="shared" si="147"/>
        <v>326</v>
      </c>
      <c r="M229" s="16">
        <f t="shared" si="147"/>
        <v>326</v>
      </c>
      <c r="N229" s="106">
        <f t="shared" si="147"/>
        <v>130</v>
      </c>
      <c r="O229" s="116" t="s">
        <v>402</v>
      </c>
      <c r="P229" s="103" t="s">
        <v>185</v>
      </c>
      <c r="Q229" s="23"/>
      <c r="R229" s="127"/>
      <c r="S229" s="116">
        <v>16</v>
      </c>
      <c r="T229" s="116">
        <v>22</v>
      </c>
      <c r="U229" s="105">
        <f t="shared" si="129"/>
        <v>-6</v>
      </c>
      <c r="V229" s="105">
        <f t="shared" si="94"/>
        <v>19</v>
      </c>
      <c r="W229" s="105">
        <f t="shared" si="95"/>
        <v>0.15789473684210525</v>
      </c>
      <c r="X229" s="105">
        <f t="shared" si="96"/>
        <v>18</v>
      </c>
      <c r="Y229" s="84">
        <f t="shared" si="97"/>
        <v>4.2426406871192848</v>
      </c>
      <c r="Z229" s="84">
        <f t="shared" si="98"/>
        <v>0.22329687826943603</v>
      </c>
      <c r="AA229" s="84">
        <f t="shared" si="99"/>
        <v>0.15789473684210523</v>
      </c>
      <c r="AB229" s="17"/>
    </row>
    <row r="230" spans="1:28" ht="12.75" x14ac:dyDescent="0.2">
      <c r="A230" s="16" t="str">
        <f t="shared" ref="A230:N230" si="148">A229</f>
        <v>FULL</v>
      </c>
      <c r="B230" s="16" t="str">
        <f t="shared" si="148"/>
        <v>PRODUCTION</v>
      </c>
      <c r="C230" s="16" t="str">
        <f t="shared" si="148"/>
        <v>BETWEEN</v>
      </c>
      <c r="D230" s="16" t="str">
        <f t="shared" si="148"/>
        <v>GOAB</v>
      </c>
      <c r="E230" s="16" t="str">
        <f t="shared" si="148"/>
        <v>ADU</v>
      </c>
      <c r="F230" s="100">
        <f t="shared" si="148"/>
        <v>0</v>
      </c>
      <c r="G230" s="100">
        <f t="shared" si="148"/>
        <v>0</v>
      </c>
      <c r="H230" s="16">
        <f t="shared" si="148"/>
        <v>0</v>
      </c>
      <c r="I230" s="16">
        <f t="shared" si="148"/>
        <v>130</v>
      </c>
      <c r="J230" s="16" t="str">
        <f t="shared" si="148"/>
        <v>21CASE</v>
      </c>
      <c r="K230" s="100">
        <f t="shared" si="148"/>
        <v>0</v>
      </c>
      <c r="L230" s="16">
        <f t="shared" si="148"/>
        <v>326</v>
      </c>
      <c r="M230" s="16">
        <f t="shared" si="148"/>
        <v>326</v>
      </c>
      <c r="N230" s="106">
        <f t="shared" si="148"/>
        <v>130</v>
      </c>
      <c r="O230" s="116" t="s">
        <v>403</v>
      </c>
      <c r="P230" s="103" t="s">
        <v>185</v>
      </c>
      <c r="Q230" s="23"/>
      <c r="R230" s="127"/>
      <c r="S230" s="116">
        <v>14</v>
      </c>
      <c r="T230" s="116">
        <v>15</v>
      </c>
      <c r="U230" s="105">
        <f t="shared" si="129"/>
        <v>-1</v>
      </c>
      <c r="V230" s="105">
        <f t="shared" si="94"/>
        <v>14.5</v>
      </c>
      <c r="W230" s="105">
        <f t="shared" si="95"/>
        <v>3.4482758620689655E-2</v>
      </c>
      <c r="X230" s="105">
        <f t="shared" si="96"/>
        <v>0.5</v>
      </c>
      <c r="Y230" s="84">
        <f t="shared" si="97"/>
        <v>0.70710678118654757</v>
      </c>
      <c r="Z230" s="84">
        <f t="shared" si="98"/>
        <v>4.8765984909417075E-2</v>
      </c>
      <c r="AA230" s="84">
        <f t="shared" si="99"/>
        <v>3.4482758620689655E-2</v>
      </c>
      <c r="AB230" s="17"/>
    </row>
    <row r="231" spans="1:28" ht="12.75" x14ac:dyDescent="0.2">
      <c r="A231" s="16" t="str">
        <f t="shared" ref="A231:N231" si="149">A230</f>
        <v>FULL</v>
      </c>
      <c r="B231" s="16" t="str">
        <f t="shared" si="149"/>
        <v>PRODUCTION</v>
      </c>
      <c r="C231" s="16" t="str">
        <f t="shared" si="149"/>
        <v>BETWEEN</v>
      </c>
      <c r="D231" s="16" t="str">
        <f t="shared" si="149"/>
        <v>GOAB</v>
      </c>
      <c r="E231" s="16" t="str">
        <f t="shared" si="149"/>
        <v>ADU</v>
      </c>
      <c r="F231" s="100">
        <f t="shared" si="149"/>
        <v>0</v>
      </c>
      <c r="G231" s="100">
        <f t="shared" si="149"/>
        <v>0</v>
      </c>
      <c r="H231" s="16">
        <f t="shared" si="149"/>
        <v>0</v>
      </c>
      <c r="I231" s="16">
        <f t="shared" si="149"/>
        <v>130</v>
      </c>
      <c r="J231" s="16" t="str">
        <f t="shared" si="149"/>
        <v>21CASE</v>
      </c>
      <c r="K231" s="100">
        <f t="shared" si="149"/>
        <v>0</v>
      </c>
      <c r="L231" s="16">
        <f t="shared" si="149"/>
        <v>326</v>
      </c>
      <c r="M231" s="16">
        <f t="shared" si="149"/>
        <v>326</v>
      </c>
      <c r="N231" s="106">
        <f t="shared" si="149"/>
        <v>130</v>
      </c>
      <c r="O231" s="116" t="s">
        <v>404</v>
      </c>
      <c r="P231" s="103" t="s">
        <v>185</v>
      </c>
      <c r="Q231" s="23"/>
      <c r="R231" s="127"/>
      <c r="S231" s="116">
        <v>20</v>
      </c>
      <c r="T231" s="116">
        <v>23</v>
      </c>
      <c r="U231" s="105">
        <f t="shared" si="129"/>
        <v>-3</v>
      </c>
      <c r="V231" s="105">
        <f t="shared" si="94"/>
        <v>21.5</v>
      </c>
      <c r="W231" s="105">
        <f t="shared" si="95"/>
        <v>6.9767441860465115E-2</v>
      </c>
      <c r="X231" s="105">
        <f t="shared" si="96"/>
        <v>4.5</v>
      </c>
      <c r="Y231" s="84">
        <f t="shared" si="97"/>
        <v>2.1213203435596424</v>
      </c>
      <c r="Z231" s="84">
        <f t="shared" si="98"/>
        <v>9.8666062491146164E-2</v>
      </c>
      <c r="AA231" s="84">
        <f t="shared" si="99"/>
        <v>6.9767441860465115E-2</v>
      </c>
      <c r="AB231" s="17"/>
    </row>
    <row r="232" spans="1:28" ht="12.75" x14ac:dyDescent="0.2">
      <c r="A232" s="16" t="str">
        <f t="shared" ref="A232:N232" si="150">A231</f>
        <v>FULL</v>
      </c>
      <c r="B232" s="16" t="str">
        <f t="shared" si="150"/>
        <v>PRODUCTION</v>
      </c>
      <c r="C232" s="16" t="str">
        <f t="shared" si="150"/>
        <v>BETWEEN</v>
      </c>
      <c r="D232" s="16" t="str">
        <f t="shared" si="150"/>
        <v>GOAB</v>
      </c>
      <c r="E232" s="16" t="str">
        <f t="shared" si="150"/>
        <v>ADU</v>
      </c>
      <c r="F232" s="100">
        <f t="shared" si="150"/>
        <v>0</v>
      </c>
      <c r="G232" s="100">
        <f t="shared" si="150"/>
        <v>0</v>
      </c>
      <c r="H232" s="16">
        <f t="shared" si="150"/>
        <v>0</v>
      </c>
      <c r="I232" s="16">
        <f t="shared" si="150"/>
        <v>130</v>
      </c>
      <c r="J232" s="16" t="str">
        <f t="shared" si="150"/>
        <v>21CASE</v>
      </c>
      <c r="K232" s="100">
        <f t="shared" si="150"/>
        <v>0</v>
      </c>
      <c r="L232" s="16">
        <f t="shared" si="150"/>
        <v>326</v>
      </c>
      <c r="M232" s="16">
        <f t="shared" si="150"/>
        <v>326</v>
      </c>
      <c r="N232" s="106">
        <f t="shared" si="150"/>
        <v>130</v>
      </c>
      <c r="O232" s="116" t="s">
        <v>405</v>
      </c>
      <c r="P232" s="103" t="s">
        <v>185</v>
      </c>
      <c r="Q232" s="23"/>
      <c r="R232" s="127"/>
      <c r="S232" s="116">
        <v>17</v>
      </c>
      <c r="T232" s="116">
        <v>19</v>
      </c>
      <c r="U232" s="105">
        <f t="shared" si="129"/>
        <v>-2</v>
      </c>
      <c r="V232" s="105">
        <f t="shared" si="94"/>
        <v>18</v>
      </c>
      <c r="W232" s="105">
        <f t="shared" si="95"/>
        <v>5.5555555555555552E-2</v>
      </c>
      <c r="X232" s="105">
        <f t="shared" si="96"/>
        <v>2</v>
      </c>
      <c r="Y232" s="84">
        <f t="shared" si="97"/>
        <v>1.4142135623730951</v>
      </c>
      <c r="Z232" s="84">
        <f t="shared" si="98"/>
        <v>7.8567420131838622E-2</v>
      </c>
      <c r="AA232" s="84">
        <f t="shared" si="99"/>
        <v>5.5555555555555559E-2</v>
      </c>
      <c r="AB232" s="17"/>
    </row>
    <row r="233" spans="1:28" ht="12.75" x14ac:dyDescent="0.2">
      <c r="A233" s="16" t="str">
        <f t="shared" ref="A233:N233" si="151">A232</f>
        <v>FULL</v>
      </c>
      <c r="B233" s="16" t="str">
        <f t="shared" si="151"/>
        <v>PRODUCTION</v>
      </c>
      <c r="C233" s="16" t="str">
        <f t="shared" si="151"/>
        <v>BETWEEN</v>
      </c>
      <c r="D233" s="16" t="str">
        <f t="shared" si="151"/>
        <v>GOAB</v>
      </c>
      <c r="E233" s="16" t="str">
        <f t="shared" si="151"/>
        <v>ADU</v>
      </c>
      <c r="F233" s="100">
        <f t="shared" si="151"/>
        <v>0</v>
      </c>
      <c r="G233" s="100">
        <f t="shared" si="151"/>
        <v>0</v>
      </c>
      <c r="H233" s="16">
        <f t="shared" si="151"/>
        <v>0</v>
      </c>
      <c r="I233" s="16">
        <f t="shared" si="151"/>
        <v>130</v>
      </c>
      <c r="J233" s="16" t="str">
        <f t="shared" si="151"/>
        <v>21CASE</v>
      </c>
      <c r="K233" s="100">
        <f t="shared" si="151"/>
        <v>0</v>
      </c>
      <c r="L233" s="16">
        <f t="shared" si="151"/>
        <v>326</v>
      </c>
      <c r="M233" s="16">
        <f t="shared" si="151"/>
        <v>326</v>
      </c>
      <c r="N233" s="106">
        <f t="shared" si="151"/>
        <v>130</v>
      </c>
      <c r="O233" s="116" t="s">
        <v>406</v>
      </c>
      <c r="P233" s="103" t="s">
        <v>185</v>
      </c>
      <c r="Q233" s="23"/>
      <c r="R233" s="127"/>
      <c r="S233" s="116">
        <v>15</v>
      </c>
      <c r="T233" s="116">
        <v>20</v>
      </c>
      <c r="U233" s="105">
        <f t="shared" si="129"/>
        <v>-5</v>
      </c>
      <c r="V233" s="105">
        <f t="shared" si="94"/>
        <v>17.5</v>
      </c>
      <c r="W233" s="105">
        <f t="shared" si="95"/>
        <v>0.14285714285714285</v>
      </c>
      <c r="X233" s="105">
        <f t="shared" si="96"/>
        <v>12.5</v>
      </c>
      <c r="Y233" s="84">
        <f t="shared" si="97"/>
        <v>3.5355339059327378</v>
      </c>
      <c r="Z233" s="84">
        <f t="shared" si="98"/>
        <v>0.20203050891044216</v>
      </c>
      <c r="AA233" s="84">
        <f t="shared" si="99"/>
        <v>0.14285714285714285</v>
      </c>
      <c r="AB233" s="17"/>
    </row>
    <row r="234" spans="1:28" ht="12.75" x14ac:dyDescent="0.2">
      <c r="A234" s="16" t="str">
        <f t="shared" ref="A234:N234" si="152">A233</f>
        <v>FULL</v>
      </c>
      <c r="B234" s="16" t="str">
        <f t="shared" si="152"/>
        <v>PRODUCTION</v>
      </c>
      <c r="C234" s="16" t="str">
        <f t="shared" si="152"/>
        <v>BETWEEN</v>
      </c>
      <c r="D234" s="16" t="str">
        <f t="shared" si="152"/>
        <v>GOAB</v>
      </c>
      <c r="E234" s="16" t="str">
        <f t="shared" si="152"/>
        <v>ADU</v>
      </c>
      <c r="F234" s="100">
        <f t="shared" si="152"/>
        <v>0</v>
      </c>
      <c r="G234" s="100">
        <f t="shared" si="152"/>
        <v>0</v>
      </c>
      <c r="H234" s="16">
        <f t="shared" si="152"/>
        <v>0</v>
      </c>
      <c r="I234" s="16">
        <f t="shared" si="152"/>
        <v>130</v>
      </c>
      <c r="J234" s="16" t="str">
        <f t="shared" si="152"/>
        <v>21CASE</v>
      </c>
      <c r="K234" s="100">
        <f t="shared" si="152"/>
        <v>0</v>
      </c>
      <c r="L234" s="16">
        <f t="shared" si="152"/>
        <v>326</v>
      </c>
      <c r="M234" s="16">
        <f t="shared" si="152"/>
        <v>326</v>
      </c>
      <c r="N234" s="106">
        <f t="shared" si="152"/>
        <v>130</v>
      </c>
      <c r="O234" s="116" t="s">
        <v>407</v>
      </c>
      <c r="P234" s="103" t="s">
        <v>185</v>
      </c>
      <c r="Q234" s="23"/>
      <c r="R234" s="127"/>
      <c r="S234" s="116">
        <v>11</v>
      </c>
      <c r="T234" s="116">
        <v>17</v>
      </c>
      <c r="U234" s="105">
        <f t="shared" si="129"/>
        <v>-6</v>
      </c>
      <c r="V234" s="105">
        <f t="shared" si="94"/>
        <v>14</v>
      </c>
      <c r="W234" s="105">
        <f t="shared" si="95"/>
        <v>0.21428571428571427</v>
      </c>
      <c r="X234" s="105">
        <f t="shared" si="96"/>
        <v>18</v>
      </c>
      <c r="Y234" s="84">
        <f t="shared" si="97"/>
        <v>4.2426406871192848</v>
      </c>
      <c r="Z234" s="84">
        <f t="shared" si="98"/>
        <v>0.30304576336566319</v>
      </c>
      <c r="AA234" s="84">
        <f t="shared" si="99"/>
        <v>0.21428571428571425</v>
      </c>
      <c r="AB234" s="17"/>
    </row>
    <row r="235" spans="1:28" ht="12.75" x14ac:dyDescent="0.2">
      <c r="A235" s="16" t="str">
        <f t="shared" ref="A235:N235" si="153">A234</f>
        <v>FULL</v>
      </c>
      <c r="B235" s="16" t="str">
        <f t="shared" si="153"/>
        <v>PRODUCTION</v>
      </c>
      <c r="C235" s="16" t="str">
        <f t="shared" si="153"/>
        <v>BETWEEN</v>
      </c>
      <c r="D235" s="16" t="str">
        <f t="shared" si="153"/>
        <v>GOAB</v>
      </c>
      <c r="E235" s="16" t="str">
        <f t="shared" si="153"/>
        <v>ADU</v>
      </c>
      <c r="F235" s="100">
        <f t="shared" si="153"/>
        <v>0</v>
      </c>
      <c r="G235" s="100">
        <f t="shared" si="153"/>
        <v>0</v>
      </c>
      <c r="H235" s="16">
        <f t="shared" si="153"/>
        <v>0</v>
      </c>
      <c r="I235" s="16">
        <f t="shared" si="153"/>
        <v>130</v>
      </c>
      <c r="J235" s="16" t="str">
        <f t="shared" si="153"/>
        <v>21CASE</v>
      </c>
      <c r="K235" s="100">
        <f t="shared" si="153"/>
        <v>0</v>
      </c>
      <c r="L235" s="16">
        <f t="shared" si="153"/>
        <v>326</v>
      </c>
      <c r="M235" s="16">
        <f t="shared" si="153"/>
        <v>326</v>
      </c>
      <c r="N235" s="106">
        <f t="shared" si="153"/>
        <v>130</v>
      </c>
      <c r="O235" s="116" t="s">
        <v>408</v>
      </c>
      <c r="P235" s="103" t="s">
        <v>185</v>
      </c>
      <c r="Q235" s="23"/>
      <c r="R235" s="127"/>
      <c r="S235" s="116">
        <v>17</v>
      </c>
      <c r="T235" s="116">
        <v>20</v>
      </c>
      <c r="U235" s="105">
        <f t="shared" si="129"/>
        <v>-3</v>
      </c>
      <c r="V235" s="105">
        <f t="shared" si="94"/>
        <v>18.5</v>
      </c>
      <c r="W235" s="105">
        <f t="shared" si="95"/>
        <v>8.1081081081081086E-2</v>
      </c>
      <c r="X235" s="105">
        <f t="shared" si="96"/>
        <v>4.5</v>
      </c>
      <c r="Y235" s="84">
        <f t="shared" si="97"/>
        <v>2.1213203435596424</v>
      </c>
      <c r="Z235" s="84">
        <f t="shared" si="98"/>
        <v>0.11466596451673743</v>
      </c>
      <c r="AA235" s="84">
        <f t="shared" si="99"/>
        <v>8.1081081081081072E-2</v>
      </c>
      <c r="AB235" s="17"/>
    </row>
    <row r="236" spans="1:28" ht="12.75" x14ac:dyDescent="0.2">
      <c r="A236" s="16" t="str">
        <f t="shared" ref="A236:N236" si="154">A235</f>
        <v>FULL</v>
      </c>
      <c r="B236" s="16" t="str">
        <f t="shared" si="154"/>
        <v>PRODUCTION</v>
      </c>
      <c r="C236" s="16" t="str">
        <f t="shared" si="154"/>
        <v>BETWEEN</v>
      </c>
      <c r="D236" s="16" t="str">
        <f t="shared" si="154"/>
        <v>GOAB</v>
      </c>
      <c r="E236" s="16" t="str">
        <f t="shared" si="154"/>
        <v>ADU</v>
      </c>
      <c r="F236" s="100">
        <f t="shared" si="154"/>
        <v>0</v>
      </c>
      <c r="G236" s="100">
        <f t="shared" si="154"/>
        <v>0</v>
      </c>
      <c r="H236" s="16">
        <f t="shared" si="154"/>
        <v>0</v>
      </c>
      <c r="I236" s="16">
        <f t="shared" si="154"/>
        <v>130</v>
      </c>
      <c r="J236" s="16" t="str">
        <f t="shared" si="154"/>
        <v>21CASE</v>
      </c>
      <c r="K236" s="100">
        <f t="shared" si="154"/>
        <v>0</v>
      </c>
      <c r="L236" s="16">
        <f t="shared" si="154"/>
        <v>326</v>
      </c>
      <c r="M236" s="16">
        <f t="shared" si="154"/>
        <v>326</v>
      </c>
      <c r="N236" s="106">
        <f t="shared" si="154"/>
        <v>130</v>
      </c>
      <c r="O236" s="116" t="s">
        <v>409</v>
      </c>
      <c r="P236" s="103" t="s">
        <v>185</v>
      </c>
      <c r="Q236" s="23"/>
      <c r="R236" s="127"/>
      <c r="S236" s="116">
        <v>20</v>
      </c>
      <c r="T236" s="116">
        <v>19</v>
      </c>
      <c r="U236" s="105">
        <f t="shared" si="129"/>
        <v>1</v>
      </c>
      <c r="V236" s="105">
        <f t="shared" si="94"/>
        <v>19.5</v>
      </c>
      <c r="W236" s="105">
        <f t="shared" si="95"/>
        <v>2.564102564102564E-2</v>
      </c>
      <c r="X236" s="105">
        <f t="shared" si="96"/>
        <v>0.5</v>
      </c>
      <c r="Y236" s="84">
        <f t="shared" si="97"/>
        <v>0.70710678118654757</v>
      </c>
      <c r="Z236" s="84">
        <f t="shared" si="98"/>
        <v>3.6261886214694748E-2</v>
      </c>
      <c r="AA236" s="84">
        <f t="shared" si="99"/>
        <v>2.564102564102564E-2</v>
      </c>
      <c r="AB236" s="17"/>
    </row>
    <row r="237" spans="1:28" ht="12.75" x14ac:dyDescent="0.2">
      <c r="A237" s="16" t="str">
        <f t="shared" ref="A237:N237" si="155">A236</f>
        <v>FULL</v>
      </c>
      <c r="B237" s="16" t="str">
        <f t="shared" si="155"/>
        <v>PRODUCTION</v>
      </c>
      <c r="C237" s="16" t="str">
        <f t="shared" si="155"/>
        <v>BETWEEN</v>
      </c>
      <c r="D237" s="16" t="str">
        <f t="shared" si="155"/>
        <v>GOAB</v>
      </c>
      <c r="E237" s="16" t="str">
        <f t="shared" si="155"/>
        <v>ADU</v>
      </c>
      <c r="F237" s="100">
        <f t="shared" si="155"/>
        <v>0</v>
      </c>
      <c r="G237" s="100">
        <f t="shared" si="155"/>
        <v>0</v>
      </c>
      <c r="H237" s="16">
        <f t="shared" si="155"/>
        <v>0</v>
      </c>
      <c r="I237" s="16">
        <f t="shared" si="155"/>
        <v>130</v>
      </c>
      <c r="J237" s="16" t="str">
        <f t="shared" si="155"/>
        <v>21CASE</v>
      </c>
      <c r="K237" s="100">
        <f t="shared" si="155"/>
        <v>0</v>
      </c>
      <c r="L237" s="16">
        <f t="shared" si="155"/>
        <v>326</v>
      </c>
      <c r="M237" s="16">
        <f t="shared" si="155"/>
        <v>326</v>
      </c>
      <c r="N237" s="106">
        <f t="shared" si="155"/>
        <v>130</v>
      </c>
      <c r="O237" s="116" t="s">
        <v>410</v>
      </c>
      <c r="P237" s="103" t="s">
        <v>185</v>
      </c>
      <c r="Q237" s="23"/>
      <c r="R237" s="127"/>
      <c r="S237" s="116">
        <v>6</v>
      </c>
      <c r="T237" s="116">
        <v>6</v>
      </c>
      <c r="U237" s="105">
        <f t="shared" si="129"/>
        <v>0</v>
      </c>
      <c r="V237" s="105">
        <f t="shared" si="94"/>
        <v>6</v>
      </c>
      <c r="W237" s="105">
        <f t="shared" si="95"/>
        <v>0</v>
      </c>
      <c r="X237" s="105">
        <f t="shared" si="96"/>
        <v>0</v>
      </c>
      <c r="Y237" s="84">
        <f t="shared" si="97"/>
        <v>0</v>
      </c>
      <c r="Z237" s="84">
        <f t="shared" si="98"/>
        <v>0</v>
      </c>
      <c r="AA237" s="84">
        <f t="shared" si="99"/>
        <v>0</v>
      </c>
      <c r="AB237" s="17"/>
    </row>
    <row r="238" spans="1:28" ht="12.75" x14ac:dyDescent="0.2">
      <c r="A238" s="16" t="str">
        <f t="shared" ref="A238:N238" si="156">A237</f>
        <v>FULL</v>
      </c>
      <c r="B238" s="16" t="str">
        <f t="shared" si="156"/>
        <v>PRODUCTION</v>
      </c>
      <c r="C238" s="16" t="str">
        <f t="shared" si="156"/>
        <v>BETWEEN</v>
      </c>
      <c r="D238" s="16" t="str">
        <f t="shared" si="156"/>
        <v>GOAB</v>
      </c>
      <c r="E238" s="16" t="str">
        <f t="shared" si="156"/>
        <v>ADU</v>
      </c>
      <c r="F238" s="100">
        <f t="shared" si="156"/>
        <v>0</v>
      </c>
      <c r="G238" s="100">
        <f t="shared" si="156"/>
        <v>0</v>
      </c>
      <c r="H238" s="16">
        <f t="shared" si="156"/>
        <v>0</v>
      </c>
      <c r="I238" s="16">
        <f t="shared" si="156"/>
        <v>130</v>
      </c>
      <c r="J238" s="16" t="str">
        <f t="shared" si="156"/>
        <v>21CASE</v>
      </c>
      <c r="K238" s="100">
        <f t="shared" si="156"/>
        <v>0</v>
      </c>
      <c r="L238" s="16">
        <f t="shared" si="156"/>
        <v>326</v>
      </c>
      <c r="M238" s="16">
        <f t="shared" si="156"/>
        <v>326</v>
      </c>
      <c r="N238" s="106">
        <f t="shared" si="156"/>
        <v>130</v>
      </c>
      <c r="O238" s="116" t="s">
        <v>411</v>
      </c>
      <c r="P238" s="103" t="s">
        <v>185</v>
      </c>
      <c r="Q238" s="23"/>
      <c r="R238" s="127"/>
      <c r="S238" s="116">
        <v>12</v>
      </c>
      <c r="T238" s="116">
        <v>12</v>
      </c>
      <c r="U238" s="105">
        <f t="shared" si="129"/>
        <v>0</v>
      </c>
      <c r="V238" s="105">
        <f t="shared" si="94"/>
        <v>12</v>
      </c>
      <c r="W238" s="105">
        <f t="shared" si="95"/>
        <v>0</v>
      </c>
      <c r="X238" s="105">
        <f t="shared" si="96"/>
        <v>0</v>
      </c>
      <c r="Y238" s="84">
        <f t="shared" si="97"/>
        <v>0</v>
      </c>
      <c r="Z238" s="84">
        <f t="shared" si="98"/>
        <v>0</v>
      </c>
      <c r="AA238" s="84">
        <f t="shared" si="99"/>
        <v>0</v>
      </c>
      <c r="AB238" s="17"/>
    </row>
    <row r="239" spans="1:28" ht="12.75" x14ac:dyDescent="0.2">
      <c r="A239" s="16" t="str">
        <f t="shared" ref="A239:N239" si="157">A238</f>
        <v>FULL</v>
      </c>
      <c r="B239" s="16" t="str">
        <f t="shared" si="157"/>
        <v>PRODUCTION</v>
      </c>
      <c r="C239" s="16" t="str">
        <f t="shared" si="157"/>
        <v>BETWEEN</v>
      </c>
      <c r="D239" s="16" t="str">
        <f t="shared" si="157"/>
        <v>GOAB</v>
      </c>
      <c r="E239" s="16" t="str">
        <f t="shared" si="157"/>
        <v>ADU</v>
      </c>
      <c r="F239" s="100">
        <f t="shared" si="157"/>
        <v>0</v>
      </c>
      <c r="G239" s="100">
        <f t="shared" si="157"/>
        <v>0</v>
      </c>
      <c r="H239" s="16">
        <f t="shared" si="157"/>
        <v>0</v>
      </c>
      <c r="I239" s="16">
        <f t="shared" si="157"/>
        <v>130</v>
      </c>
      <c r="J239" s="16" t="str">
        <f t="shared" si="157"/>
        <v>21CASE</v>
      </c>
      <c r="K239" s="100">
        <f t="shared" si="157"/>
        <v>0</v>
      </c>
      <c r="L239" s="16">
        <f t="shared" si="157"/>
        <v>326</v>
      </c>
      <c r="M239" s="16">
        <f t="shared" si="157"/>
        <v>326</v>
      </c>
      <c r="N239" s="106">
        <f t="shared" si="157"/>
        <v>130</v>
      </c>
      <c r="O239" s="116" t="s">
        <v>412</v>
      </c>
      <c r="P239" s="103" t="s">
        <v>185</v>
      </c>
      <c r="Q239" s="23"/>
      <c r="R239" s="127"/>
      <c r="S239" s="116">
        <v>14</v>
      </c>
      <c r="T239" s="116">
        <v>14</v>
      </c>
      <c r="U239" s="105">
        <f t="shared" si="129"/>
        <v>0</v>
      </c>
      <c r="V239" s="105">
        <f t="shared" si="94"/>
        <v>14</v>
      </c>
      <c r="W239" s="105">
        <f t="shared" si="95"/>
        <v>0</v>
      </c>
      <c r="X239" s="105">
        <f t="shared" si="96"/>
        <v>0</v>
      </c>
      <c r="Y239" s="84">
        <f t="shared" si="97"/>
        <v>0</v>
      </c>
      <c r="Z239" s="84">
        <f t="shared" si="98"/>
        <v>0</v>
      </c>
      <c r="AA239" s="84">
        <f t="shared" si="99"/>
        <v>0</v>
      </c>
      <c r="AB239" s="17"/>
    </row>
    <row r="240" spans="1:28" ht="12.75" x14ac:dyDescent="0.2">
      <c r="A240" s="16" t="str">
        <f t="shared" ref="A240:N240" si="158">A239</f>
        <v>FULL</v>
      </c>
      <c r="B240" s="16" t="str">
        <f t="shared" si="158"/>
        <v>PRODUCTION</v>
      </c>
      <c r="C240" s="16" t="str">
        <f t="shared" si="158"/>
        <v>BETWEEN</v>
      </c>
      <c r="D240" s="16" t="str">
        <f t="shared" si="158"/>
        <v>GOAB</v>
      </c>
      <c r="E240" s="16" t="str">
        <f t="shared" si="158"/>
        <v>ADU</v>
      </c>
      <c r="F240" s="100">
        <f t="shared" si="158"/>
        <v>0</v>
      </c>
      <c r="G240" s="100">
        <f t="shared" si="158"/>
        <v>0</v>
      </c>
      <c r="H240" s="16">
        <f t="shared" si="158"/>
        <v>0</v>
      </c>
      <c r="I240" s="16">
        <f t="shared" si="158"/>
        <v>130</v>
      </c>
      <c r="J240" s="16" t="str">
        <f t="shared" si="158"/>
        <v>21CASE</v>
      </c>
      <c r="K240" s="100">
        <f t="shared" si="158"/>
        <v>0</v>
      </c>
      <c r="L240" s="16">
        <f t="shared" si="158"/>
        <v>326</v>
      </c>
      <c r="M240" s="16">
        <f t="shared" si="158"/>
        <v>326</v>
      </c>
      <c r="N240" s="106">
        <f t="shared" si="158"/>
        <v>130</v>
      </c>
      <c r="O240" s="116" t="s">
        <v>413</v>
      </c>
      <c r="P240" s="103" t="s">
        <v>185</v>
      </c>
      <c r="Q240" s="23"/>
      <c r="R240" s="127"/>
      <c r="S240" s="116">
        <v>12</v>
      </c>
      <c r="T240" s="116">
        <v>13</v>
      </c>
      <c r="U240" s="105">
        <f t="shared" si="129"/>
        <v>-1</v>
      </c>
      <c r="V240" s="105">
        <f t="shared" si="94"/>
        <v>12.5</v>
      </c>
      <c r="W240" s="105">
        <f t="shared" si="95"/>
        <v>0.04</v>
      </c>
      <c r="X240" s="105">
        <f t="shared" si="96"/>
        <v>0.5</v>
      </c>
      <c r="Y240" s="84">
        <f t="shared" si="97"/>
        <v>0.70710678118654757</v>
      </c>
      <c r="Z240" s="84">
        <f t="shared" si="98"/>
        <v>5.6568542494923803E-2</v>
      </c>
      <c r="AA240" s="84">
        <f t="shared" si="99"/>
        <v>0.04</v>
      </c>
      <c r="AB240" s="17"/>
    </row>
    <row r="241" spans="1:28" ht="12.75" x14ac:dyDescent="0.2">
      <c r="A241" s="16" t="str">
        <f t="shared" ref="A241:N241" si="159">A240</f>
        <v>FULL</v>
      </c>
      <c r="B241" s="16" t="str">
        <f t="shared" si="159"/>
        <v>PRODUCTION</v>
      </c>
      <c r="C241" s="16" t="str">
        <f t="shared" si="159"/>
        <v>BETWEEN</v>
      </c>
      <c r="D241" s="16" t="str">
        <f t="shared" si="159"/>
        <v>GOAB</v>
      </c>
      <c r="E241" s="16" t="str">
        <f t="shared" si="159"/>
        <v>ADU</v>
      </c>
      <c r="F241" s="100">
        <f t="shared" si="159"/>
        <v>0</v>
      </c>
      <c r="G241" s="100">
        <f t="shared" si="159"/>
        <v>0</v>
      </c>
      <c r="H241" s="16">
        <f t="shared" si="159"/>
        <v>0</v>
      </c>
      <c r="I241" s="16">
        <f t="shared" si="159"/>
        <v>130</v>
      </c>
      <c r="J241" s="16" t="str">
        <f t="shared" si="159"/>
        <v>21CASE</v>
      </c>
      <c r="K241" s="100">
        <f t="shared" si="159"/>
        <v>0</v>
      </c>
      <c r="L241" s="16">
        <f t="shared" si="159"/>
        <v>326</v>
      </c>
      <c r="M241" s="16">
        <f t="shared" si="159"/>
        <v>326</v>
      </c>
      <c r="N241" s="106">
        <f t="shared" si="159"/>
        <v>130</v>
      </c>
      <c r="O241" s="116" t="s">
        <v>414</v>
      </c>
      <c r="P241" s="103" t="s">
        <v>185</v>
      </c>
      <c r="Q241" s="23"/>
      <c r="R241" s="127"/>
      <c r="S241" s="116">
        <v>22</v>
      </c>
      <c r="T241" s="116">
        <v>21</v>
      </c>
      <c r="U241" s="105">
        <f t="shared" si="129"/>
        <v>1</v>
      </c>
      <c r="V241" s="105">
        <f t="shared" si="94"/>
        <v>21.5</v>
      </c>
      <c r="W241" s="105">
        <f t="shared" si="95"/>
        <v>2.3255813953488372E-2</v>
      </c>
      <c r="X241" s="105">
        <f t="shared" si="96"/>
        <v>0.5</v>
      </c>
      <c r="Y241" s="84">
        <f t="shared" si="97"/>
        <v>0.70710678118654757</v>
      </c>
      <c r="Z241" s="84">
        <f t="shared" si="98"/>
        <v>3.2888687497048721E-2</v>
      </c>
      <c r="AA241" s="84">
        <f t="shared" si="99"/>
        <v>2.3255813953488372E-2</v>
      </c>
      <c r="AB241" s="17"/>
    </row>
    <row r="242" spans="1:28" ht="12.75" x14ac:dyDescent="0.2">
      <c r="A242" s="16" t="str">
        <f t="shared" ref="A242:N242" si="160">A241</f>
        <v>FULL</v>
      </c>
      <c r="B242" s="16" t="str">
        <f t="shared" si="160"/>
        <v>PRODUCTION</v>
      </c>
      <c r="C242" s="16" t="str">
        <f t="shared" si="160"/>
        <v>BETWEEN</v>
      </c>
      <c r="D242" s="16" t="str">
        <f t="shared" si="160"/>
        <v>GOAB</v>
      </c>
      <c r="E242" s="16" t="str">
        <f t="shared" si="160"/>
        <v>ADU</v>
      </c>
      <c r="F242" s="100">
        <f t="shared" si="160"/>
        <v>0</v>
      </c>
      <c r="G242" s="100">
        <f t="shared" si="160"/>
        <v>0</v>
      </c>
      <c r="H242" s="16">
        <f t="shared" si="160"/>
        <v>0</v>
      </c>
      <c r="I242" s="16">
        <f t="shared" si="160"/>
        <v>130</v>
      </c>
      <c r="J242" s="16" t="str">
        <f t="shared" si="160"/>
        <v>21CASE</v>
      </c>
      <c r="K242" s="100">
        <f t="shared" si="160"/>
        <v>0</v>
      </c>
      <c r="L242" s="16">
        <f t="shared" si="160"/>
        <v>326</v>
      </c>
      <c r="M242" s="16">
        <f t="shared" si="160"/>
        <v>326</v>
      </c>
      <c r="N242" s="106">
        <f t="shared" si="160"/>
        <v>130</v>
      </c>
      <c r="O242" s="116" t="s">
        <v>415</v>
      </c>
      <c r="P242" s="103" t="s">
        <v>185</v>
      </c>
      <c r="Q242" s="23"/>
      <c r="R242" s="127"/>
      <c r="S242" s="116">
        <v>19</v>
      </c>
      <c r="T242" s="116">
        <v>18</v>
      </c>
      <c r="U242" s="105">
        <f t="shared" si="129"/>
        <v>1</v>
      </c>
      <c r="V242" s="105">
        <f t="shared" si="94"/>
        <v>18.5</v>
      </c>
      <c r="W242" s="105">
        <f t="shared" si="95"/>
        <v>2.7027027027027029E-2</v>
      </c>
      <c r="X242" s="105">
        <f t="shared" si="96"/>
        <v>0.5</v>
      </c>
      <c r="Y242" s="84">
        <f t="shared" si="97"/>
        <v>0.70710678118654757</v>
      </c>
      <c r="Z242" s="84">
        <f t="shared" si="98"/>
        <v>3.8221988172245813E-2</v>
      </c>
      <c r="AA242" s="84">
        <f t="shared" si="99"/>
        <v>2.7027027027027025E-2</v>
      </c>
      <c r="AB242" s="17"/>
    </row>
    <row r="243" spans="1:28" ht="12.75" x14ac:dyDescent="0.2">
      <c r="A243" s="16" t="str">
        <f t="shared" ref="A243:N243" si="161">A242</f>
        <v>FULL</v>
      </c>
      <c r="B243" s="16" t="str">
        <f t="shared" si="161"/>
        <v>PRODUCTION</v>
      </c>
      <c r="C243" s="16" t="str">
        <f t="shared" si="161"/>
        <v>BETWEEN</v>
      </c>
      <c r="D243" s="16" t="str">
        <f t="shared" si="161"/>
        <v>GOAB</v>
      </c>
      <c r="E243" s="16" t="str">
        <f t="shared" si="161"/>
        <v>ADU</v>
      </c>
      <c r="F243" s="100">
        <f t="shared" si="161"/>
        <v>0</v>
      </c>
      <c r="G243" s="100">
        <f t="shared" si="161"/>
        <v>0</v>
      </c>
      <c r="H243" s="16">
        <f t="shared" si="161"/>
        <v>0</v>
      </c>
      <c r="I243" s="16">
        <f t="shared" si="161"/>
        <v>130</v>
      </c>
      <c r="J243" s="16" t="str">
        <f t="shared" si="161"/>
        <v>21CASE</v>
      </c>
      <c r="K243" s="100">
        <f t="shared" si="161"/>
        <v>0</v>
      </c>
      <c r="L243" s="16">
        <f t="shared" si="161"/>
        <v>326</v>
      </c>
      <c r="M243" s="16">
        <f t="shared" si="161"/>
        <v>326</v>
      </c>
      <c r="N243" s="106">
        <f t="shared" si="161"/>
        <v>130</v>
      </c>
      <c r="O243" s="116" t="s">
        <v>416</v>
      </c>
      <c r="P243" s="103" t="s">
        <v>185</v>
      </c>
      <c r="Q243" s="23"/>
      <c r="R243" s="127"/>
      <c r="S243" s="116">
        <v>19</v>
      </c>
      <c r="T243" s="116">
        <v>17</v>
      </c>
      <c r="U243" s="105">
        <f t="shared" si="129"/>
        <v>2</v>
      </c>
      <c r="V243" s="105">
        <f t="shared" si="94"/>
        <v>18</v>
      </c>
      <c r="W243" s="105">
        <f t="shared" si="95"/>
        <v>5.5555555555555552E-2</v>
      </c>
      <c r="X243" s="105">
        <f t="shared" si="96"/>
        <v>2</v>
      </c>
      <c r="Y243" s="84">
        <f t="shared" si="97"/>
        <v>1.4142135623730951</v>
      </c>
      <c r="Z243" s="84">
        <f t="shared" si="98"/>
        <v>7.8567420131838622E-2</v>
      </c>
      <c r="AA243" s="84">
        <f t="shared" si="99"/>
        <v>5.5555555555555559E-2</v>
      </c>
      <c r="AB243" s="17"/>
    </row>
    <row r="244" spans="1:28" ht="12.75" x14ac:dyDescent="0.2">
      <c r="A244" s="16" t="str">
        <f t="shared" ref="A244:N244" si="162">A243</f>
        <v>FULL</v>
      </c>
      <c r="B244" s="16" t="str">
        <f t="shared" si="162"/>
        <v>PRODUCTION</v>
      </c>
      <c r="C244" s="16" t="str">
        <f t="shared" si="162"/>
        <v>BETWEEN</v>
      </c>
      <c r="D244" s="16" t="str">
        <f t="shared" si="162"/>
        <v>GOAB</v>
      </c>
      <c r="E244" s="16" t="str">
        <f t="shared" si="162"/>
        <v>ADU</v>
      </c>
      <c r="F244" s="100">
        <f t="shared" si="162"/>
        <v>0</v>
      </c>
      <c r="G244" s="100">
        <f t="shared" si="162"/>
        <v>0</v>
      </c>
      <c r="H244" s="16">
        <f t="shared" si="162"/>
        <v>0</v>
      </c>
      <c r="I244" s="16">
        <f t="shared" si="162"/>
        <v>130</v>
      </c>
      <c r="J244" s="16" t="str">
        <f t="shared" si="162"/>
        <v>21CASE</v>
      </c>
      <c r="K244" s="100">
        <f t="shared" si="162"/>
        <v>0</v>
      </c>
      <c r="L244" s="16">
        <f t="shared" si="162"/>
        <v>326</v>
      </c>
      <c r="M244" s="16">
        <f t="shared" si="162"/>
        <v>326</v>
      </c>
      <c r="N244" s="106">
        <f t="shared" si="162"/>
        <v>130</v>
      </c>
      <c r="O244" s="116" t="s">
        <v>417</v>
      </c>
      <c r="P244" s="103" t="s">
        <v>185</v>
      </c>
      <c r="Q244" s="23"/>
      <c r="R244" s="127"/>
      <c r="S244" s="116">
        <v>9</v>
      </c>
      <c r="T244" s="116">
        <v>19</v>
      </c>
      <c r="U244" s="105">
        <f t="shared" si="129"/>
        <v>-10</v>
      </c>
      <c r="V244" s="105">
        <f t="shared" si="94"/>
        <v>14</v>
      </c>
      <c r="W244" s="105">
        <f t="shared" si="95"/>
        <v>0.35714285714285715</v>
      </c>
      <c r="X244" s="105">
        <f t="shared" si="96"/>
        <v>50</v>
      </c>
      <c r="Y244" s="84">
        <f t="shared" si="97"/>
        <v>7.0710678118654755</v>
      </c>
      <c r="Z244" s="84">
        <f t="shared" si="98"/>
        <v>0.50507627227610541</v>
      </c>
      <c r="AA244" s="84">
        <f t="shared" si="99"/>
        <v>0.35714285714285715</v>
      </c>
      <c r="AB244" s="17"/>
    </row>
    <row r="245" spans="1:28" ht="12.75" x14ac:dyDescent="0.2">
      <c r="A245" s="16" t="str">
        <f t="shared" ref="A245:N245" si="163">A244</f>
        <v>FULL</v>
      </c>
      <c r="B245" s="16" t="str">
        <f t="shared" si="163"/>
        <v>PRODUCTION</v>
      </c>
      <c r="C245" s="16" t="str">
        <f t="shared" si="163"/>
        <v>BETWEEN</v>
      </c>
      <c r="D245" s="16" t="str">
        <f t="shared" si="163"/>
        <v>GOAB</v>
      </c>
      <c r="E245" s="16" t="str">
        <f t="shared" si="163"/>
        <v>ADU</v>
      </c>
      <c r="F245" s="100">
        <f t="shared" si="163"/>
        <v>0</v>
      </c>
      <c r="G245" s="100">
        <f t="shared" si="163"/>
        <v>0</v>
      </c>
      <c r="H245" s="16">
        <f t="shared" si="163"/>
        <v>0</v>
      </c>
      <c r="I245" s="16">
        <f t="shared" si="163"/>
        <v>130</v>
      </c>
      <c r="J245" s="16" t="str">
        <f t="shared" si="163"/>
        <v>21CASE</v>
      </c>
      <c r="K245" s="100">
        <f t="shared" si="163"/>
        <v>0</v>
      </c>
      <c r="L245" s="16">
        <f t="shared" si="163"/>
        <v>326</v>
      </c>
      <c r="M245" s="16">
        <f t="shared" si="163"/>
        <v>326</v>
      </c>
      <c r="N245" s="106">
        <f t="shared" si="163"/>
        <v>130</v>
      </c>
      <c r="O245" s="116" t="s">
        <v>418</v>
      </c>
      <c r="P245" s="103" t="s">
        <v>185</v>
      </c>
      <c r="Q245" s="23"/>
      <c r="R245" s="127"/>
      <c r="S245" s="116">
        <v>15</v>
      </c>
      <c r="T245" s="116">
        <v>19</v>
      </c>
      <c r="U245" s="105">
        <f t="shared" si="129"/>
        <v>-4</v>
      </c>
      <c r="V245" s="105">
        <f t="shared" si="94"/>
        <v>17</v>
      </c>
      <c r="W245" s="105">
        <f t="shared" si="95"/>
        <v>0.11764705882352941</v>
      </c>
      <c r="X245" s="105">
        <f t="shared" si="96"/>
        <v>8</v>
      </c>
      <c r="Y245" s="84">
        <f t="shared" si="97"/>
        <v>2.8284271247461903</v>
      </c>
      <c r="Z245" s="84">
        <f t="shared" si="98"/>
        <v>0.16637806616154061</v>
      </c>
      <c r="AA245" s="84">
        <f t="shared" si="99"/>
        <v>0.11764705882352941</v>
      </c>
      <c r="AB245" s="17"/>
    </row>
    <row r="246" spans="1:28" ht="12.75" x14ac:dyDescent="0.2">
      <c r="A246" s="16" t="str">
        <f t="shared" ref="A246:N246" si="164">A245</f>
        <v>FULL</v>
      </c>
      <c r="B246" s="16" t="str">
        <f t="shared" si="164"/>
        <v>PRODUCTION</v>
      </c>
      <c r="C246" s="16" t="str">
        <f t="shared" si="164"/>
        <v>BETWEEN</v>
      </c>
      <c r="D246" s="16" t="str">
        <f t="shared" si="164"/>
        <v>GOAB</v>
      </c>
      <c r="E246" s="16" t="str">
        <f t="shared" si="164"/>
        <v>ADU</v>
      </c>
      <c r="F246" s="100">
        <f t="shared" si="164"/>
        <v>0</v>
      </c>
      <c r="G246" s="100">
        <f t="shared" si="164"/>
        <v>0</v>
      </c>
      <c r="H246" s="16">
        <f t="shared" si="164"/>
        <v>0</v>
      </c>
      <c r="I246" s="16">
        <f t="shared" si="164"/>
        <v>130</v>
      </c>
      <c r="J246" s="16" t="str">
        <f t="shared" si="164"/>
        <v>21CASE</v>
      </c>
      <c r="K246" s="100">
        <f t="shared" si="164"/>
        <v>0</v>
      </c>
      <c r="L246" s="16">
        <f t="shared" si="164"/>
        <v>326</v>
      </c>
      <c r="M246" s="16">
        <f t="shared" si="164"/>
        <v>326</v>
      </c>
      <c r="N246" s="106">
        <f t="shared" si="164"/>
        <v>130</v>
      </c>
      <c r="O246" s="116" t="s">
        <v>419</v>
      </c>
      <c r="P246" s="103" t="s">
        <v>185</v>
      </c>
      <c r="Q246" s="23"/>
      <c r="R246" s="127"/>
      <c r="S246" s="116">
        <v>14</v>
      </c>
      <c r="T246" s="116">
        <v>20</v>
      </c>
      <c r="U246" s="105">
        <f t="shared" si="129"/>
        <v>-6</v>
      </c>
      <c r="V246" s="105">
        <f t="shared" ref="V246:V309" si="165">AVERAGE(S246:T246)</f>
        <v>17</v>
      </c>
      <c r="W246" s="105">
        <f t="shared" ref="W246:W309" si="166">(((ABS(S246-V246))/V246)+((ABS(T246-V246))/V246))/2</f>
        <v>0.17647058823529413</v>
      </c>
      <c r="X246" s="105">
        <f t="shared" ref="X246:X309" si="167">VAR(S246:T246)</f>
        <v>18</v>
      </c>
      <c r="Y246" s="84">
        <f t="shared" ref="Y246:Y309" si="168">STDEV(S246:T246)</f>
        <v>4.2426406871192848</v>
      </c>
      <c r="Z246" s="84">
        <f t="shared" ref="Z246:Z309" si="169">Y246/V246</f>
        <v>0.24956709924231088</v>
      </c>
      <c r="AA246" s="84">
        <f t="shared" ref="AA246:AA309" si="170">Z246/SQRT(2)</f>
        <v>0.1764705882352941</v>
      </c>
      <c r="AB246" s="17"/>
    </row>
    <row r="247" spans="1:28" ht="12.75" x14ac:dyDescent="0.2">
      <c r="A247" s="16" t="str">
        <f t="shared" ref="A247:N247" si="171">A246</f>
        <v>FULL</v>
      </c>
      <c r="B247" s="16" t="str">
        <f t="shared" si="171"/>
        <v>PRODUCTION</v>
      </c>
      <c r="C247" s="16" t="str">
        <f t="shared" si="171"/>
        <v>BETWEEN</v>
      </c>
      <c r="D247" s="16" t="str">
        <f t="shared" si="171"/>
        <v>GOAB</v>
      </c>
      <c r="E247" s="16" t="str">
        <f t="shared" si="171"/>
        <v>ADU</v>
      </c>
      <c r="F247" s="100">
        <f t="shared" si="171"/>
        <v>0</v>
      </c>
      <c r="G247" s="100">
        <f t="shared" si="171"/>
        <v>0</v>
      </c>
      <c r="H247" s="16">
        <f t="shared" si="171"/>
        <v>0</v>
      </c>
      <c r="I247" s="16">
        <f t="shared" si="171"/>
        <v>130</v>
      </c>
      <c r="J247" s="16" t="str">
        <f t="shared" si="171"/>
        <v>21CASE</v>
      </c>
      <c r="K247" s="100">
        <f t="shared" si="171"/>
        <v>0</v>
      </c>
      <c r="L247" s="16">
        <f t="shared" si="171"/>
        <v>326</v>
      </c>
      <c r="M247" s="16">
        <f t="shared" si="171"/>
        <v>326</v>
      </c>
      <c r="N247" s="106">
        <f t="shared" si="171"/>
        <v>130</v>
      </c>
      <c r="O247" s="116" t="s">
        <v>420</v>
      </c>
      <c r="P247" s="103" t="s">
        <v>185</v>
      </c>
      <c r="Q247" s="23"/>
      <c r="R247" s="127"/>
      <c r="S247" s="116">
        <v>12</v>
      </c>
      <c r="T247" s="116">
        <v>12</v>
      </c>
      <c r="U247" s="105">
        <f t="shared" si="129"/>
        <v>0</v>
      </c>
      <c r="V247" s="105">
        <f t="shared" si="165"/>
        <v>12</v>
      </c>
      <c r="W247" s="105">
        <f t="shared" si="166"/>
        <v>0</v>
      </c>
      <c r="X247" s="105">
        <f t="shared" si="167"/>
        <v>0</v>
      </c>
      <c r="Y247" s="84">
        <f t="shared" si="168"/>
        <v>0</v>
      </c>
      <c r="Z247" s="84">
        <f t="shared" si="169"/>
        <v>0</v>
      </c>
      <c r="AA247" s="84">
        <f t="shared" si="170"/>
        <v>0</v>
      </c>
      <c r="AB247" s="17"/>
    </row>
    <row r="248" spans="1:28" ht="12.75" x14ac:dyDescent="0.2">
      <c r="A248" s="16" t="str">
        <f t="shared" ref="A248:N248" si="172">A247</f>
        <v>FULL</v>
      </c>
      <c r="B248" s="16" t="str">
        <f t="shared" si="172"/>
        <v>PRODUCTION</v>
      </c>
      <c r="C248" s="16" t="str">
        <f t="shared" si="172"/>
        <v>BETWEEN</v>
      </c>
      <c r="D248" s="16" t="str">
        <f t="shared" si="172"/>
        <v>GOAB</v>
      </c>
      <c r="E248" s="16" t="str">
        <f t="shared" si="172"/>
        <v>ADU</v>
      </c>
      <c r="F248" s="100">
        <f t="shared" si="172"/>
        <v>0</v>
      </c>
      <c r="G248" s="100">
        <f t="shared" si="172"/>
        <v>0</v>
      </c>
      <c r="H248" s="16">
        <f t="shared" si="172"/>
        <v>0</v>
      </c>
      <c r="I248" s="16">
        <f t="shared" si="172"/>
        <v>130</v>
      </c>
      <c r="J248" s="16" t="str">
        <f t="shared" si="172"/>
        <v>21CASE</v>
      </c>
      <c r="K248" s="100">
        <f t="shared" si="172"/>
        <v>0</v>
      </c>
      <c r="L248" s="16">
        <f t="shared" si="172"/>
        <v>326</v>
      </c>
      <c r="M248" s="16">
        <f t="shared" si="172"/>
        <v>326</v>
      </c>
      <c r="N248" s="106">
        <f t="shared" si="172"/>
        <v>130</v>
      </c>
      <c r="O248" s="116" t="s">
        <v>421</v>
      </c>
      <c r="P248" s="103" t="s">
        <v>185</v>
      </c>
      <c r="Q248" s="23"/>
      <c r="R248" s="127"/>
      <c r="S248" s="116">
        <v>19</v>
      </c>
      <c r="T248" s="116">
        <v>20</v>
      </c>
      <c r="U248" s="105">
        <f t="shared" si="129"/>
        <v>-1</v>
      </c>
      <c r="V248" s="105">
        <f t="shared" si="165"/>
        <v>19.5</v>
      </c>
      <c r="W248" s="105">
        <f t="shared" si="166"/>
        <v>2.564102564102564E-2</v>
      </c>
      <c r="X248" s="105">
        <f t="shared" si="167"/>
        <v>0.5</v>
      </c>
      <c r="Y248" s="84">
        <f t="shared" si="168"/>
        <v>0.70710678118654757</v>
      </c>
      <c r="Z248" s="84">
        <f t="shared" si="169"/>
        <v>3.6261886214694748E-2</v>
      </c>
      <c r="AA248" s="84">
        <f t="shared" si="170"/>
        <v>2.564102564102564E-2</v>
      </c>
      <c r="AB248" s="17"/>
    </row>
    <row r="249" spans="1:28" ht="12.75" x14ac:dyDescent="0.2">
      <c r="A249" s="16" t="str">
        <f t="shared" ref="A249:N249" si="173">A248</f>
        <v>FULL</v>
      </c>
      <c r="B249" s="16" t="str">
        <f t="shared" si="173"/>
        <v>PRODUCTION</v>
      </c>
      <c r="C249" s="16" t="str">
        <f t="shared" si="173"/>
        <v>BETWEEN</v>
      </c>
      <c r="D249" s="16" t="str">
        <f t="shared" si="173"/>
        <v>GOAB</v>
      </c>
      <c r="E249" s="16" t="str">
        <f t="shared" si="173"/>
        <v>ADU</v>
      </c>
      <c r="F249" s="100">
        <f t="shared" si="173"/>
        <v>0</v>
      </c>
      <c r="G249" s="100">
        <f t="shared" si="173"/>
        <v>0</v>
      </c>
      <c r="H249" s="16">
        <f t="shared" si="173"/>
        <v>0</v>
      </c>
      <c r="I249" s="16">
        <f t="shared" si="173"/>
        <v>130</v>
      </c>
      <c r="J249" s="16" t="str">
        <f t="shared" si="173"/>
        <v>21CASE</v>
      </c>
      <c r="K249" s="100">
        <f t="shared" si="173"/>
        <v>0</v>
      </c>
      <c r="L249" s="16">
        <f t="shared" si="173"/>
        <v>326</v>
      </c>
      <c r="M249" s="16">
        <f t="shared" si="173"/>
        <v>326</v>
      </c>
      <c r="N249" s="106">
        <f t="shared" si="173"/>
        <v>130</v>
      </c>
      <c r="O249" s="116" t="s">
        <v>422</v>
      </c>
      <c r="P249" s="103" t="s">
        <v>185</v>
      </c>
      <c r="Q249" s="23"/>
      <c r="R249" s="127"/>
      <c r="S249" s="116">
        <v>14</v>
      </c>
      <c r="T249" s="116">
        <v>14</v>
      </c>
      <c r="U249" s="105">
        <f t="shared" si="129"/>
        <v>0</v>
      </c>
      <c r="V249" s="105">
        <f t="shared" si="165"/>
        <v>14</v>
      </c>
      <c r="W249" s="105">
        <f t="shared" si="166"/>
        <v>0</v>
      </c>
      <c r="X249" s="105">
        <f t="shared" si="167"/>
        <v>0</v>
      </c>
      <c r="Y249" s="84">
        <f t="shared" si="168"/>
        <v>0</v>
      </c>
      <c r="Z249" s="84">
        <f t="shared" si="169"/>
        <v>0</v>
      </c>
      <c r="AA249" s="84">
        <f t="shared" si="170"/>
        <v>0</v>
      </c>
      <c r="AB249" s="17"/>
    </row>
    <row r="250" spans="1:28" ht="12.75" x14ac:dyDescent="0.2">
      <c r="A250" s="16" t="str">
        <f t="shared" ref="A250:N250" si="174">A249</f>
        <v>FULL</v>
      </c>
      <c r="B250" s="16" t="str">
        <f t="shared" si="174"/>
        <v>PRODUCTION</v>
      </c>
      <c r="C250" s="16" t="str">
        <f t="shared" si="174"/>
        <v>BETWEEN</v>
      </c>
      <c r="D250" s="16" t="str">
        <f t="shared" si="174"/>
        <v>GOAB</v>
      </c>
      <c r="E250" s="16" t="str">
        <f t="shared" si="174"/>
        <v>ADU</v>
      </c>
      <c r="F250" s="100">
        <f t="shared" si="174"/>
        <v>0</v>
      </c>
      <c r="G250" s="100">
        <f t="shared" si="174"/>
        <v>0</v>
      </c>
      <c r="H250" s="16">
        <f t="shared" si="174"/>
        <v>0</v>
      </c>
      <c r="I250" s="16">
        <f t="shared" si="174"/>
        <v>130</v>
      </c>
      <c r="J250" s="16" t="str">
        <f t="shared" si="174"/>
        <v>21CASE</v>
      </c>
      <c r="K250" s="100">
        <f t="shared" si="174"/>
        <v>0</v>
      </c>
      <c r="L250" s="16">
        <f t="shared" si="174"/>
        <v>326</v>
      </c>
      <c r="M250" s="16">
        <f t="shared" si="174"/>
        <v>326</v>
      </c>
      <c r="N250" s="106">
        <f t="shared" si="174"/>
        <v>130</v>
      </c>
      <c r="O250" s="116" t="s">
        <v>423</v>
      </c>
      <c r="P250" s="103" t="s">
        <v>185</v>
      </c>
      <c r="Q250" s="23"/>
      <c r="R250" s="127"/>
      <c r="S250" s="116">
        <v>14</v>
      </c>
      <c r="T250" s="116">
        <v>20</v>
      </c>
      <c r="U250" s="105">
        <f t="shared" si="129"/>
        <v>-6</v>
      </c>
      <c r="V250" s="105">
        <f t="shared" si="165"/>
        <v>17</v>
      </c>
      <c r="W250" s="105">
        <f t="shared" si="166"/>
        <v>0.17647058823529413</v>
      </c>
      <c r="X250" s="105">
        <f t="shared" si="167"/>
        <v>18</v>
      </c>
      <c r="Y250" s="84">
        <f t="shared" si="168"/>
        <v>4.2426406871192848</v>
      </c>
      <c r="Z250" s="84">
        <f t="shared" si="169"/>
        <v>0.24956709924231088</v>
      </c>
      <c r="AA250" s="84">
        <f t="shared" si="170"/>
        <v>0.1764705882352941</v>
      </c>
      <c r="AB250" s="17"/>
    </row>
    <row r="251" spans="1:28" ht="12.75" x14ac:dyDescent="0.2">
      <c r="A251" s="16" t="str">
        <f t="shared" ref="A251:N251" si="175">A250</f>
        <v>FULL</v>
      </c>
      <c r="B251" s="16" t="str">
        <f t="shared" si="175"/>
        <v>PRODUCTION</v>
      </c>
      <c r="C251" s="16" t="str">
        <f t="shared" si="175"/>
        <v>BETWEEN</v>
      </c>
      <c r="D251" s="16" t="str">
        <f t="shared" si="175"/>
        <v>GOAB</v>
      </c>
      <c r="E251" s="16" t="str">
        <f t="shared" si="175"/>
        <v>ADU</v>
      </c>
      <c r="F251" s="100">
        <f t="shared" si="175"/>
        <v>0</v>
      </c>
      <c r="G251" s="100">
        <f t="shared" si="175"/>
        <v>0</v>
      </c>
      <c r="H251" s="16">
        <f t="shared" si="175"/>
        <v>0</v>
      </c>
      <c r="I251" s="16">
        <f t="shared" si="175"/>
        <v>130</v>
      </c>
      <c r="J251" s="16" t="str">
        <f t="shared" si="175"/>
        <v>21CASE</v>
      </c>
      <c r="K251" s="100">
        <f t="shared" si="175"/>
        <v>0</v>
      </c>
      <c r="L251" s="16">
        <f t="shared" si="175"/>
        <v>326</v>
      </c>
      <c r="M251" s="16">
        <f t="shared" si="175"/>
        <v>326</v>
      </c>
      <c r="N251" s="106">
        <f t="shared" si="175"/>
        <v>130</v>
      </c>
      <c r="O251" s="116" t="s">
        <v>424</v>
      </c>
      <c r="P251" s="103" t="s">
        <v>185</v>
      </c>
      <c r="Q251" s="23"/>
      <c r="R251" s="127"/>
      <c r="S251" s="116">
        <v>13</v>
      </c>
      <c r="T251" s="116">
        <v>13</v>
      </c>
      <c r="U251" s="105">
        <f t="shared" si="129"/>
        <v>0</v>
      </c>
      <c r="V251" s="105">
        <f t="shared" si="165"/>
        <v>13</v>
      </c>
      <c r="W251" s="105">
        <f t="shared" si="166"/>
        <v>0</v>
      </c>
      <c r="X251" s="105">
        <f t="shared" si="167"/>
        <v>0</v>
      </c>
      <c r="Y251" s="84">
        <f t="shared" si="168"/>
        <v>0</v>
      </c>
      <c r="Z251" s="84">
        <f t="shared" si="169"/>
        <v>0</v>
      </c>
      <c r="AA251" s="84">
        <f t="shared" si="170"/>
        <v>0</v>
      </c>
      <c r="AB251" s="17"/>
    </row>
    <row r="252" spans="1:28" ht="12.75" x14ac:dyDescent="0.2">
      <c r="A252" s="16" t="str">
        <f t="shared" ref="A252:N252" si="176">A251</f>
        <v>FULL</v>
      </c>
      <c r="B252" s="16" t="str">
        <f t="shared" si="176"/>
        <v>PRODUCTION</v>
      </c>
      <c r="C252" s="16" t="str">
        <f t="shared" si="176"/>
        <v>BETWEEN</v>
      </c>
      <c r="D252" s="16" t="str">
        <f t="shared" si="176"/>
        <v>GOAB</v>
      </c>
      <c r="E252" s="16" t="str">
        <f t="shared" si="176"/>
        <v>ADU</v>
      </c>
      <c r="F252" s="100">
        <f t="shared" si="176"/>
        <v>0</v>
      </c>
      <c r="G252" s="100">
        <f t="shared" si="176"/>
        <v>0</v>
      </c>
      <c r="H252" s="16">
        <f t="shared" si="176"/>
        <v>0</v>
      </c>
      <c r="I252" s="16">
        <f t="shared" si="176"/>
        <v>130</v>
      </c>
      <c r="J252" s="16" t="str">
        <f t="shared" si="176"/>
        <v>21CASE</v>
      </c>
      <c r="K252" s="100">
        <f t="shared" si="176"/>
        <v>0</v>
      </c>
      <c r="L252" s="16">
        <f t="shared" si="176"/>
        <v>326</v>
      </c>
      <c r="M252" s="16">
        <f t="shared" si="176"/>
        <v>326</v>
      </c>
      <c r="N252" s="106">
        <f t="shared" si="176"/>
        <v>130</v>
      </c>
      <c r="O252" s="116" t="s">
        <v>425</v>
      </c>
      <c r="P252" s="103" t="s">
        <v>185</v>
      </c>
      <c r="Q252" s="23"/>
      <c r="R252" s="127"/>
      <c r="S252" s="116">
        <v>17</v>
      </c>
      <c r="T252" s="116">
        <v>17</v>
      </c>
      <c r="U252" s="105">
        <f t="shared" si="129"/>
        <v>0</v>
      </c>
      <c r="V252" s="105">
        <f t="shared" si="165"/>
        <v>17</v>
      </c>
      <c r="W252" s="105">
        <f t="shared" si="166"/>
        <v>0</v>
      </c>
      <c r="X252" s="105">
        <f t="shared" si="167"/>
        <v>0</v>
      </c>
      <c r="Y252" s="84">
        <f t="shared" si="168"/>
        <v>0</v>
      </c>
      <c r="Z252" s="84">
        <f t="shared" si="169"/>
        <v>0</v>
      </c>
      <c r="AA252" s="84">
        <f t="shared" si="170"/>
        <v>0</v>
      </c>
      <c r="AB252" s="17"/>
    </row>
    <row r="253" spans="1:28" ht="12.75" x14ac:dyDescent="0.2">
      <c r="A253" s="16" t="str">
        <f t="shared" ref="A253:N253" si="177">A252</f>
        <v>FULL</v>
      </c>
      <c r="B253" s="16" t="str">
        <f t="shared" si="177"/>
        <v>PRODUCTION</v>
      </c>
      <c r="C253" s="16" t="str">
        <f t="shared" si="177"/>
        <v>BETWEEN</v>
      </c>
      <c r="D253" s="16" t="str">
        <f t="shared" si="177"/>
        <v>GOAB</v>
      </c>
      <c r="E253" s="16" t="str">
        <f t="shared" si="177"/>
        <v>ADU</v>
      </c>
      <c r="F253" s="100">
        <f t="shared" si="177"/>
        <v>0</v>
      </c>
      <c r="G253" s="100">
        <f t="shared" si="177"/>
        <v>0</v>
      </c>
      <c r="H253" s="16">
        <f t="shared" si="177"/>
        <v>0</v>
      </c>
      <c r="I253" s="16">
        <f t="shared" si="177"/>
        <v>130</v>
      </c>
      <c r="J253" s="16" t="str">
        <f t="shared" si="177"/>
        <v>21CASE</v>
      </c>
      <c r="K253" s="100">
        <f t="shared" si="177"/>
        <v>0</v>
      </c>
      <c r="L253" s="16">
        <f t="shared" si="177"/>
        <v>326</v>
      </c>
      <c r="M253" s="16">
        <f t="shared" si="177"/>
        <v>326</v>
      </c>
      <c r="N253" s="106">
        <f t="shared" si="177"/>
        <v>130</v>
      </c>
      <c r="O253" s="116" t="s">
        <v>426</v>
      </c>
      <c r="P253" s="103" t="s">
        <v>185</v>
      </c>
      <c r="Q253" s="23"/>
      <c r="R253" s="127"/>
      <c r="S253" s="116">
        <v>15</v>
      </c>
      <c r="T253" s="116">
        <v>14</v>
      </c>
      <c r="U253" s="105">
        <f t="shared" si="129"/>
        <v>1</v>
      </c>
      <c r="V253" s="105">
        <f t="shared" si="165"/>
        <v>14.5</v>
      </c>
      <c r="W253" s="105">
        <f t="shared" si="166"/>
        <v>3.4482758620689655E-2</v>
      </c>
      <c r="X253" s="105">
        <f t="shared" si="167"/>
        <v>0.5</v>
      </c>
      <c r="Y253" s="84">
        <f t="shared" si="168"/>
        <v>0.70710678118654757</v>
      </c>
      <c r="Z253" s="84">
        <f t="shared" si="169"/>
        <v>4.8765984909417075E-2</v>
      </c>
      <c r="AA253" s="84">
        <f t="shared" si="170"/>
        <v>3.4482758620689655E-2</v>
      </c>
      <c r="AB253" s="17"/>
    </row>
    <row r="254" spans="1:28" ht="12.75" x14ac:dyDescent="0.2">
      <c r="A254" s="16" t="str">
        <f t="shared" ref="A254:N254" si="178">A253</f>
        <v>FULL</v>
      </c>
      <c r="B254" s="16" t="str">
        <f t="shared" si="178"/>
        <v>PRODUCTION</v>
      </c>
      <c r="C254" s="16" t="str">
        <f t="shared" si="178"/>
        <v>BETWEEN</v>
      </c>
      <c r="D254" s="16" t="str">
        <f t="shared" si="178"/>
        <v>GOAB</v>
      </c>
      <c r="E254" s="16" t="str">
        <f t="shared" si="178"/>
        <v>ADU</v>
      </c>
      <c r="F254" s="100">
        <f t="shared" si="178"/>
        <v>0</v>
      </c>
      <c r="G254" s="100">
        <f t="shared" si="178"/>
        <v>0</v>
      </c>
      <c r="H254" s="16">
        <f t="shared" si="178"/>
        <v>0</v>
      </c>
      <c r="I254" s="16">
        <f t="shared" si="178"/>
        <v>130</v>
      </c>
      <c r="J254" s="16" t="str">
        <f t="shared" si="178"/>
        <v>21CASE</v>
      </c>
      <c r="K254" s="100">
        <f t="shared" si="178"/>
        <v>0</v>
      </c>
      <c r="L254" s="16">
        <f t="shared" si="178"/>
        <v>326</v>
      </c>
      <c r="M254" s="16">
        <f t="shared" si="178"/>
        <v>326</v>
      </c>
      <c r="N254" s="106">
        <f t="shared" si="178"/>
        <v>130</v>
      </c>
      <c r="O254" s="116" t="s">
        <v>427</v>
      </c>
      <c r="P254" s="103" t="s">
        <v>185</v>
      </c>
      <c r="Q254" s="23"/>
      <c r="R254" s="127"/>
      <c r="S254" s="116">
        <v>12</v>
      </c>
      <c r="T254" s="116">
        <v>13</v>
      </c>
      <c r="U254" s="105">
        <f t="shared" si="129"/>
        <v>-1</v>
      </c>
      <c r="V254" s="105">
        <f t="shared" si="165"/>
        <v>12.5</v>
      </c>
      <c r="W254" s="105">
        <f t="shared" si="166"/>
        <v>0.04</v>
      </c>
      <c r="X254" s="105">
        <f t="shared" si="167"/>
        <v>0.5</v>
      </c>
      <c r="Y254" s="84">
        <f t="shared" si="168"/>
        <v>0.70710678118654757</v>
      </c>
      <c r="Z254" s="84">
        <f t="shared" si="169"/>
        <v>5.6568542494923803E-2</v>
      </c>
      <c r="AA254" s="84">
        <f t="shared" si="170"/>
        <v>0.04</v>
      </c>
      <c r="AB254" s="17"/>
    </row>
    <row r="255" spans="1:28" ht="12.75" x14ac:dyDescent="0.2">
      <c r="A255" s="16" t="str">
        <f t="shared" ref="A255:N255" si="179">A254</f>
        <v>FULL</v>
      </c>
      <c r="B255" s="16" t="str">
        <f t="shared" si="179"/>
        <v>PRODUCTION</v>
      </c>
      <c r="C255" s="16" t="str">
        <f t="shared" si="179"/>
        <v>BETWEEN</v>
      </c>
      <c r="D255" s="16" t="str">
        <f t="shared" si="179"/>
        <v>GOAB</v>
      </c>
      <c r="E255" s="16" t="str">
        <f t="shared" si="179"/>
        <v>ADU</v>
      </c>
      <c r="F255" s="100">
        <f t="shared" si="179"/>
        <v>0</v>
      </c>
      <c r="G255" s="100">
        <f t="shared" si="179"/>
        <v>0</v>
      </c>
      <c r="H255" s="16">
        <f t="shared" si="179"/>
        <v>0</v>
      </c>
      <c r="I255" s="16">
        <f t="shared" si="179"/>
        <v>130</v>
      </c>
      <c r="J255" s="16" t="str">
        <f t="shared" si="179"/>
        <v>21CASE</v>
      </c>
      <c r="K255" s="100">
        <f t="shared" si="179"/>
        <v>0</v>
      </c>
      <c r="L255" s="16">
        <f t="shared" si="179"/>
        <v>326</v>
      </c>
      <c r="M255" s="16">
        <f t="shared" si="179"/>
        <v>326</v>
      </c>
      <c r="N255" s="106">
        <f t="shared" si="179"/>
        <v>130</v>
      </c>
      <c r="O255" s="116" t="s">
        <v>428</v>
      </c>
      <c r="P255" s="103" t="s">
        <v>185</v>
      </c>
      <c r="Q255" s="23"/>
      <c r="R255" s="127"/>
      <c r="S255" s="116">
        <v>15</v>
      </c>
      <c r="T255" s="116">
        <v>15</v>
      </c>
      <c r="U255" s="105">
        <f t="shared" si="129"/>
        <v>0</v>
      </c>
      <c r="V255" s="105">
        <f t="shared" si="165"/>
        <v>15</v>
      </c>
      <c r="W255" s="105">
        <f t="shared" si="166"/>
        <v>0</v>
      </c>
      <c r="X255" s="105">
        <f t="shared" si="167"/>
        <v>0</v>
      </c>
      <c r="Y255" s="84">
        <f t="shared" si="168"/>
        <v>0</v>
      </c>
      <c r="Z255" s="84">
        <f t="shared" si="169"/>
        <v>0</v>
      </c>
      <c r="AA255" s="84">
        <f t="shared" si="170"/>
        <v>0</v>
      </c>
      <c r="AB255" s="17"/>
    </row>
    <row r="256" spans="1:28" ht="12.75" x14ac:dyDescent="0.2">
      <c r="A256" s="16" t="str">
        <f t="shared" ref="A256:N256" si="180">A255</f>
        <v>FULL</v>
      </c>
      <c r="B256" s="16" t="str">
        <f t="shared" si="180"/>
        <v>PRODUCTION</v>
      </c>
      <c r="C256" s="16" t="str">
        <f t="shared" si="180"/>
        <v>BETWEEN</v>
      </c>
      <c r="D256" s="16" t="str">
        <f t="shared" si="180"/>
        <v>GOAB</v>
      </c>
      <c r="E256" s="16" t="str">
        <f t="shared" si="180"/>
        <v>ADU</v>
      </c>
      <c r="F256" s="100">
        <f t="shared" si="180"/>
        <v>0</v>
      </c>
      <c r="G256" s="100">
        <f t="shared" si="180"/>
        <v>0</v>
      </c>
      <c r="H256" s="16">
        <f t="shared" si="180"/>
        <v>0</v>
      </c>
      <c r="I256" s="16">
        <f t="shared" si="180"/>
        <v>130</v>
      </c>
      <c r="J256" s="16" t="str">
        <f t="shared" si="180"/>
        <v>21CASE</v>
      </c>
      <c r="K256" s="100">
        <f t="shared" si="180"/>
        <v>0</v>
      </c>
      <c r="L256" s="16">
        <f t="shared" si="180"/>
        <v>326</v>
      </c>
      <c r="M256" s="16">
        <f t="shared" si="180"/>
        <v>326</v>
      </c>
      <c r="N256" s="106">
        <f t="shared" si="180"/>
        <v>130</v>
      </c>
      <c r="O256" s="116" t="s">
        <v>429</v>
      </c>
      <c r="P256" s="103" t="s">
        <v>185</v>
      </c>
      <c r="Q256" s="23"/>
      <c r="R256" s="127"/>
      <c r="S256" s="116">
        <v>14</v>
      </c>
      <c r="T256" s="116">
        <v>12</v>
      </c>
      <c r="U256" s="105">
        <f t="shared" si="129"/>
        <v>2</v>
      </c>
      <c r="V256" s="105">
        <f t="shared" si="165"/>
        <v>13</v>
      </c>
      <c r="W256" s="105">
        <f t="shared" si="166"/>
        <v>7.6923076923076927E-2</v>
      </c>
      <c r="X256" s="105">
        <f t="shared" si="167"/>
        <v>2</v>
      </c>
      <c r="Y256" s="84">
        <f t="shared" si="168"/>
        <v>1.4142135623730951</v>
      </c>
      <c r="Z256" s="84">
        <f t="shared" si="169"/>
        <v>0.10878565864408424</v>
      </c>
      <c r="AA256" s="84">
        <f t="shared" si="170"/>
        <v>7.6923076923076913E-2</v>
      </c>
      <c r="AB256" s="17"/>
    </row>
    <row r="257" spans="1:28" ht="12.75" x14ac:dyDescent="0.2">
      <c r="A257" s="16" t="str">
        <f t="shared" ref="A257:N257" si="181">A256</f>
        <v>FULL</v>
      </c>
      <c r="B257" s="16" t="str">
        <f t="shared" si="181"/>
        <v>PRODUCTION</v>
      </c>
      <c r="C257" s="16" t="str">
        <f t="shared" si="181"/>
        <v>BETWEEN</v>
      </c>
      <c r="D257" s="16" t="str">
        <f t="shared" si="181"/>
        <v>GOAB</v>
      </c>
      <c r="E257" s="16" t="str">
        <f t="shared" si="181"/>
        <v>ADU</v>
      </c>
      <c r="F257" s="100">
        <f t="shared" si="181"/>
        <v>0</v>
      </c>
      <c r="G257" s="100">
        <f t="shared" si="181"/>
        <v>0</v>
      </c>
      <c r="H257" s="16">
        <f t="shared" si="181"/>
        <v>0</v>
      </c>
      <c r="I257" s="16">
        <f t="shared" si="181"/>
        <v>130</v>
      </c>
      <c r="J257" s="16" t="str">
        <f t="shared" si="181"/>
        <v>21CASE</v>
      </c>
      <c r="K257" s="100">
        <f t="shared" si="181"/>
        <v>0</v>
      </c>
      <c r="L257" s="16">
        <f t="shared" si="181"/>
        <v>326</v>
      </c>
      <c r="M257" s="16">
        <f t="shared" si="181"/>
        <v>326</v>
      </c>
      <c r="N257" s="106">
        <f t="shared" si="181"/>
        <v>130</v>
      </c>
      <c r="O257" s="116" t="s">
        <v>430</v>
      </c>
      <c r="P257" s="103" t="s">
        <v>185</v>
      </c>
      <c r="Q257" s="23"/>
      <c r="R257" s="127"/>
      <c r="S257" s="116">
        <v>19</v>
      </c>
      <c r="T257" s="116">
        <v>19</v>
      </c>
      <c r="U257" s="105">
        <f t="shared" si="129"/>
        <v>0</v>
      </c>
      <c r="V257" s="105">
        <f t="shared" si="165"/>
        <v>19</v>
      </c>
      <c r="W257" s="105">
        <f t="shared" si="166"/>
        <v>0</v>
      </c>
      <c r="X257" s="105">
        <f t="shared" si="167"/>
        <v>0</v>
      </c>
      <c r="Y257" s="84">
        <f t="shared" si="168"/>
        <v>0</v>
      </c>
      <c r="Z257" s="84">
        <f t="shared" si="169"/>
        <v>0</v>
      </c>
      <c r="AA257" s="84">
        <f t="shared" si="170"/>
        <v>0</v>
      </c>
      <c r="AB257" s="17"/>
    </row>
    <row r="258" spans="1:28" ht="12.75" x14ac:dyDescent="0.2">
      <c r="A258" s="16" t="str">
        <f t="shared" ref="A258:N258" si="182">A257</f>
        <v>FULL</v>
      </c>
      <c r="B258" s="16" t="str">
        <f t="shared" si="182"/>
        <v>PRODUCTION</v>
      </c>
      <c r="C258" s="16" t="str">
        <f t="shared" si="182"/>
        <v>BETWEEN</v>
      </c>
      <c r="D258" s="16" t="str">
        <f t="shared" si="182"/>
        <v>GOAB</v>
      </c>
      <c r="E258" s="16" t="str">
        <f t="shared" si="182"/>
        <v>ADU</v>
      </c>
      <c r="F258" s="100">
        <f t="shared" si="182"/>
        <v>0</v>
      </c>
      <c r="G258" s="100">
        <f t="shared" si="182"/>
        <v>0</v>
      </c>
      <c r="H258" s="16">
        <f t="shared" si="182"/>
        <v>0</v>
      </c>
      <c r="I258" s="16">
        <f t="shared" si="182"/>
        <v>130</v>
      </c>
      <c r="J258" s="16" t="str">
        <f t="shared" si="182"/>
        <v>21CASE</v>
      </c>
      <c r="K258" s="100">
        <f t="shared" si="182"/>
        <v>0</v>
      </c>
      <c r="L258" s="16">
        <f t="shared" si="182"/>
        <v>326</v>
      </c>
      <c r="M258" s="16">
        <f t="shared" si="182"/>
        <v>326</v>
      </c>
      <c r="N258" s="106">
        <f t="shared" si="182"/>
        <v>130</v>
      </c>
      <c r="O258" s="116" t="s">
        <v>431</v>
      </c>
      <c r="P258" s="103" t="s">
        <v>185</v>
      </c>
      <c r="Q258" s="23"/>
      <c r="R258" s="127"/>
      <c r="S258" s="116">
        <v>16</v>
      </c>
      <c r="T258" s="116">
        <v>21</v>
      </c>
      <c r="U258" s="105">
        <f t="shared" si="129"/>
        <v>-5</v>
      </c>
      <c r="V258" s="105">
        <f t="shared" si="165"/>
        <v>18.5</v>
      </c>
      <c r="W258" s="105">
        <f t="shared" si="166"/>
        <v>0.13513513513513514</v>
      </c>
      <c r="X258" s="105">
        <f t="shared" si="167"/>
        <v>12.5</v>
      </c>
      <c r="Y258" s="84">
        <f t="shared" si="168"/>
        <v>3.5355339059327378</v>
      </c>
      <c r="Z258" s="84">
        <f t="shared" si="169"/>
        <v>0.19110994086122907</v>
      </c>
      <c r="AA258" s="84">
        <f t="shared" si="170"/>
        <v>0.13513513513513514</v>
      </c>
      <c r="AB258" s="17"/>
    </row>
    <row r="259" spans="1:28" ht="12.75" x14ac:dyDescent="0.2">
      <c r="A259" s="16" t="str">
        <f t="shared" ref="A259:N259" si="183">A258</f>
        <v>FULL</v>
      </c>
      <c r="B259" s="16" t="str">
        <f t="shared" si="183"/>
        <v>PRODUCTION</v>
      </c>
      <c r="C259" s="16" t="str">
        <f t="shared" si="183"/>
        <v>BETWEEN</v>
      </c>
      <c r="D259" s="16" t="str">
        <f t="shared" si="183"/>
        <v>GOAB</v>
      </c>
      <c r="E259" s="16" t="str">
        <f t="shared" si="183"/>
        <v>ADU</v>
      </c>
      <c r="F259" s="100">
        <f t="shared" si="183"/>
        <v>0</v>
      </c>
      <c r="G259" s="100">
        <f t="shared" si="183"/>
        <v>0</v>
      </c>
      <c r="H259" s="16">
        <f t="shared" si="183"/>
        <v>0</v>
      </c>
      <c r="I259" s="16">
        <f t="shared" si="183"/>
        <v>130</v>
      </c>
      <c r="J259" s="16" t="str">
        <f t="shared" si="183"/>
        <v>21CASE</v>
      </c>
      <c r="K259" s="100">
        <f t="shared" si="183"/>
        <v>0</v>
      </c>
      <c r="L259" s="16">
        <f t="shared" si="183"/>
        <v>326</v>
      </c>
      <c r="M259" s="16">
        <f t="shared" si="183"/>
        <v>326</v>
      </c>
      <c r="N259" s="106">
        <f t="shared" si="183"/>
        <v>130</v>
      </c>
      <c r="O259" s="116" t="s">
        <v>432</v>
      </c>
      <c r="P259" s="103" t="s">
        <v>185</v>
      </c>
      <c r="Q259" s="23"/>
      <c r="R259" s="127"/>
      <c r="S259" s="116">
        <v>20</v>
      </c>
      <c r="T259" s="116">
        <v>21</v>
      </c>
      <c r="U259" s="105">
        <f t="shared" si="129"/>
        <v>-1</v>
      </c>
      <c r="V259" s="105">
        <f t="shared" si="165"/>
        <v>20.5</v>
      </c>
      <c r="W259" s="105">
        <f t="shared" si="166"/>
        <v>2.4390243902439025E-2</v>
      </c>
      <c r="X259" s="105">
        <f t="shared" si="167"/>
        <v>0.5</v>
      </c>
      <c r="Y259" s="84">
        <f t="shared" si="168"/>
        <v>0.70710678118654757</v>
      </c>
      <c r="Z259" s="84">
        <f t="shared" si="169"/>
        <v>3.4493013716416956E-2</v>
      </c>
      <c r="AA259" s="84">
        <f t="shared" si="170"/>
        <v>2.4390243902439025E-2</v>
      </c>
      <c r="AB259" s="17"/>
    </row>
    <row r="260" spans="1:28" ht="12.75" x14ac:dyDescent="0.2">
      <c r="A260" s="16" t="str">
        <f t="shared" ref="A260:N260" si="184">A259</f>
        <v>FULL</v>
      </c>
      <c r="B260" s="16" t="str">
        <f t="shared" si="184"/>
        <v>PRODUCTION</v>
      </c>
      <c r="C260" s="16" t="str">
        <f t="shared" si="184"/>
        <v>BETWEEN</v>
      </c>
      <c r="D260" s="16" t="str">
        <f t="shared" si="184"/>
        <v>GOAB</v>
      </c>
      <c r="E260" s="16" t="str">
        <f t="shared" si="184"/>
        <v>ADU</v>
      </c>
      <c r="F260" s="100">
        <f t="shared" si="184"/>
        <v>0</v>
      </c>
      <c r="G260" s="100">
        <f t="shared" si="184"/>
        <v>0</v>
      </c>
      <c r="H260" s="16">
        <f t="shared" si="184"/>
        <v>0</v>
      </c>
      <c r="I260" s="16">
        <f t="shared" si="184"/>
        <v>130</v>
      </c>
      <c r="J260" s="16" t="str">
        <f t="shared" si="184"/>
        <v>21CASE</v>
      </c>
      <c r="K260" s="100">
        <f t="shared" si="184"/>
        <v>0</v>
      </c>
      <c r="L260" s="16">
        <f t="shared" si="184"/>
        <v>326</v>
      </c>
      <c r="M260" s="16">
        <f t="shared" si="184"/>
        <v>326</v>
      </c>
      <c r="N260" s="106">
        <f t="shared" si="184"/>
        <v>130</v>
      </c>
      <c r="O260" s="116" t="s">
        <v>433</v>
      </c>
      <c r="P260" s="103" t="s">
        <v>185</v>
      </c>
      <c r="Q260" s="23"/>
      <c r="R260" s="127"/>
      <c r="S260" s="116">
        <v>7</v>
      </c>
      <c r="T260" s="116">
        <v>10</v>
      </c>
      <c r="U260" s="105">
        <f t="shared" si="129"/>
        <v>-3</v>
      </c>
      <c r="V260" s="105">
        <f t="shared" si="165"/>
        <v>8.5</v>
      </c>
      <c r="W260" s="105">
        <f t="shared" si="166"/>
        <v>0.17647058823529413</v>
      </c>
      <c r="X260" s="105">
        <f t="shared" si="167"/>
        <v>4.5</v>
      </c>
      <c r="Y260" s="84">
        <f t="shared" si="168"/>
        <v>2.1213203435596424</v>
      </c>
      <c r="Z260" s="84">
        <f t="shared" si="169"/>
        <v>0.24956709924231088</v>
      </c>
      <c r="AA260" s="84">
        <f t="shared" si="170"/>
        <v>0.1764705882352941</v>
      </c>
      <c r="AB260" s="17"/>
    </row>
    <row r="261" spans="1:28" ht="12.75" x14ac:dyDescent="0.2">
      <c r="A261" s="16" t="str">
        <f t="shared" ref="A261:N261" si="185">A260</f>
        <v>FULL</v>
      </c>
      <c r="B261" s="16" t="str">
        <f t="shared" si="185"/>
        <v>PRODUCTION</v>
      </c>
      <c r="C261" s="16" t="str">
        <f t="shared" si="185"/>
        <v>BETWEEN</v>
      </c>
      <c r="D261" s="16" t="str">
        <f t="shared" si="185"/>
        <v>GOAB</v>
      </c>
      <c r="E261" s="16" t="str">
        <f t="shared" si="185"/>
        <v>ADU</v>
      </c>
      <c r="F261" s="100">
        <f t="shared" si="185"/>
        <v>0</v>
      </c>
      <c r="G261" s="100">
        <f t="shared" si="185"/>
        <v>0</v>
      </c>
      <c r="H261" s="16">
        <f t="shared" si="185"/>
        <v>0</v>
      </c>
      <c r="I261" s="16">
        <f t="shared" si="185"/>
        <v>130</v>
      </c>
      <c r="J261" s="16" t="str">
        <f t="shared" si="185"/>
        <v>21CASE</v>
      </c>
      <c r="K261" s="100">
        <f t="shared" si="185"/>
        <v>0</v>
      </c>
      <c r="L261" s="16">
        <f t="shared" si="185"/>
        <v>326</v>
      </c>
      <c r="M261" s="16">
        <f t="shared" si="185"/>
        <v>326</v>
      </c>
      <c r="N261" s="106">
        <f t="shared" si="185"/>
        <v>130</v>
      </c>
      <c r="O261" s="116" t="s">
        <v>434</v>
      </c>
      <c r="P261" s="103" t="s">
        <v>185</v>
      </c>
      <c r="Q261" s="23"/>
      <c r="R261" s="127"/>
      <c r="S261" s="116">
        <v>21</v>
      </c>
      <c r="T261" s="116">
        <v>20</v>
      </c>
      <c r="U261" s="105">
        <f t="shared" si="129"/>
        <v>1</v>
      </c>
      <c r="V261" s="105">
        <f t="shared" si="165"/>
        <v>20.5</v>
      </c>
      <c r="W261" s="105">
        <f t="shared" si="166"/>
        <v>2.4390243902439025E-2</v>
      </c>
      <c r="X261" s="105">
        <f t="shared" si="167"/>
        <v>0.5</v>
      </c>
      <c r="Y261" s="84">
        <f t="shared" si="168"/>
        <v>0.70710678118654757</v>
      </c>
      <c r="Z261" s="84">
        <f t="shared" si="169"/>
        <v>3.4493013716416956E-2</v>
      </c>
      <c r="AA261" s="84">
        <f t="shared" si="170"/>
        <v>2.4390243902439025E-2</v>
      </c>
      <c r="AB261" s="17"/>
    </row>
    <row r="262" spans="1:28" ht="12.75" x14ac:dyDescent="0.2">
      <c r="A262" s="16" t="str">
        <f t="shared" ref="A262:N262" si="186">A261</f>
        <v>FULL</v>
      </c>
      <c r="B262" s="16" t="str">
        <f t="shared" si="186"/>
        <v>PRODUCTION</v>
      </c>
      <c r="C262" s="16" t="str">
        <f t="shared" si="186"/>
        <v>BETWEEN</v>
      </c>
      <c r="D262" s="16" t="str">
        <f t="shared" si="186"/>
        <v>GOAB</v>
      </c>
      <c r="E262" s="16" t="str">
        <f t="shared" si="186"/>
        <v>ADU</v>
      </c>
      <c r="F262" s="100">
        <f t="shared" si="186"/>
        <v>0</v>
      </c>
      <c r="G262" s="100">
        <f t="shared" si="186"/>
        <v>0</v>
      </c>
      <c r="H262" s="16">
        <f t="shared" si="186"/>
        <v>0</v>
      </c>
      <c r="I262" s="16">
        <f t="shared" si="186"/>
        <v>130</v>
      </c>
      <c r="J262" s="16" t="str">
        <f t="shared" si="186"/>
        <v>21CASE</v>
      </c>
      <c r="K262" s="100">
        <f t="shared" si="186"/>
        <v>0</v>
      </c>
      <c r="L262" s="16">
        <f t="shared" si="186"/>
        <v>326</v>
      </c>
      <c r="M262" s="16">
        <f t="shared" si="186"/>
        <v>326</v>
      </c>
      <c r="N262" s="106">
        <f t="shared" si="186"/>
        <v>130</v>
      </c>
      <c r="O262" s="116" t="s">
        <v>435</v>
      </c>
      <c r="P262" s="103" t="s">
        <v>185</v>
      </c>
      <c r="Q262" s="23"/>
      <c r="R262" s="127"/>
      <c r="S262" s="116">
        <v>12</v>
      </c>
      <c r="T262" s="116">
        <v>13</v>
      </c>
      <c r="U262" s="105">
        <f t="shared" si="129"/>
        <v>-1</v>
      </c>
      <c r="V262" s="105">
        <f t="shared" si="165"/>
        <v>12.5</v>
      </c>
      <c r="W262" s="105">
        <f t="shared" si="166"/>
        <v>0.04</v>
      </c>
      <c r="X262" s="105">
        <f t="shared" si="167"/>
        <v>0.5</v>
      </c>
      <c r="Y262" s="84">
        <f t="shared" si="168"/>
        <v>0.70710678118654757</v>
      </c>
      <c r="Z262" s="84">
        <f t="shared" si="169"/>
        <v>5.6568542494923803E-2</v>
      </c>
      <c r="AA262" s="84">
        <f t="shared" si="170"/>
        <v>0.04</v>
      </c>
      <c r="AB262" s="17"/>
    </row>
    <row r="263" spans="1:28" ht="12.75" x14ac:dyDescent="0.2">
      <c r="A263" s="16" t="str">
        <f t="shared" ref="A263:N263" si="187">A262</f>
        <v>FULL</v>
      </c>
      <c r="B263" s="16" t="str">
        <f t="shared" si="187"/>
        <v>PRODUCTION</v>
      </c>
      <c r="C263" s="16" t="str">
        <f t="shared" si="187"/>
        <v>BETWEEN</v>
      </c>
      <c r="D263" s="16" t="str">
        <f t="shared" si="187"/>
        <v>GOAB</v>
      </c>
      <c r="E263" s="16" t="str">
        <f t="shared" si="187"/>
        <v>ADU</v>
      </c>
      <c r="F263" s="100">
        <f t="shared" si="187"/>
        <v>0</v>
      </c>
      <c r="G263" s="100">
        <f t="shared" si="187"/>
        <v>0</v>
      </c>
      <c r="H263" s="16">
        <f t="shared" si="187"/>
        <v>0</v>
      </c>
      <c r="I263" s="16">
        <f t="shared" si="187"/>
        <v>130</v>
      </c>
      <c r="J263" s="16" t="str">
        <f t="shared" si="187"/>
        <v>21CASE</v>
      </c>
      <c r="K263" s="100">
        <f t="shared" si="187"/>
        <v>0</v>
      </c>
      <c r="L263" s="16">
        <f t="shared" si="187"/>
        <v>326</v>
      </c>
      <c r="M263" s="16">
        <f t="shared" si="187"/>
        <v>326</v>
      </c>
      <c r="N263" s="106">
        <f t="shared" si="187"/>
        <v>130</v>
      </c>
      <c r="O263" s="116" t="s">
        <v>436</v>
      </c>
      <c r="P263" s="103" t="s">
        <v>185</v>
      </c>
      <c r="Q263" s="23"/>
      <c r="R263" s="127"/>
      <c r="S263" s="116">
        <v>13</v>
      </c>
      <c r="T263" s="116">
        <v>14</v>
      </c>
      <c r="U263" s="105">
        <f t="shared" si="129"/>
        <v>-1</v>
      </c>
      <c r="V263" s="105">
        <f t="shared" si="165"/>
        <v>13.5</v>
      </c>
      <c r="W263" s="105">
        <f t="shared" si="166"/>
        <v>3.7037037037037035E-2</v>
      </c>
      <c r="X263" s="105">
        <f t="shared" si="167"/>
        <v>0.5</v>
      </c>
      <c r="Y263" s="84">
        <f t="shared" si="168"/>
        <v>0.70710678118654757</v>
      </c>
      <c r="Z263" s="84">
        <f t="shared" si="169"/>
        <v>5.2378280087892415E-2</v>
      </c>
      <c r="AA263" s="84">
        <f t="shared" si="170"/>
        <v>3.7037037037037042E-2</v>
      </c>
      <c r="AB263" s="17"/>
    </row>
    <row r="264" spans="1:28" ht="12.75" x14ac:dyDescent="0.2">
      <c r="A264" s="16" t="str">
        <f t="shared" ref="A264:N264" si="188">A263</f>
        <v>FULL</v>
      </c>
      <c r="B264" s="16" t="str">
        <f t="shared" si="188"/>
        <v>PRODUCTION</v>
      </c>
      <c r="C264" s="16" t="str">
        <f t="shared" si="188"/>
        <v>BETWEEN</v>
      </c>
      <c r="D264" s="16" t="str">
        <f t="shared" si="188"/>
        <v>GOAB</v>
      </c>
      <c r="E264" s="16" t="str">
        <f t="shared" si="188"/>
        <v>ADU</v>
      </c>
      <c r="F264" s="100">
        <f t="shared" si="188"/>
        <v>0</v>
      </c>
      <c r="G264" s="100">
        <f t="shared" si="188"/>
        <v>0</v>
      </c>
      <c r="H264" s="16">
        <f t="shared" si="188"/>
        <v>0</v>
      </c>
      <c r="I264" s="16">
        <f t="shared" si="188"/>
        <v>130</v>
      </c>
      <c r="J264" s="16" t="str">
        <f t="shared" si="188"/>
        <v>21CASE</v>
      </c>
      <c r="K264" s="100">
        <f t="shared" si="188"/>
        <v>0</v>
      </c>
      <c r="L264" s="16">
        <f t="shared" si="188"/>
        <v>326</v>
      </c>
      <c r="M264" s="16">
        <f t="shared" si="188"/>
        <v>326</v>
      </c>
      <c r="N264" s="106">
        <f t="shared" si="188"/>
        <v>130</v>
      </c>
      <c r="O264" s="116" t="s">
        <v>437</v>
      </c>
      <c r="P264" s="103" t="s">
        <v>185</v>
      </c>
      <c r="Q264" s="23"/>
      <c r="R264" s="127"/>
      <c r="S264" s="116">
        <v>12</v>
      </c>
      <c r="T264" s="116">
        <v>11</v>
      </c>
      <c r="U264" s="105">
        <f t="shared" si="129"/>
        <v>1</v>
      </c>
      <c r="V264" s="105">
        <f t="shared" si="165"/>
        <v>11.5</v>
      </c>
      <c r="W264" s="105">
        <f t="shared" si="166"/>
        <v>4.3478260869565216E-2</v>
      </c>
      <c r="X264" s="105">
        <f t="shared" si="167"/>
        <v>0.5</v>
      </c>
      <c r="Y264" s="84">
        <f t="shared" si="168"/>
        <v>0.70710678118654757</v>
      </c>
      <c r="Z264" s="84">
        <f t="shared" si="169"/>
        <v>6.1487546190134572E-2</v>
      </c>
      <c r="AA264" s="84">
        <f t="shared" si="170"/>
        <v>4.3478260869565216E-2</v>
      </c>
      <c r="AB264" s="17"/>
    </row>
    <row r="265" spans="1:28" ht="14.25" x14ac:dyDescent="0.2">
      <c r="A265" s="16" t="str">
        <f t="shared" ref="A265:N265" si="189">A264</f>
        <v>FULL</v>
      </c>
      <c r="B265" s="16" t="str">
        <f t="shared" si="189"/>
        <v>PRODUCTION</v>
      </c>
      <c r="C265" s="16" t="str">
        <f t="shared" si="189"/>
        <v>BETWEEN</v>
      </c>
      <c r="D265" s="16" t="str">
        <f t="shared" si="189"/>
        <v>GOAB</v>
      </c>
      <c r="E265" s="16" t="str">
        <f t="shared" si="189"/>
        <v>ADU</v>
      </c>
      <c r="F265" s="100">
        <f t="shared" si="189"/>
        <v>0</v>
      </c>
      <c r="G265" s="100">
        <f t="shared" si="189"/>
        <v>0</v>
      </c>
      <c r="H265" s="16">
        <f t="shared" si="189"/>
        <v>0</v>
      </c>
      <c r="I265" s="16">
        <f t="shared" si="189"/>
        <v>130</v>
      </c>
      <c r="J265" s="16" t="str">
        <f t="shared" si="189"/>
        <v>21CASE</v>
      </c>
      <c r="K265" s="100">
        <f t="shared" si="189"/>
        <v>0</v>
      </c>
      <c r="L265" s="16">
        <f t="shared" si="189"/>
        <v>326</v>
      </c>
      <c r="M265" s="16">
        <f t="shared" si="189"/>
        <v>326</v>
      </c>
      <c r="N265" s="106">
        <f t="shared" si="189"/>
        <v>130</v>
      </c>
      <c r="O265" s="126" t="s">
        <v>438</v>
      </c>
      <c r="P265" s="103" t="s">
        <v>185</v>
      </c>
      <c r="Q265" s="23"/>
      <c r="R265" s="127"/>
      <c r="S265" s="126">
        <v>22</v>
      </c>
      <c r="T265" s="126">
        <v>23</v>
      </c>
      <c r="U265" s="105">
        <f t="shared" si="129"/>
        <v>-1</v>
      </c>
      <c r="V265" s="105">
        <f t="shared" si="165"/>
        <v>22.5</v>
      </c>
      <c r="W265" s="105">
        <f t="shared" si="166"/>
        <v>2.2222222222222223E-2</v>
      </c>
      <c r="X265" s="105">
        <f t="shared" si="167"/>
        <v>0.5</v>
      </c>
      <c r="Y265" s="84">
        <f t="shared" si="168"/>
        <v>0.70710678118654757</v>
      </c>
      <c r="Z265" s="84">
        <f t="shared" si="169"/>
        <v>3.1426968052735448E-2</v>
      </c>
      <c r="AA265" s="84">
        <f t="shared" si="170"/>
        <v>2.2222222222222223E-2</v>
      </c>
      <c r="AB265" s="17"/>
    </row>
    <row r="266" spans="1:28" ht="14.25" x14ac:dyDescent="0.2">
      <c r="A266" s="16" t="str">
        <f t="shared" ref="A266:N266" si="190">A265</f>
        <v>FULL</v>
      </c>
      <c r="B266" s="16" t="str">
        <f t="shared" si="190"/>
        <v>PRODUCTION</v>
      </c>
      <c r="C266" s="16" t="str">
        <f t="shared" si="190"/>
        <v>BETWEEN</v>
      </c>
      <c r="D266" s="16" t="str">
        <f t="shared" si="190"/>
        <v>GOAB</v>
      </c>
      <c r="E266" s="16" t="str">
        <f t="shared" si="190"/>
        <v>ADU</v>
      </c>
      <c r="F266" s="100">
        <f t="shared" si="190"/>
        <v>0</v>
      </c>
      <c r="G266" s="100">
        <f t="shared" si="190"/>
        <v>0</v>
      </c>
      <c r="H266" s="16">
        <f t="shared" si="190"/>
        <v>0</v>
      </c>
      <c r="I266" s="16">
        <f t="shared" si="190"/>
        <v>130</v>
      </c>
      <c r="J266" s="16" t="str">
        <f t="shared" si="190"/>
        <v>21CASE</v>
      </c>
      <c r="K266" s="100">
        <f t="shared" si="190"/>
        <v>0</v>
      </c>
      <c r="L266" s="16">
        <f t="shared" si="190"/>
        <v>326</v>
      </c>
      <c r="M266" s="16">
        <f t="shared" si="190"/>
        <v>326</v>
      </c>
      <c r="N266" s="106">
        <f t="shared" si="190"/>
        <v>130</v>
      </c>
      <c r="O266" s="126" t="s">
        <v>439</v>
      </c>
      <c r="P266" s="103" t="s">
        <v>185</v>
      </c>
      <c r="Q266" s="23"/>
      <c r="R266" s="127"/>
      <c r="S266" s="126">
        <v>14</v>
      </c>
      <c r="T266" s="126">
        <v>13</v>
      </c>
      <c r="U266" s="105">
        <f t="shared" si="129"/>
        <v>1</v>
      </c>
      <c r="V266" s="105">
        <f t="shared" si="165"/>
        <v>13.5</v>
      </c>
      <c r="W266" s="105">
        <f t="shared" si="166"/>
        <v>3.7037037037037035E-2</v>
      </c>
      <c r="X266" s="105">
        <f t="shared" si="167"/>
        <v>0.5</v>
      </c>
      <c r="Y266" s="84">
        <f t="shared" si="168"/>
        <v>0.70710678118654757</v>
      </c>
      <c r="Z266" s="84">
        <f t="shared" si="169"/>
        <v>5.2378280087892415E-2</v>
      </c>
      <c r="AA266" s="84">
        <f t="shared" si="170"/>
        <v>3.7037037037037042E-2</v>
      </c>
      <c r="AB266" s="17"/>
    </row>
    <row r="267" spans="1:28" ht="14.25" x14ac:dyDescent="0.2">
      <c r="A267" s="16" t="str">
        <f t="shared" ref="A267:N267" si="191">A266</f>
        <v>FULL</v>
      </c>
      <c r="B267" s="16" t="str">
        <f t="shared" si="191"/>
        <v>PRODUCTION</v>
      </c>
      <c r="C267" s="16" t="str">
        <f t="shared" si="191"/>
        <v>BETWEEN</v>
      </c>
      <c r="D267" s="16" t="str">
        <f t="shared" si="191"/>
        <v>GOAB</v>
      </c>
      <c r="E267" s="16" t="str">
        <f t="shared" si="191"/>
        <v>ADU</v>
      </c>
      <c r="F267" s="100">
        <f t="shared" si="191"/>
        <v>0</v>
      </c>
      <c r="G267" s="100">
        <f t="shared" si="191"/>
        <v>0</v>
      </c>
      <c r="H267" s="16">
        <f t="shared" si="191"/>
        <v>0</v>
      </c>
      <c r="I267" s="16">
        <f t="shared" si="191"/>
        <v>130</v>
      </c>
      <c r="J267" s="16" t="str">
        <f t="shared" si="191"/>
        <v>21CASE</v>
      </c>
      <c r="K267" s="100">
        <f t="shared" si="191"/>
        <v>0</v>
      </c>
      <c r="L267" s="16">
        <f t="shared" si="191"/>
        <v>326</v>
      </c>
      <c r="M267" s="16">
        <f t="shared" si="191"/>
        <v>326</v>
      </c>
      <c r="N267" s="106">
        <f t="shared" si="191"/>
        <v>130</v>
      </c>
      <c r="O267" s="126" t="s">
        <v>440</v>
      </c>
      <c r="P267" s="103" t="s">
        <v>185</v>
      </c>
      <c r="Q267" s="23"/>
      <c r="R267" s="127"/>
      <c r="S267" s="126">
        <v>20</v>
      </c>
      <c r="T267" s="126">
        <v>20</v>
      </c>
      <c r="U267" s="105">
        <f t="shared" si="129"/>
        <v>0</v>
      </c>
      <c r="V267" s="105">
        <f t="shared" si="165"/>
        <v>20</v>
      </c>
      <c r="W267" s="105">
        <f t="shared" si="166"/>
        <v>0</v>
      </c>
      <c r="X267" s="105">
        <f t="shared" si="167"/>
        <v>0</v>
      </c>
      <c r="Y267" s="84">
        <f t="shared" si="168"/>
        <v>0</v>
      </c>
      <c r="Z267" s="84">
        <f t="shared" si="169"/>
        <v>0</v>
      </c>
      <c r="AA267" s="84">
        <f t="shared" si="170"/>
        <v>0</v>
      </c>
      <c r="AB267" s="17"/>
    </row>
    <row r="268" spans="1:28" ht="14.25" x14ac:dyDescent="0.2">
      <c r="A268" s="16" t="str">
        <f t="shared" ref="A268:N268" si="192">A267</f>
        <v>FULL</v>
      </c>
      <c r="B268" s="16" t="str">
        <f t="shared" si="192"/>
        <v>PRODUCTION</v>
      </c>
      <c r="C268" s="16" t="str">
        <f t="shared" si="192"/>
        <v>BETWEEN</v>
      </c>
      <c r="D268" s="16" t="str">
        <f t="shared" si="192"/>
        <v>GOAB</v>
      </c>
      <c r="E268" s="16" t="str">
        <f t="shared" si="192"/>
        <v>ADU</v>
      </c>
      <c r="F268" s="100">
        <f t="shared" si="192"/>
        <v>0</v>
      </c>
      <c r="G268" s="100">
        <f t="shared" si="192"/>
        <v>0</v>
      </c>
      <c r="H268" s="16">
        <f t="shared" si="192"/>
        <v>0</v>
      </c>
      <c r="I268" s="16">
        <f t="shared" si="192"/>
        <v>130</v>
      </c>
      <c r="J268" s="16" t="str">
        <f t="shared" si="192"/>
        <v>21CASE</v>
      </c>
      <c r="K268" s="100">
        <f t="shared" si="192"/>
        <v>0</v>
      </c>
      <c r="L268" s="16">
        <f t="shared" si="192"/>
        <v>326</v>
      </c>
      <c r="M268" s="16">
        <f t="shared" si="192"/>
        <v>326</v>
      </c>
      <c r="N268" s="106">
        <f t="shared" si="192"/>
        <v>130</v>
      </c>
      <c r="O268" s="126" t="s">
        <v>441</v>
      </c>
      <c r="P268" s="103" t="s">
        <v>185</v>
      </c>
      <c r="Q268" s="23"/>
      <c r="R268" s="127"/>
      <c r="S268" s="126">
        <v>19</v>
      </c>
      <c r="T268" s="126">
        <v>18</v>
      </c>
      <c r="U268" s="105">
        <f t="shared" si="129"/>
        <v>1</v>
      </c>
      <c r="V268" s="105">
        <f t="shared" si="165"/>
        <v>18.5</v>
      </c>
      <c r="W268" s="105">
        <f t="shared" si="166"/>
        <v>2.7027027027027029E-2</v>
      </c>
      <c r="X268" s="105">
        <f t="shared" si="167"/>
        <v>0.5</v>
      </c>
      <c r="Y268" s="84">
        <f t="shared" si="168"/>
        <v>0.70710678118654757</v>
      </c>
      <c r="Z268" s="84">
        <f t="shared" si="169"/>
        <v>3.8221988172245813E-2</v>
      </c>
      <c r="AA268" s="84">
        <f t="shared" si="170"/>
        <v>2.7027027027027025E-2</v>
      </c>
      <c r="AB268" s="17"/>
    </row>
    <row r="269" spans="1:28" ht="14.25" x14ac:dyDescent="0.2">
      <c r="A269" s="16" t="str">
        <f t="shared" ref="A269:N269" si="193">A268</f>
        <v>FULL</v>
      </c>
      <c r="B269" s="16" t="str">
        <f t="shared" si="193"/>
        <v>PRODUCTION</v>
      </c>
      <c r="C269" s="16" t="str">
        <f t="shared" si="193"/>
        <v>BETWEEN</v>
      </c>
      <c r="D269" s="16" t="str">
        <f t="shared" si="193"/>
        <v>GOAB</v>
      </c>
      <c r="E269" s="16" t="str">
        <f t="shared" si="193"/>
        <v>ADU</v>
      </c>
      <c r="F269" s="100">
        <f t="shared" si="193"/>
        <v>0</v>
      </c>
      <c r="G269" s="100">
        <f t="shared" si="193"/>
        <v>0</v>
      </c>
      <c r="H269" s="16">
        <f t="shared" si="193"/>
        <v>0</v>
      </c>
      <c r="I269" s="16">
        <f t="shared" si="193"/>
        <v>130</v>
      </c>
      <c r="J269" s="16" t="str">
        <f t="shared" si="193"/>
        <v>21CASE</v>
      </c>
      <c r="K269" s="100">
        <f t="shared" si="193"/>
        <v>0</v>
      </c>
      <c r="L269" s="16">
        <f t="shared" si="193"/>
        <v>326</v>
      </c>
      <c r="M269" s="16">
        <f t="shared" si="193"/>
        <v>326</v>
      </c>
      <c r="N269" s="106">
        <f t="shared" si="193"/>
        <v>130</v>
      </c>
      <c r="O269" s="126" t="s">
        <v>442</v>
      </c>
      <c r="P269" s="103" t="s">
        <v>185</v>
      </c>
      <c r="Q269" s="23"/>
      <c r="R269" s="127"/>
      <c r="S269" s="126">
        <v>17</v>
      </c>
      <c r="T269" s="126">
        <v>15</v>
      </c>
      <c r="U269" s="105">
        <f t="shared" si="129"/>
        <v>2</v>
      </c>
      <c r="V269" s="105">
        <f t="shared" si="165"/>
        <v>16</v>
      </c>
      <c r="W269" s="105">
        <f t="shared" si="166"/>
        <v>6.25E-2</v>
      </c>
      <c r="X269" s="105">
        <f t="shared" si="167"/>
        <v>2</v>
      </c>
      <c r="Y269" s="84">
        <f t="shared" si="168"/>
        <v>1.4142135623730951</v>
      </c>
      <c r="Z269" s="84">
        <f t="shared" si="169"/>
        <v>8.8388347648318447E-2</v>
      </c>
      <c r="AA269" s="84">
        <f t="shared" si="170"/>
        <v>6.25E-2</v>
      </c>
      <c r="AB269" s="17"/>
    </row>
    <row r="270" spans="1:28" ht="14.25" x14ac:dyDescent="0.2">
      <c r="A270" s="16" t="str">
        <f t="shared" ref="A270:N270" si="194">A269</f>
        <v>FULL</v>
      </c>
      <c r="B270" s="16" t="str">
        <f t="shared" si="194"/>
        <v>PRODUCTION</v>
      </c>
      <c r="C270" s="16" t="str">
        <f t="shared" si="194"/>
        <v>BETWEEN</v>
      </c>
      <c r="D270" s="16" t="str">
        <f t="shared" si="194"/>
        <v>GOAB</v>
      </c>
      <c r="E270" s="16" t="str">
        <f t="shared" si="194"/>
        <v>ADU</v>
      </c>
      <c r="F270" s="100">
        <f t="shared" si="194"/>
        <v>0</v>
      </c>
      <c r="G270" s="100">
        <f t="shared" si="194"/>
        <v>0</v>
      </c>
      <c r="H270" s="16">
        <f t="shared" si="194"/>
        <v>0</v>
      </c>
      <c r="I270" s="16">
        <f t="shared" si="194"/>
        <v>130</v>
      </c>
      <c r="J270" s="16" t="str">
        <f t="shared" si="194"/>
        <v>21CASE</v>
      </c>
      <c r="K270" s="100">
        <f t="shared" si="194"/>
        <v>0</v>
      </c>
      <c r="L270" s="16">
        <f t="shared" si="194"/>
        <v>326</v>
      </c>
      <c r="M270" s="16">
        <f t="shared" si="194"/>
        <v>326</v>
      </c>
      <c r="N270" s="106">
        <f t="shared" si="194"/>
        <v>130</v>
      </c>
      <c r="O270" s="126" t="s">
        <v>443</v>
      </c>
      <c r="P270" s="103" t="s">
        <v>185</v>
      </c>
      <c r="Q270" s="23"/>
      <c r="R270" s="127"/>
      <c r="S270" s="126">
        <v>15</v>
      </c>
      <c r="T270" s="126">
        <v>22</v>
      </c>
      <c r="U270" s="105">
        <f t="shared" si="129"/>
        <v>-7</v>
      </c>
      <c r="V270" s="105">
        <f t="shared" si="165"/>
        <v>18.5</v>
      </c>
      <c r="W270" s="105">
        <f t="shared" si="166"/>
        <v>0.1891891891891892</v>
      </c>
      <c r="X270" s="105">
        <f t="shared" si="167"/>
        <v>24.5</v>
      </c>
      <c r="Y270" s="84">
        <f t="shared" si="168"/>
        <v>4.9497474683058327</v>
      </c>
      <c r="Z270" s="84">
        <f t="shared" si="169"/>
        <v>0.26755391720572069</v>
      </c>
      <c r="AA270" s="84">
        <f t="shared" si="170"/>
        <v>0.18918918918918917</v>
      </c>
      <c r="AB270" s="17"/>
    </row>
    <row r="271" spans="1:28" ht="14.25" x14ac:dyDescent="0.2">
      <c r="A271" s="16" t="str">
        <f t="shared" ref="A271:N271" si="195">A270</f>
        <v>FULL</v>
      </c>
      <c r="B271" s="16" t="str">
        <f t="shared" si="195"/>
        <v>PRODUCTION</v>
      </c>
      <c r="C271" s="16" t="str">
        <f t="shared" si="195"/>
        <v>BETWEEN</v>
      </c>
      <c r="D271" s="16" t="str">
        <f t="shared" si="195"/>
        <v>GOAB</v>
      </c>
      <c r="E271" s="16" t="str">
        <f t="shared" si="195"/>
        <v>ADU</v>
      </c>
      <c r="F271" s="100">
        <f t="shared" si="195"/>
        <v>0</v>
      </c>
      <c r="G271" s="100">
        <f t="shared" si="195"/>
        <v>0</v>
      </c>
      <c r="H271" s="16">
        <f t="shared" si="195"/>
        <v>0</v>
      </c>
      <c r="I271" s="16">
        <f t="shared" si="195"/>
        <v>130</v>
      </c>
      <c r="J271" s="16" t="str">
        <f t="shared" si="195"/>
        <v>21CASE</v>
      </c>
      <c r="K271" s="100">
        <f t="shared" si="195"/>
        <v>0</v>
      </c>
      <c r="L271" s="16">
        <f t="shared" si="195"/>
        <v>326</v>
      </c>
      <c r="M271" s="16">
        <f t="shared" si="195"/>
        <v>326</v>
      </c>
      <c r="N271" s="106">
        <f t="shared" si="195"/>
        <v>130</v>
      </c>
      <c r="O271" s="126" t="s">
        <v>444</v>
      </c>
      <c r="P271" s="103" t="s">
        <v>185</v>
      </c>
      <c r="Q271" s="23"/>
      <c r="R271" s="127"/>
      <c r="S271" s="126">
        <v>15</v>
      </c>
      <c r="T271" s="126">
        <v>17</v>
      </c>
      <c r="U271" s="105">
        <f t="shared" si="129"/>
        <v>-2</v>
      </c>
      <c r="V271" s="105">
        <f t="shared" si="165"/>
        <v>16</v>
      </c>
      <c r="W271" s="105">
        <f t="shared" si="166"/>
        <v>6.25E-2</v>
      </c>
      <c r="X271" s="105">
        <f t="shared" si="167"/>
        <v>2</v>
      </c>
      <c r="Y271" s="84">
        <f t="shared" si="168"/>
        <v>1.4142135623730951</v>
      </c>
      <c r="Z271" s="84">
        <f t="shared" si="169"/>
        <v>8.8388347648318447E-2</v>
      </c>
      <c r="AA271" s="84">
        <f t="shared" si="170"/>
        <v>6.25E-2</v>
      </c>
      <c r="AB271" s="17"/>
    </row>
    <row r="272" spans="1:28" ht="14.25" x14ac:dyDescent="0.2">
      <c r="A272" s="16" t="str">
        <f t="shared" ref="A272:N272" si="196">A271</f>
        <v>FULL</v>
      </c>
      <c r="B272" s="16" t="str">
        <f t="shared" si="196"/>
        <v>PRODUCTION</v>
      </c>
      <c r="C272" s="16" t="str">
        <f t="shared" si="196"/>
        <v>BETWEEN</v>
      </c>
      <c r="D272" s="16" t="str">
        <f t="shared" si="196"/>
        <v>GOAB</v>
      </c>
      <c r="E272" s="16" t="str">
        <f t="shared" si="196"/>
        <v>ADU</v>
      </c>
      <c r="F272" s="100">
        <f t="shared" si="196"/>
        <v>0</v>
      </c>
      <c r="G272" s="100">
        <f t="shared" si="196"/>
        <v>0</v>
      </c>
      <c r="H272" s="16">
        <f t="shared" si="196"/>
        <v>0</v>
      </c>
      <c r="I272" s="16">
        <f t="shared" si="196"/>
        <v>130</v>
      </c>
      <c r="J272" s="16" t="str">
        <f t="shared" si="196"/>
        <v>21CASE</v>
      </c>
      <c r="K272" s="100">
        <f t="shared" si="196"/>
        <v>0</v>
      </c>
      <c r="L272" s="16">
        <f t="shared" si="196"/>
        <v>326</v>
      </c>
      <c r="M272" s="16">
        <f t="shared" si="196"/>
        <v>326</v>
      </c>
      <c r="N272" s="106">
        <f t="shared" si="196"/>
        <v>130</v>
      </c>
      <c r="O272" s="126" t="s">
        <v>445</v>
      </c>
      <c r="P272" s="103" t="s">
        <v>185</v>
      </c>
      <c r="Q272" s="23"/>
      <c r="R272" s="127"/>
      <c r="S272" s="126">
        <v>14</v>
      </c>
      <c r="T272" s="126">
        <v>14</v>
      </c>
      <c r="U272" s="105">
        <f t="shared" si="129"/>
        <v>0</v>
      </c>
      <c r="V272" s="105">
        <f t="shared" si="165"/>
        <v>14</v>
      </c>
      <c r="W272" s="105">
        <f t="shared" si="166"/>
        <v>0</v>
      </c>
      <c r="X272" s="105">
        <f t="shared" si="167"/>
        <v>0</v>
      </c>
      <c r="Y272" s="84">
        <f t="shared" si="168"/>
        <v>0</v>
      </c>
      <c r="Z272" s="84">
        <f t="shared" si="169"/>
        <v>0</v>
      </c>
      <c r="AA272" s="84">
        <f t="shared" si="170"/>
        <v>0</v>
      </c>
      <c r="AB272" s="17"/>
    </row>
    <row r="273" spans="1:28" ht="14.25" x14ac:dyDescent="0.2">
      <c r="A273" s="16" t="str">
        <f t="shared" ref="A273:N273" si="197">A272</f>
        <v>FULL</v>
      </c>
      <c r="B273" s="16" t="str">
        <f t="shared" si="197"/>
        <v>PRODUCTION</v>
      </c>
      <c r="C273" s="16" t="str">
        <f t="shared" si="197"/>
        <v>BETWEEN</v>
      </c>
      <c r="D273" s="16" t="str">
        <f t="shared" si="197"/>
        <v>GOAB</v>
      </c>
      <c r="E273" s="16" t="str">
        <f t="shared" si="197"/>
        <v>ADU</v>
      </c>
      <c r="F273" s="100">
        <f t="shared" si="197"/>
        <v>0</v>
      </c>
      <c r="G273" s="100">
        <f t="shared" si="197"/>
        <v>0</v>
      </c>
      <c r="H273" s="16">
        <f t="shared" si="197"/>
        <v>0</v>
      </c>
      <c r="I273" s="16">
        <f t="shared" si="197"/>
        <v>130</v>
      </c>
      <c r="J273" s="16" t="str">
        <f t="shared" si="197"/>
        <v>21CASE</v>
      </c>
      <c r="K273" s="100">
        <f t="shared" si="197"/>
        <v>0</v>
      </c>
      <c r="L273" s="16">
        <f t="shared" si="197"/>
        <v>326</v>
      </c>
      <c r="M273" s="16">
        <f t="shared" si="197"/>
        <v>326</v>
      </c>
      <c r="N273" s="106">
        <f t="shared" si="197"/>
        <v>130</v>
      </c>
      <c r="O273" s="126" t="s">
        <v>446</v>
      </c>
      <c r="P273" s="103" t="s">
        <v>185</v>
      </c>
      <c r="Q273" s="23"/>
      <c r="R273" s="127"/>
      <c r="S273" s="126">
        <v>14</v>
      </c>
      <c r="T273" s="126">
        <v>13</v>
      </c>
      <c r="U273" s="105">
        <f t="shared" si="129"/>
        <v>1</v>
      </c>
      <c r="V273" s="105">
        <f t="shared" si="165"/>
        <v>13.5</v>
      </c>
      <c r="W273" s="105">
        <f t="shared" si="166"/>
        <v>3.7037037037037035E-2</v>
      </c>
      <c r="X273" s="105">
        <f t="shared" si="167"/>
        <v>0.5</v>
      </c>
      <c r="Y273" s="84">
        <f t="shared" si="168"/>
        <v>0.70710678118654757</v>
      </c>
      <c r="Z273" s="84">
        <f t="shared" si="169"/>
        <v>5.2378280087892415E-2</v>
      </c>
      <c r="AA273" s="84">
        <f t="shared" si="170"/>
        <v>3.7037037037037042E-2</v>
      </c>
      <c r="AB273" s="17"/>
    </row>
    <row r="274" spans="1:28" ht="14.25" x14ac:dyDescent="0.2">
      <c r="A274" s="16" t="str">
        <f t="shared" ref="A274:N274" si="198">A273</f>
        <v>FULL</v>
      </c>
      <c r="B274" s="16" t="str">
        <f t="shared" si="198"/>
        <v>PRODUCTION</v>
      </c>
      <c r="C274" s="16" t="str">
        <f t="shared" si="198"/>
        <v>BETWEEN</v>
      </c>
      <c r="D274" s="16" t="str">
        <f t="shared" si="198"/>
        <v>GOAB</v>
      </c>
      <c r="E274" s="16" t="str">
        <f t="shared" si="198"/>
        <v>ADU</v>
      </c>
      <c r="F274" s="100">
        <f t="shared" si="198"/>
        <v>0</v>
      </c>
      <c r="G274" s="100">
        <f t="shared" si="198"/>
        <v>0</v>
      </c>
      <c r="H274" s="16">
        <f t="shared" si="198"/>
        <v>0</v>
      </c>
      <c r="I274" s="16">
        <f t="shared" si="198"/>
        <v>130</v>
      </c>
      <c r="J274" s="16" t="str">
        <f t="shared" si="198"/>
        <v>21CASE</v>
      </c>
      <c r="K274" s="100">
        <f t="shared" si="198"/>
        <v>0</v>
      </c>
      <c r="L274" s="16">
        <f t="shared" si="198"/>
        <v>326</v>
      </c>
      <c r="M274" s="16">
        <f t="shared" si="198"/>
        <v>326</v>
      </c>
      <c r="N274" s="106">
        <f t="shared" si="198"/>
        <v>130</v>
      </c>
      <c r="O274" s="126" t="s">
        <v>447</v>
      </c>
      <c r="P274" s="103" t="s">
        <v>185</v>
      </c>
      <c r="Q274" s="23"/>
      <c r="R274" s="127"/>
      <c r="S274" s="126">
        <v>20</v>
      </c>
      <c r="T274" s="126">
        <v>20</v>
      </c>
      <c r="U274" s="105">
        <f t="shared" si="129"/>
        <v>0</v>
      </c>
      <c r="V274" s="105">
        <f t="shared" si="165"/>
        <v>20</v>
      </c>
      <c r="W274" s="105">
        <f t="shared" si="166"/>
        <v>0</v>
      </c>
      <c r="X274" s="105">
        <f t="shared" si="167"/>
        <v>0</v>
      </c>
      <c r="Y274" s="84">
        <f t="shared" si="168"/>
        <v>0</v>
      </c>
      <c r="Z274" s="84">
        <f t="shared" si="169"/>
        <v>0</v>
      </c>
      <c r="AA274" s="84">
        <f t="shared" si="170"/>
        <v>0</v>
      </c>
      <c r="AB274" s="17"/>
    </row>
    <row r="275" spans="1:28" ht="14.25" x14ac:dyDescent="0.2">
      <c r="A275" s="16" t="str">
        <f t="shared" ref="A275:N275" si="199">A274</f>
        <v>FULL</v>
      </c>
      <c r="B275" s="16" t="str">
        <f t="shared" si="199"/>
        <v>PRODUCTION</v>
      </c>
      <c r="C275" s="16" t="str">
        <f t="shared" si="199"/>
        <v>BETWEEN</v>
      </c>
      <c r="D275" s="16" t="str">
        <f t="shared" si="199"/>
        <v>GOAB</v>
      </c>
      <c r="E275" s="16" t="str">
        <f t="shared" si="199"/>
        <v>ADU</v>
      </c>
      <c r="F275" s="100">
        <f t="shared" si="199"/>
        <v>0</v>
      </c>
      <c r="G275" s="100">
        <f t="shared" si="199"/>
        <v>0</v>
      </c>
      <c r="H275" s="16">
        <f t="shared" si="199"/>
        <v>0</v>
      </c>
      <c r="I275" s="16">
        <f t="shared" si="199"/>
        <v>130</v>
      </c>
      <c r="J275" s="16" t="str">
        <f t="shared" si="199"/>
        <v>21CASE</v>
      </c>
      <c r="K275" s="100">
        <f t="shared" si="199"/>
        <v>0</v>
      </c>
      <c r="L275" s="16">
        <f t="shared" si="199"/>
        <v>326</v>
      </c>
      <c r="M275" s="16">
        <f t="shared" si="199"/>
        <v>326</v>
      </c>
      <c r="N275" s="106">
        <f t="shared" si="199"/>
        <v>130</v>
      </c>
      <c r="O275" s="126" t="s">
        <v>448</v>
      </c>
      <c r="P275" s="103" t="s">
        <v>185</v>
      </c>
      <c r="Q275" s="23"/>
      <c r="R275" s="127"/>
      <c r="S275" s="126">
        <v>13</v>
      </c>
      <c r="T275" s="126">
        <v>13</v>
      </c>
      <c r="U275" s="105">
        <f t="shared" ref="U275:U338" si="200">S275-T275</f>
        <v>0</v>
      </c>
      <c r="V275" s="105">
        <f t="shared" si="165"/>
        <v>13</v>
      </c>
      <c r="W275" s="105">
        <f t="shared" si="166"/>
        <v>0</v>
      </c>
      <c r="X275" s="105">
        <f t="shared" si="167"/>
        <v>0</v>
      </c>
      <c r="Y275" s="84">
        <f t="shared" si="168"/>
        <v>0</v>
      </c>
      <c r="Z275" s="84">
        <f t="shared" si="169"/>
        <v>0</v>
      </c>
      <c r="AA275" s="84">
        <f t="shared" si="170"/>
        <v>0</v>
      </c>
      <c r="AB275" s="17"/>
    </row>
    <row r="276" spans="1:28" ht="14.25" x14ac:dyDescent="0.2">
      <c r="A276" s="16" t="str">
        <f t="shared" ref="A276:N276" si="201">A275</f>
        <v>FULL</v>
      </c>
      <c r="B276" s="16" t="str">
        <f t="shared" si="201"/>
        <v>PRODUCTION</v>
      </c>
      <c r="C276" s="16" t="str">
        <f t="shared" si="201"/>
        <v>BETWEEN</v>
      </c>
      <c r="D276" s="16" t="str">
        <f t="shared" si="201"/>
        <v>GOAB</v>
      </c>
      <c r="E276" s="16" t="str">
        <f t="shared" si="201"/>
        <v>ADU</v>
      </c>
      <c r="F276" s="100">
        <f t="shared" si="201"/>
        <v>0</v>
      </c>
      <c r="G276" s="100">
        <f t="shared" si="201"/>
        <v>0</v>
      </c>
      <c r="H276" s="16">
        <f t="shared" si="201"/>
        <v>0</v>
      </c>
      <c r="I276" s="16">
        <f t="shared" si="201"/>
        <v>130</v>
      </c>
      <c r="J276" s="16" t="str">
        <f t="shared" si="201"/>
        <v>21CASE</v>
      </c>
      <c r="K276" s="100">
        <f t="shared" si="201"/>
        <v>0</v>
      </c>
      <c r="L276" s="16">
        <f t="shared" si="201"/>
        <v>326</v>
      </c>
      <c r="M276" s="16">
        <f t="shared" si="201"/>
        <v>326</v>
      </c>
      <c r="N276" s="106">
        <f t="shared" si="201"/>
        <v>130</v>
      </c>
      <c r="O276" s="126" t="s">
        <v>449</v>
      </c>
      <c r="P276" s="103" t="s">
        <v>185</v>
      </c>
      <c r="Q276" s="23"/>
      <c r="R276" s="127"/>
      <c r="S276" s="126">
        <v>13</v>
      </c>
      <c r="T276" s="126">
        <v>13</v>
      </c>
      <c r="U276" s="105">
        <f t="shared" si="200"/>
        <v>0</v>
      </c>
      <c r="V276" s="105">
        <f t="shared" si="165"/>
        <v>13</v>
      </c>
      <c r="W276" s="105">
        <f t="shared" si="166"/>
        <v>0</v>
      </c>
      <c r="X276" s="105">
        <f t="shared" si="167"/>
        <v>0</v>
      </c>
      <c r="Y276" s="84">
        <f t="shared" si="168"/>
        <v>0</v>
      </c>
      <c r="Z276" s="84">
        <f t="shared" si="169"/>
        <v>0</v>
      </c>
      <c r="AA276" s="84">
        <f t="shared" si="170"/>
        <v>0</v>
      </c>
      <c r="AB276" s="17"/>
    </row>
    <row r="277" spans="1:28" ht="14.25" x14ac:dyDescent="0.2">
      <c r="A277" s="16" t="str">
        <f t="shared" ref="A277:N277" si="202">A276</f>
        <v>FULL</v>
      </c>
      <c r="B277" s="16" t="str">
        <f t="shared" si="202"/>
        <v>PRODUCTION</v>
      </c>
      <c r="C277" s="16" t="str">
        <f t="shared" si="202"/>
        <v>BETWEEN</v>
      </c>
      <c r="D277" s="16" t="str">
        <f t="shared" si="202"/>
        <v>GOAB</v>
      </c>
      <c r="E277" s="16" t="str">
        <f t="shared" si="202"/>
        <v>ADU</v>
      </c>
      <c r="F277" s="100">
        <f t="shared" si="202"/>
        <v>0</v>
      </c>
      <c r="G277" s="100">
        <f t="shared" si="202"/>
        <v>0</v>
      </c>
      <c r="H277" s="16">
        <f t="shared" si="202"/>
        <v>0</v>
      </c>
      <c r="I277" s="16">
        <f t="shared" si="202"/>
        <v>130</v>
      </c>
      <c r="J277" s="16" t="str">
        <f t="shared" si="202"/>
        <v>21CASE</v>
      </c>
      <c r="K277" s="100">
        <f t="shared" si="202"/>
        <v>0</v>
      </c>
      <c r="L277" s="16">
        <f t="shared" si="202"/>
        <v>326</v>
      </c>
      <c r="M277" s="16">
        <f t="shared" si="202"/>
        <v>326</v>
      </c>
      <c r="N277" s="106">
        <f t="shared" si="202"/>
        <v>130</v>
      </c>
      <c r="O277" s="126" t="s">
        <v>450</v>
      </c>
      <c r="P277" s="103" t="s">
        <v>185</v>
      </c>
      <c r="Q277" s="23"/>
      <c r="R277" s="127"/>
      <c r="S277" s="126">
        <v>15</v>
      </c>
      <c r="T277" s="126">
        <v>13</v>
      </c>
      <c r="U277" s="105">
        <f t="shared" si="200"/>
        <v>2</v>
      </c>
      <c r="V277" s="105">
        <f t="shared" si="165"/>
        <v>14</v>
      </c>
      <c r="W277" s="105">
        <f t="shared" si="166"/>
        <v>7.1428571428571425E-2</v>
      </c>
      <c r="X277" s="105">
        <f t="shared" si="167"/>
        <v>2</v>
      </c>
      <c r="Y277" s="84">
        <f t="shared" si="168"/>
        <v>1.4142135623730951</v>
      </c>
      <c r="Z277" s="84">
        <f t="shared" si="169"/>
        <v>0.10101525445522108</v>
      </c>
      <c r="AA277" s="84">
        <f t="shared" si="170"/>
        <v>7.1428571428571425E-2</v>
      </c>
      <c r="AB277" s="17"/>
    </row>
    <row r="278" spans="1:28" ht="14.25" x14ac:dyDescent="0.2">
      <c r="A278" s="16" t="str">
        <f t="shared" ref="A278:N278" si="203">A277</f>
        <v>FULL</v>
      </c>
      <c r="B278" s="16" t="str">
        <f t="shared" si="203"/>
        <v>PRODUCTION</v>
      </c>
      <c r="C278" s="16" t="str">
        <f t="shared" si="203"/>
        <v>BETWEEN</v>
      </c>
      <c r="D278" s="16" t="str">
        <f t="shared" si="203"/>
        <v>GOAB</v>
      </c>
      <c r="E278" s="16" t="str">
        <f t="shared" si="203"/>
        <v>ADU</v>
      </c>
      <c r="F278" s="100">
        <f t="shared" si="203"/>
        <v>0</v>
      </c>
      <c r="G278" s="100">
        <f t="shared" si="203"/>
        <v>0</v>
      </c>
      <c r="H278" s="16">
        <f t="shared" si="203"/>
        <v>0</v>
      </c>
      <c r="I278" s="16">
        <f t="shared" si="203"/>
        <v>130</v>
      </c>
      <c r="J278" s="16" t="str">
        <f t="shared" si="203"/>
        <v>21CASE</v>
      </c>
      <c r="K278" s="100">
        <f t="shared" si="203"/>
        <v>0</v>
      </c>
      <c r="L278" s="16">
        <f t="shared" si="203"/>
        <v>326</v>
      </c>
      <c r="M278" s="16">
        <f t="shared" si="203"/>
        <v>326</v>
      </c>
      <c r="N278" s="106">
        <f t="shared" si="203"/>
        <v>130</v>
      </c>
      <c r="O278" s="126" t="s">
        <v>451</v>
      </c>
      <c r="P278" s="103" t="s">
        <v>185</v>
      </c>
      <c r="Q278" s="23"/>
      <c r="R278" s="127"/>
      <c r="S278" s="126">
        <v>12</v>
      </c>
      <c r="T278" s="126">
        <v>12</v>
      </c>
      <c r="U278" s="105">
        <f t="shared" si="200"/>
        <v>0</v>
      </c>
      <c r="V278" s="105">
        <f t="shared" si="165"/>
        <v>12</v>
      </c>
      <c r="W278" s="105">
        <f t="shared" si="166"/>
        <v>0</v>
      </c>
      <c r="X278" s="105">
        <f t="shared" si="167"/>
        <v>0</v>
      </c>
      <c r="Y278" s="84">
        <f t="shared" si="168"/>
        <v>0</v>
      </c>
      <c r="Z278" s="84">
        <f t="shared" si="169"/>
        <v>0</v>
      </c>
      <c r="AA278" s="84">
        <f t="shared" si="170"/>
        <v>0</v>
      </c>
      <c r="AB278" s="17"/>
    </row>
    <row r="279" spans="1:28" ht="14.25" x14ac:dyDescent="0.2">
      <c r="A279" s="16" t="str">
        <f t="shared" ref="A279:N279" si="204">A278</f>
        <v>FULL</v>
      </c>
      <c r="B279" s="16" t="str">
        <f t="shared" si="204"/>
        <v>PRODUCTION</v>
      </c>
      <c r="C279" s="16" t="str">
        <f t="shared" si="204"/>
        <v>BETWEEN</v>
      </c>
      <c r="D279" s="16" t="str">
        <f t="shared" si="204"/>
        <v>GOAB</v>
      </c>
      <c r="E279" s="16" t="str">
        <f t="shared" si="204"/>
        <v>ADU</v>
      </c>
      <c r="F279" s="100">
        <f t="shared" si="204"/>
        <v>0</v>
      </c>
      <c r="G279" s="100">
        <f t="shared" si="204"/>
        <v>0</v>
      </c>
      <c r="H279" s="16">
        <f t="shared" si="204"/>
        <v>0</v>
      </c>
      <c r="I279" s="16">
        <f t="shared" si="204"/>
        <v>130</v>
      </c>
      <c r="J279" s="16" t="str">
        <f t="shared" si="204"/>
        <v>21CASE</v>
      </c>
      <c r="K279" s="100">
        <f t="shared" si="204"/>
        <v>0</v>
      </c>
      <c r="L279" s="16">
        <f t="shared" si="204"/>
        <v>326</v>
      </c>
      <c r="M279" s="16">
        <f t="shared" si="204"/>
        <v>326</v>
      </c>
      <c r="N279" s="106">
        <f t="shared" si="204"/>
        <v>130</v>
      </c>
      <c r="O279" s="126" t="s">
        <v>452</v>
      </c>
      <c r="P279" s="103" t="s">
        <v>185</v>
      </c>
      <c r="Q279" s="23"/>
      <c r="R279" s="127"/>
      <c r="S279" s="126">
        <v>15</v>
      </c>
      <c r="T279" s="126">
        <v>15</v>
      </c>
      <c r="U279" s="105">
        <f t="shared" si="200"/>
        <v>0</v>
      </c>
      <c r="V279" s="105">
        <f t="shared" si="165"/>
        <v>15</v>
      </c>
      <c r="W279" s="105">
        <f t="shared" si="166"/>
        <v>0</v>
      </c>
      <c r="X279" s="105">
        <f t="shared" si="167"/>
        <v>0</v>
      </c>
      <c r="Y279" s="84">
        <f t="shared" si="168"/>
        <v>0</v>
      </c>
      <c r="Z279" s="84">
        <f t="shared" si="169"/>
        <v>0</v>
      </c>
      <c r="AA279" s="84">
        <f t="shared" si="170"/>
        <v>0</v>
      </c>
      <c r="AB279" s="17"/>
    </row>
    <row r="280" spans="1:28" ht="14.25" x14ac:dyDescent="0.2">
      <c r="A280" s="16" t="str">
        <f t="shared" ref="A280:N280" si="205">A279</f>
        <v>FULL</v>
      </c>
      <c r="B280" s="16" t="str">
        <f t="shared" si="205"/>
        <v>PRODUCTION</v>
      </c>
      <c r="C280" s="16" t="str">
        <f t="shared" si="205"/>
        <v>BETWEEN</v>
      </c>
      <c r="D280" s="16" t="str">
        <f t="shared" si="205"/>
        <v>GOAB</v>
      </c>
      <c r="E280" s="16" t="str">
        <f t="shared" si="205"/>
        <v>ADU</v>
      </c>
      <c r="F280" s="100">
        <f t="shared" si="205"/>
        <v>0</v>
      </c>
      <c r="G280" s="100">
        <f t="shared" si="205"/>
        <v>0</v>
      </c>
      <c r="H280" s="16">
        <f t="shared" si="205"/>
        <v>0</v>
      </c>
      <c r="I280" s="16">
        <f t="shared" si="205"/>
        <v>130</v>
      </c>
      <c r="J280" s="16" t="str">
        <f t="shared" si="205"/>
        <v>21CASE</v>
      </c>
      <c r="K280" s="100">
        <f t="shared" si="205"/>
        <v>0</v>
      </c>
      <c r="L280" s="16">
        <f t="shared" si="205"/>
        <v>326</v>
      </c>
      <c r="M280" s="16">
        <f t="shared" si="205"/>
        <v>326</v>
      </c>
      <c r="N280" s="106">
        <f t="shared" si="205"/>
        <v>130</v>
      </c>
      <c r="O280" s="126" t="s">
        <v>453</v>
      </c>
      <c r="P280" s="103" t="s">
        <v>185</v>
      </c>
      <c r="Q280" s="23"/>
      <c r="R280" s="127"/>
      <c r="S280" s="126">
        <v>10</v>
      </c>
      <c r="T280" s="126">
        <v>10</v>
      </c>
      <c r="U280" s="105">
        <f t="shared" si="200"/>
        <v>0</v>
      </c>
      <c r="V280" s="105">
        <f t="shared" si="165"/>
        <v>10</v>
      </c>
      <c r="W280" s="105">
        <f t="shared" si="166"/>
        <v>0</v>
      </c>
      <c r="X280" s="105">
        <f t="shared" si="167"/>
        <v>0</v>
      </c>
      <c r="Y280" s="84">
        <f t="shared" si="168"/>
        <v>0</v>
      </c>
      <c r="Z280" s="84">
        <f t="shared" si="169"/>
        <v>0</v>
      </c>
      <c r="AA280" s="84">
        <f t="shared" si="170"/>
        <v>0</v>
      </c>
      <c r="AB280" s="17"/>
    </row>
    <row r="281" spans="1:28" ht="14.25" x14ac:dyDescent="0.2">
      <c r="A281" s="16" t="str">
        <f t="shared" ref="A281:N281" si="206">A280</f>
        <v>FULL</v>
      </c>
      <c r="B281" s="16" t="str">
        <f t="shared" si="206"/>
        <v>PRODUCTION</v>
      </c>
      <c r="C281" s="16" t="str">
        <f t="shared" si="206"/>
        <v>BETWEEN</v>
      </c>
      <c r="D281" s="16" t="str">
        <f t="shared" si="206"/>
        <v>GOAB</v>
      </c>
      <c r="E281" s="16" t="str">
        <f t="shared" si="206"/>
        <v>ADU</v>
      </c>
      <c r="F281" s="100">
        <f t="shared" si="206"/>
        <v>0</v>
      </c>
      <c r="G281" s="100">
        <f t="shared" si="206"/>
        <v>0</v>
      </c>
      <c r="H281" s="16">
        <f t="shared" si="206"/>
        <v>0</v>
      </c>
      <c r="I281" s="16">
        <f t="shared" si="206"/>
        <v>130</v>
      </c>
      <c r="J281" s="16" t="str">
        <f t="shared" si="206"/>
        <v>21CASE</v>
      </c>
      <c r="K281" s="100">
        <f t="shared" si="206"/>
        <v>0</v>
      </c>
      <c r="L281" s="16">
        <f t="shared" si="206"/>
        <v>326</v>
      </c>
      <c r="M281" s="16">
        <f t="shared" si="206"/>
        <v>326</v>
      </c>
      <c r="N281" s="106">
        <f t="shared" si="206"/>
        <v>130</v>
      </c>
      <c r="O281" s="126" t="s">
        <v>454</v>
      </c>
      <c r="P281" s="103" t="s">
        <v>185</v>
      </c>
      <c r="Q281" s="23"/>
      <c r="R281" s="127"/>
      <c r="S281" s="126">
        <v>7</v>
      </c>
      <c r="T281" s="126">
        <v>9</v>
      </c>
      <c r="U281" s="105">
        <f t="shared" si="200"/>
        <v>-2</v>
      </c>
      <c r="V281" s="105">
        <f t="shared" si="165"/>
        <v>8</v>
      </c>
      <c r="W281" s="105">
        <f t="shared" si="166"/>
        <v>0.125</v>
      </c>
      <c r="X281" s="105">
        <f t="shared" si="167"/>
        <v>2</v>
      </c>
      <c r="Y281" s="84">
        <f t="shared" si="168"/>
        <v>1.4142135623730951</v>
      </c>
      <c r="Z281" s="84">
        <f t="shared" si="169"/>
        <v>0.17677669529663689</v>
      </c>
      <c r="AA281" s="84">
        <f t="shared" si="170"/>
        <v>0.125</v>
      </c>
      <c r="AB281" s="17"/>
    </row>
    <row r="282" spans="1:28" ht="14.25" x14ac:dyDescent="0.2">
      <c r="A282" s="16" t="str">
        <f t="shared" ref="A282:N282" si="207">A281</f>
        <v>FULL</v>
      </c>
      <c r="B282" s="16" t="str">
        <f t="shared" si="207"/>
        <v>PRODUCTION</v>
      </c>
      <c r="C282" s="16" t="str">
        <f t="shared" si="207"/>
        <v>BETWEEN</v>
      </c>
      <c r="D282" s="16" t="str">
        <f t="shared" si="207"/>
        <v>GOAB</v>
      </c>
      <c r="E282" s="16" t="str">
        <f t="shared" si="207"/>
        <v>ADU</v>
      </c>
      <c r="F282" s="100">
        <f t="shared" si="207"/>
        <v>0</v>
      </c>
      <c r="G282" s="100">
        <f t="shared" si="207"/>
        <v>0</v>
      </c>
      <c r="H282" s="16">
        <f t="shared" si="207"/>
        <v>0</v>
      </c>
      <c r="I282" s="16">
        <f t="shared" si="207"/>
        <v>130</v>
      </c>
      <c r="J282" s="16" t="str">
        <f t="shared" si="207"/>
        <v>21CASE</v>
      </c>
      <c r="K282" s="100">
        <f t="shared" si="207"/>
        <v>0</v>
      </c>
      <c r="L282" s="16">
        <f t="shared" si="207"/>
        <v>326</v>
      </c>
      <c r="M282" s="16">
        <f t="shared" si="207"/>
        <v>326</v>
      </c>
      <c r="N282" s="106">
        <f t="shared" si="207"/>
        <v>130</v>
      </c>
      <c r="O282" s="126" t="s">
        <v>455</v>
      </c>
      <c r="P282" s="103" t="s">
        <v>185</v>
      </c>
      <c r="Q282" s="23"/>
      <c r="R282" s="127"/>
      <c r="S282" s="126">
        <v>20</v>
      </c>
      <c r="T282" s="126">
        <v>21</v>
      </c>
      <c r="U282" s="105">
        <f t="shared" si="200"/>
        <v>-1</v>
      </c>
      <c r="V282" s="105">
        <f t="shared" si="165"/>
        <v>20.5</v>
      </c>
      <c r="W282" s="105">
        <f t="shared" si="166"/>
        <v>2.4390243902439025E-2</v>
      </c>
      <c r="X282" s="105">
        <f t="shared" si="167"/>
        <v>0.5</v>
      </c>
      <c r="Y282" s="84">
        <f t="shared" si="168"/>
        <v>0.70710678118654757</v>
      </c>
      <c r="Z282" s="84">
        <f t="shared" si="169"/>
        <v>3.4493013716416956E-2</v>
      </c>
      <c r="AA282" s="84">
        <f t="shared" si="170"/>
        <v>2.4390243902439025E-2</v>
      </c>
      <c r="AB282" s="17"/>
    </row>
    <row r="283" spans="1:28" ht="14.25" x14ac:dyDescent="0.2">
      <c r="A283" s="16" t="str">
        <f t="shared" ref="A283:N283" si="208">A282</f>
        <v>FULL</v>
      </c>
      <c r="B283" s="16" t="str">
        <f t="shared" si="208"/>
        <v>PRODUCTION</v>
      </c>
      <c r="C283" s="16" t="str">
        <f t="shared" si="208"/>
        <v>BETWEEN</v>
      </c>
      <c r="D283" s="16" t="str">
        <f t="shared" si="208"/>
        <v>GOAB</v>
      </c>
      <c r="E283" s="16" t="str">
        <f t="shared" si="208"/>
        <v>ADU</v>
      </c>
      <c r="F283" s="100">
        <f t="shared" si="208"/>
        <v>0</v>
      </c>
      <c r="G283" s="100">
        <f t="shared" si="208"/>
        <v>0</v>
      </c>
      <c r="H283" s="16">
        <f t="shared" si="208"/>
        <v>0</v>
      </c>
      <c r="I283" s="16">
        <f t="shared" si="208"/>
        <v>130</v>
      </c>
      <c r="J283" s="16" t="str">
        <f t="shared" si="208"/>
        <v>21CASE</v>
      </c>
      <c r="K283" s="100">
        <f t="shared" si="208"/>
        <v>0</v>
      </c>
      <c r="L283" s="16">
        <f t="shared" si="208"/>
        <v>326</v>
      </c>
      <c r="M283" s="16">
        <f t="shared" si="208"/>
        <v>326</v>
      </c>
      <c r="N283" s="106">
        <f t="shared" si="208"/>
        <v>130</v>
      </c>
      <c r="O283" s="126" t="s">
        <v>456</v>
      </c>
      <c r="P283" s="103" t="s">
        <v>185</v>
      </c>
      <c r="Q283" s="23"/>
      <c r="R283" s="127"/>
      <c r="S283" s="126">
        <v>15</v>
      </c>
      <c r="T283" s="126">
        <v>14</v>
      </c>
      <c r="U283" s="105">
        <f t="shared" si="200"/>
        <v>1</v>
      </c>
      <c r="V283" s="105">
        <f t="shared" si="165"/>
        <v>14.5</v>
      </c>
      <c r="W283" s="105">
        <f t="shared" si="166"/>
        <v>3.4482758620689655E-2</v>
      </c>
      <c r="X283" s="105">
        <f t="shared" si="167"/>
        <v>0.5</v>
      </c>
      <c r="Y283" s="84">
        <f t="shared" si="168"/>
        <v>0.70710678118654757</v>
      </c>
      <c r="Z283" s="84">
        <f t="shared" si="169"/>
        <v>4.8765984909417075E-2</v>
      </c>
      <c r="AA283" s="84">
        <f t="shared" si="170"/>
        <v>3.4482758620689655E-2</v>
      </c>
      <c r="AB283" s="17"/>
    </row>
    <row r="284" spans="1:28" ht="14.25" x14ac:dyDescent="0.2">
      <c r="A284" s="16" t="str">
        <f t="shared" ref="A284:N284" si="209">A283</f>
        <v>FULL</v>
      </c>
      <c r="B284" s="16" t="str">
        <f t="shared" si="209"/>
        <v>PRODUCTION</v>
      </c>
      <c r="C284" s="16" t="str">
        <f t="shared" si="209"/>
        <v>BETWEEN</v>
      </c>
      <c r="D284" s="16" t="str">
        <f t="shared" si="209"/>
        <v>GOAB</v>
      </c>
      <c r="E284" s="16" t="str">
        <f t="shared" si="209"/>
        <v>ADU</v>
      </c>
      <c r="F284" s="100">
        <f t="shared" si="209"/>
        <v>0</v>
      </c>
      <c r="G284" s="100">
        <f t="shared" si="209"/>
        <v>0</v>
      </c>
      <c r="H284" s="16">
        <f t="shared" si="209"/>
        <v>0</v>
      </c>
      <c r="I284" s="16">
        <f t="shared" si="209"/>
        <v>130</v>
      </c>
      <c r="J284" s="16" t="str">
        <f t="shared" si="209"/>
        <v>21CASE</v>
      </c>
      <c r="K284" s="100">
        <f t="shared" si="209"/>
        <v>0</v>
      </c>
      <c r="L284" s="16">
        <f t="shared" si="209"/>
        <v>326</v>
      </c>
      <c r="M284" s="16">
        <f t="shared" si="209"/>
        <v>326</v>
      </c>
      <c r="N284" s="106">
        <f t="shared" si="209"/>
        <v>130</v>
      </c>
      <c r="O284" s="126" t="s">
        <v>457</v>
      </c>
      <c r="P284" s="103" t="s">
        <v>185</v>
      </c>
      <c r="Q284" s="23"/>
      <c r="R284" s="127"/>
      <c r="S284" s="126">
        <v>13</v>
      </c>
      <c r="T284" s="126">
        <v>13</v>
      </c>
      <c r="U284" s="105">
        <f t="shared" si="200"/>
        <v>0</v>
      </c>
      <c r="V284" s="105">
        <f t="shared" si="165"/>
        <v>13</v>
      </c>
      <c r="W284" s="105">
        <f t="shared" si="166"/>
        <v>0</v>
      </c>
      <c r="X284" s="105">
        <f t="shared" si="167"/>
        <v>0</v>
      </c>
      <c r="Y284" s="84">
        <f t="shared" si="168"/>
        <v>0</v>
      </c>
      <c r="Z284" s="84">
        <f t="shared" si="169"/>
        <v>0</v>
      </c>
      <c r="AA284" s="84">
        <f t="shared" si="170"/>
        <v>0</v>
      </c>
      <c r="AB284" s="17"/>
    </row>
    <row r="285" spans="1:28" ht="14.25" x14ac:dyDescent="0.2">
      <c r="A285" s="16" t="str">
        <f t="shared" ref="A285:N285" si="210">A284</f>
        <v>FULL</v>
      </c>
      <c r="B285" s="16" t="str">
        <f t="shared" si="210"/>
        <v>PRODUCTION</v>
      </c>
      <c r="C285" s="16" t="str">
        <f t="shared" si="210"/>
        <v>BETWEEN</v>
      </c>
      <c r="D285" s="16" t="str">
        <f t="shared" si="210"/>
        <v>GOAB</v>
      </c>
      <c r="E285" s="16" t="str">
        <f t="shared" si="210"/>
        <v>ADU</v>
      </c>
      <c r="F285" s="100">
        <f t="shared" si="210"/>
        <v>0</v>
      </c>
      <c r="G285" s="100">
        <f t="shared" si="210"/>
        <v>0</v>
      </c>
      <c r="H285" s="16">
        <f t="shared" si="210"/>
        <v>0</v>
      </c>
      <c r="I285" s="16">
        <f t="shared" si="210"/>
        <v>130</v>
      </c>
      <c r="J285" s="16" t="str">
        <f t="shared" si="210"/>
        <v>21CASE</v>
      </c>
      <c r="K285" s="100">
        <f t="shared" si="210"/>
        <v>0</v>
      </c>
      <c r="L285" s="16">
        <f t="shared" si="210"/>
        <v>326</v>
      </c>
      <c r="M285" s="16">
        <f t="shared" si="210"/>
        <v>326</v>
      </c>
      <c r="N285" s="106">
        <f t="shared" si="210"/>
        <v>130</v>
      </c>
      <c r="O285" s="126" t="s">
        <v>458</v>
      </c>
      <c r="P285" s="103" t="s">
        <v>185</v>
      </c>
      <c r="Q285" s="23"/>
      <c r="R285" s="127"/>
      <c r="S285" s="126">
        <v>7</v>
      </c>
      <c r="T285" s="126">
        <v>10</v>
      </c>
      <c r="U285" s="105">
        <f t="shared" si="200"/>
        <v>-3</v>
      </c>
      <c r="V285" s="105">
        <f t="shared" si="165"/>
        <v>8.5</v>
      </c>
      <c r="W285" s="105">
        <f t="shared" si="166"/>
        <v>0.17647058823529413</v>
      </c>
      <c r="X285" s="105">
        <f t="shared" si="167"/>
        <v>4.5</v>
      </c>
      <c r="Y285" s="84">
        <f t="shared" si="168"/>
        <v>2.1213203435596424</v>
      </c>
      <c r="Z285" s="84">
        <f t="shared" si="169"/>
        <v>0.24956709924231088</v>
      </c>
      <c r="AA285" s="84">
        <f t="shared" si="170"/>
        <v>0.1764705882352941</v>
      </c>
      <c r="AB285" s="17"/>
    </row>
    <row r="286" spans="1:28" ht="14.25" x14ac:dyDescent="0.2">
      <c r="A286" s="16" t="str">
        <f t="shared" ref="A286:N286" si="211">A285</f>
        <v>FULL</v>
      </c>
      <c r="B286" s="16" t="str">
        <f t="shared" si="211"/>
        <v>PRODUCTION</v>
      </c>
      <c r="C286" s="16" t="str">
        <f t="shared" si="211"/>
        <v>BETWEEN</v>
      </c>
      <c r="D286" s="16" t="str">
        <f t="shared" si="211"/>
        <v>GOAB</v>
      </c>
      <c r="E286" s="16" t="str">
        <f t="shared" si="211"/>
        <v>ADU</v>
      </c>
      <c r="F286" s="100">
        <f t="shared" si="211"/>
        <v>0</v>
      </c>
      <c r="G286" s="100">
        <f t="shared" si="211"/>
        <v>0</v>
      </c>
      <c r="H286" s="16">
        <f t="shared" si="211"/>
        <v>0</v>
      </c>
      <c r="I286" s="16">
        <f t="shared" si="211"/>
        <v>130</v>
      </c>
      <c r="J286" s="16" t="str">
        <f t="shared" si="211"/>
        <v>21CASE</v>
      </c>
      <c r="K286" s="100">
        <f t="shared" si="211"/>
        <v>0</v>
      </c>
      <c r="L286" s="16">
        <f t="shared" si="211"/>
        <v>326</v>
      </c>
      <c r="M286" s="16">
        <f t="shared" si="211"/>
        <v>326</v>
      </c>
      <c r="N286" s="106">
        <f t="shared" si="211"/>
        <v>130</v>
      </c>
      <c r="O286" s="126" t="s">
        <v>459</v>
      </c>
      <c r="P286" s="103" t="s">
        <v>185</v>
      </c>
      <c r="Q286" s="23"/>
      <c r="R286" s="127"/>
      <c r="S286" s="126">
        <v>8</v>
      </c>
      <c r="T286" s="126">
        <v>16</v>
      </c>
      <c r="U286" s="105">
        <f t="shared" si="200"/>
        <v>-8</v>
      </c>
      <c r="V286" s="105">
        <f t="shared" si="165"/>
        <v>12</v>
      </c>
      <c r="W286" s="105">
        <f t="shared" si="166"/>
        <v>0.33333333333333331</v>
      </c>
      <c r="X286" s="105">
        <f t="shared" si="167"/>
        <v>32</v>
      </c>
      <c r="Y286" s="84">
        <f t="shared" si="168"/>
        <v>5.6568542494923806</v>
      </c>
      <c r="Z286" s="84">
        <f t="shared" si="169"/>
        <v>0.47140452079103173</v>
      </c>
      <c r="AA286" s="84">
        <f t="shared" si="170"/>
        <v>0.33333333333333337</v>
      </c>
      <c r="AB286" s="17"/>
    </row>
    <row r="287" spans="1:28" ht="14.25" x14ac:dyDescent="0.2">
      <c r="A287" s="16" t="str">
        <f t="shared" ref="A287:N287" si="212">A286</f>
        <v>FULL</v>
      </c>
      <c r="B287" s="16" t="str">
        <f t="shared" si="212"/>
        <v>PRODUCTION</v>
      </c>
      <c r="C287" s="16" t="str">
        <f t="shared" si="212"/>
        <v>BETWEEN</v>
      </c>
      <c r="D287" s="16" t="str">
        <f t="shared" si="212"/>
        <v>GOAB</v>
      </c>
      <c r="E287" s="16" t="str">
        <f t="shared" si="212"/>
        <v>ADU</v>
      </c>
      <c r="F287" s="100">
        <f t="shared" si="212"/>
        <v>0</v>
      </c>
      <c r="G287" s="100">
        <f t="shared" si="212"/>
        <v>0</v>
      </c>
      <c r="H287" s="16">
        <f t="shared" si="212"/>
        <v>0</v>
      </c>
      <c r="I287" s="16">
        <f t="shared" si="212"/>
        <v>130</v>
      </c>
      <c r="J287" s="16" t="str">
        <f t="shared" si="212"/>
        <v>21CASE</v>
      </c>
      <c r="K287" s="100">
        <f t="shared" si="212"/>
        <v>0</v>
      </c>
      <c r="L287" s="16">
        <f t="shared" si="212"/>
        <v>326</v>
      </c>
      <c r="M287" s="16">
        <f t="shared" si="212"/>
        <v>326</v>
      </c>
      <c r="N287" s="106">
        <f t="shared" si="212"/>
        <v>130</v>
      </c>
      <c r="O287" s="126" t="s">
        <v>460</v>
      </c>
      <c r="P287" s="103" t="s">
        <v>185</v>
      </c>
      <c r="Q287" s="23"/>
      <c r="R287" s="127"/>
      <c r="S287" s="126">
        <v>19</v>
      </c>
      <c r="T287" s="126">
        <v>19</v>
      </c>
      <c r="U287" s="105">
        <f t="shared" si="200"/>
        <v>0</v>
      </c>
      <c r="V287" s="105">
        <f t="shared" si="165"/>
        <v>19</v>
      </c>
      <c r="W287" s="105">
        <f t="shared" si="166"/>
        <v>0</v>
      </c>
      <c r="X287" s="105">
        <f t="shared" si="167"/>
        <v>0</v>
      </c>
      <c r="Y287" s="84">
        <f t="shared" si="168"/>
        <v>0</v>
      </c>
      <c r="Z287" s="84">
        <f t="shared" si="169"/>
        <v>0</v>
      </c>
      <c r="AA287" s="84">
        <f t="shared" si="170"/>
        <v>0</v>
      </c>
      <c r="AB287" s="17"/>
    </row>
    <row r="288" spans="1:28" ht="14.25" x14ac:dyDescent="0.2">
      <c r="A288" s="16" t="str">
        <f t="shared" ref="A288:N288" si="213">A287</f>
        <v>FULL</v>
      </c>
      <c r="B288" s="16" t="str">
        <f t="shared" si="213"/>
        <v>PRODUCTION</v>
      </c>
      <c r="C288" s="16" t="str">
        <f t="shared" si="213"/>
        <v>BETWEEN</v>
      </c>
      <c r="D288" s="16" t="str">
        <f t="shared" si="213"/>
        <v>GOAB</v>
      </c>
      <c r="E288" s="16" t="str">
        <f t="shared" si="213"/>
        <v>ADU</v>
      </c>
      <c r="F288" s="100">
        <f t="shared" si="213"/>
        <v>0</v>
      </c>
      <c r="G288" s="100">
        <f t="shared" si="213"/>
        <v>0</v>
      </c>
      <c r="H288" s="16">
        <f t="shared" si="213"/>
        <v>0</v>
      </c>
      <c r="I288" s="16">
        <f t="shared" si="213"/>
        <v>130</v>
      </c>
      <c r="J288" s="16" t="str">
        <f t="shared" si="213"/>
        <v>21CASE</v>
      </c>
      <c r="K288" s="100">
        <f t="shared" si="213"/>
        <v>0</v>
      </c>
      <c r="L288" s="16">
        <f t="shared" si="213"/>
        <v>326</v>
      </c>
      <c r="M288" s="16">
        <f t="shared" si="213"/>
        <v>326</v>
      </c>
      <c r="N288" s="106">
        <f t="shared" si="213"/>
        <v>130</v>
      </c>
      <c r="O288" s="126" t="s">
        <v>461</v>
      </c>
      <c r="P288" s="103" t="s">
        <v>185</v>
      </c>
      <c r="Q288" s="23"/>
      <c r="R288" s="127"/>
      <c r="S288" s="126">
        <v>16</v>
      </c>
      <c r="T288" s="126">
        <v>14</v>
      </c>
      <c r="U288" s="105">
        <f t="shared" si="200"/>
        <v>2</v>
      </c>
      <c r="V288" s="105">
        <f t="shared" si="165"/>
        <v>15</v>
      </c>
      <c r="W288" s="105">
        <f t="shared" si="166"/>
        <v>6.6666666666666666E-2</v>
      </c>
      <c r="X288" s="105">
        <f t="shared" si="167"/>
        <v>2</v>
      </c>
      <c r="Y288" s="84">
        <f t="shared" si="168"/>
        <v>1.4142135623730951</v>
      </c>
      <c r="Z288" s="84">
        <f t="shared" si="169"/>
        <v>9.428090415820635E-2</v>
      </c>
      <c r="AA288" s="84">
        <f t="shared" si="170"/>
        <v>6.6666666666666666E-2</v>
      </c>
      <c r="AB288" s="17"/>
    </row>
    <row r="289" spans="1:28" ht="14.25" x14ac:dyDescent="0.2">
      <c r="A289" s="16" t="str">
        <f t="shared" ref="A289:N289" si="214">A288</f>
        <v>FULL</v>
      </c>
      <c r="B289" s="16" t="str">
        <f t="shared" si="214"/>
        <v>PRODUCTION</v>
      </c>
      <c r="C289" s="16" t="str">
        <f t="shared" si="214"/>
        <v>BETWEEN</v>
      </c>
      <c r="D289" s="16" t="str">
        <f t="shared" si="214"/>
        <v>GOAB</v>
      </c>
      <c r="E289" s="16" t="str">
        <f t="shared" si="214"/>
        <v>ADU</v>
      </c>
      <c r="F289" s="100">
        <f t="shared" si="214"/>
        <v>0</v>
      </c>
      <c r="G289" s="100">
        <f t="shared" si="214"/>
        <v>0</v>
      </c>
      <c r="H289" s="16">
        <f t="shared" si="214"/>
        <v>0</v>
      </c>
      <c r="I289" s="16">
        <f t="shared" si="214"/>
        <v>130</v>
      </c>
      <c r="J289" s="16" t="str">
        <f t="shared" si="214"/>
        <v>21CASE</v>
      </c>
      <c r="K289" s="100">
        <f t="shared" si="214"/>
        <v>0</v>
      </c>
      <c r="L289" s="16">
        <f t="shared" si="214"/>
        <v>326</v>
      </c>
      <c r="M289" s="16">
        <f t="shared" si="214"/>
        <v>326</v>
      </c>
      <c r="N289" s="106">
        <f t="shared" si="214"/>
        <v>130</v>
      </c>
      <c r="O289" s="126" t="s">
        <v>462</v>
      </c>
      <c r="P289" s="103" t="s">
        <v>185</v>
      </c>
      <c r="Q289" s="23"/>
      <c r="R289" s="127"/>
      <c r="S289" s="126">
        <v>16</v>
      </c>
      <c r="T289" s="126">
        <v>19</v>
      </c>
      <c r="U289" s="105">
        <f t="shared" si="200"/>
        <v>-3</v>
      </c>
      <c r="V289" s="105">
        <f t="shared" si="165"/>
        <v>17.5</v>
      </c>
      <c r="W289" s="105">
        <f t="shared" si="166"/>
        <v>8.5714285714285715E-2</v>
      </c>
      <c r="X289" s="105">
        <f t="shared" si="167"/>
        <v>4.5</v>
      </c>
      <c r="Y289" s="84">
        <f t="shared" si="168"/>
        <v>2.1213203435596424</v>
      </c>
      <c r="Z289" s="84">
        <f t="shared" si="169"/>
        <v>0.12121830534626528</v>
      </c>
      <c r="AA289" s="84">
        <f t="shared" si="170"/>
        <v>8.5714285714285701E-2</v>
      </c>
      <c r="AB289" s="17"/>
    </row>
    <row r="290" spans="1:28" ht="14.25" x14ac:dyDescent="0.2">
      <c r="A290" s="16" t="str">
        <f t="shared" ref="A290:N290" si="215">A289</f>
        <v>FULL</v>
      </c>
      <c r="B290" s="16" t="str">
        <f t="shared" si="215"/>
        <v>PRODUCTION</v>
      </c>
      <c r="C290" s="16" t="str">
        <f t="shared" si="215"/>
        <v>BETWEEN</v>
      </c>
      <c r="D290" s="16" t="str">
        <f t="shared" si="215"/>
        <v>GOAB</v>
      </c>
      <c r="E290" s="16" t="str">
        <f t="shared" si="215"/>
        <v>ADU</v>
      </c>
      <c r="F290" s="100">
        <f t="shared" si="215"/>
        <v>0</v>
      </c>
      <c r="G290" s="100">
        <f t="shared" si="215"/>
        <v>0</v>
      </c>
      <c r="H290" s="16">
        <f t="shared" si="215"/>
        <v>0</v>
      </c>
      <c r="I290" s="16">
        <f t="shared" si="215"/>
        <v>130</v>
      </c>
      <c r="J290" s="16" t="str">
        <f t="shared" si="215"/>
        <v>21CASE</v>
      </c>
      <c r="K290" s="100">
        <f t="shared" si="215"/>
        <v>0</v>
      </c>
      <c r="L290" s="16">
        <f t="shared" si="215"/>
        <v>326</v>
      </c>
      <c r="M290" s="16">
        <f t="shared" si="215"/>
        <v>326</v>
      </c>
      <c r="N290" s="106">
        <f t="shared" si="215"/>
        <v>130</v>
      </c>
      <c r="O290" s="126" t="s">
        <v>463</v>
      </c>
      <c r="P290" s="103" t="s">
        <v>185</v>
      </c>
      <c r="Q290" s="23"/>
      <c r="R290" s="127"/>
      <c r="S290" s="126">
        <v>19</v>
      </c>
      <c r="T290" s="126">
        <v>19</v>
      </c>
      <c r="U290" s="105">
        <f t="shared" si="200"/>
        <v>0</v>
      </c>
      <c r="V290" s="105">
        <f t="shared" si="165"/>
        <v>19</v>
      </c>
      <c r="W290" s="105">
        <f t="shared" si="166"/>
        <v>0</v>
      </c>
      <c r="X290" s="105">
        <f t="shared" si="167"/>
        <v>0</v>
      </c>
      <c r="Y290" s="84">
        <f t="shared" si="168"/>
        <v>0</v>
      </c>
      <c r="Z290" s="84">
        <f t="shared" si="169"/>
        <v>0</v>
      </c>
      <c r="AA290" s="84">
        <f t="shared" si="170"/>
        <v>0</v>
      </c>
      <c r="AB290" s="17"/>
    </row>
    <row r="291" spans="1:28" ht="14.25" x14ac:dyDescent="0.2">
      <c r="A291" s="16" t="str">
        <f t="shared" ref="A291:N291" si="216">A290</f>
        <v>FULL</v>
      </c>
      <c r="B291" s="16" t="str">
        <f t="shared" si="216"/>
        <v>PRODUCTION</v>
      </c>
      <c r="C291" s="16" t="str">
        <f t="shared" si="216"/>
        <v>BETWEEN</v>
      </c>
      <c r="D291" s="16" t="str">
        <f t="shared" si="216"/>
        <v>GOAB</v>
      </c>
      <c r="E291" s="16" t="str">
        <f t="shared" si="216"/>
        <v>ADU</v>
      </c>
      <c r="F291" s="100">
        <f t="shared" si="216"/>
        <v>0</v>
      </c>
      <c r="G291" s="100">
        <f t="shared" si="216"/>
        <v>0</v>
      </c>
      <c r="H291" s="16">
        <f t="shared" si="216"/>
        <v>0</v>
      </c>
      <c r="I291" s="16">
        <f t="shared" si="216"/>
        <v>130</v>
      </c>
      <c r="J291" s="16" t="str">
        <f t="shared" si="216"/>
        <v>21CASE</v>
      </c>
      <c r="K291" s="100">
        <f t="shared" si="216"/>
        <v>0</v>
      </c>
      <c r="L291" s="16">
        <f t="shared" si="216"/>
        <v>326</v>
      </c>
      <c r="M291" s="16">
        <f t="shared" si="216"/>
        <v>326</v>
      </c>
      <c r="N291" s="106">
        <f t="shared" si="216"/>
        <v>130</v>
      </c>
      <c r="O291" s="126" t="s">
        <v>464</v>
      </c>
      <c r="P291" s="103" t="s">
        <v>185</v>
      </c>
      <c r="Q291" s="23"/>
      <c r="R291" s="127"/>
      <c r="S291" s="126">
        <v>8</v>
      </c>
      <c r="T291" s="126">
        <v>8</v>
      </c>
      <c r="U291" s="105">
        <f t="shared" si="200"/>
        <v>0</v>
      </c>
      <c r="V291" s="105">
        <f t="shared" si="165"/>
        <v>8</v>
      </c>
      <c r="W291" s="105">
        <f t="shared" si="166"/>
        <v>0</v>
      </c>
      <c r="X291" s="105">
        <f t="shared" si="167"/>
        <v>0</v>
      </c>
      <c r="Y291" s="84">
        <f t="shared" si="168"/>
        <v>0</v>
      </c>
      <c r="Z291" s="84">
        <f t="shared" si="169"/>
        <v>0</v>
      </c>
      <c r="AA291" s="84">
        <f t="shared" si="170"/>
        <v>0</v>
      </c>
      <c r="AB291" s="17"/>
    </row>
    <row r="292" spans="1:28" ht="14.25" x14ac:dyDescent="0.2">
      <c r="A292" s="16" t="str">
        <f t="shared" ref="A292:N292" si="217">A291</f>
        <v>FULL</v>
      </c>
      <c r="B292" s="16" t="str">
        <f t="shared" si="217"/>
        <v>PRODUCTION</v>
      </c>
      <c r="C292" s="16" t="str">
        <f t="shared" si="217"/>
        <v>BETWEEN</v>
      </c>
      <c r="D292" s="16" t="str">
        <f t="shared" si="217"/>
        <v>GOAB</v>
      </c>
      <c r="E292" s="16" t="str">
        <f t="shared" si="217"/>
        <v>ADU</v>
      </c>
      <c r="F292" s="100">
        <f t="shared" si="217"/>
        <v>0</v>
      </c>
      <c r="G292" s="100">
        <f t="shared" si="217"/>
        <v>0</v>
      </c>
      <c r="H292" s="16">
        <f t="shared" si="217"/>
        <v>0</v>
      </c>
      <c r="I292" s="16">
        <f t="shared" si="217"/>
        <v>130</v>
      </c>
      <c r="J292" s="16" t="str">
        <f t="shared" si="217"/>
        <v>21CASE</v>
      </c>
      <c r="K292" s="100">
        <f t="shared" si="217"/>
        <v>0</v>
      </c>
      <c r="L292" s="16">
        <f t="shared" si="217"/>
        <v>326</v>
      </c>
      <c r="M292" s="16">
        <f t="shared" si="217"/>
        <v>326</v>
      </c>
      <c r="N292" s="106">
        <f t="shared" si="217"/>
        <v>130</v>
      </c>
      <c r="O292" s="126" t="s">
        <v>465</v>
      </c>
      <c r="P292" s="103" t="s">
        <v>185</v>
      </c>
      <c r="Q292" s="23"/>
      <c r="R292" s="127"/>
      <c r="S292" s="126">
        <v>15</v>
      </c>
      <c r="T292" s="126">
        <v>17</v>
      </c>
      <c r="U292" s="105">
        <f t="shared" si="200"/>
        <v>-2</v>
      </c>
      <c r="V292" s="105">
        <f t="shared" si="165"/>
        <v>16</v>
      </c>
      <c r="W292" s="105">
        <f t="shared" si="166"/>
        <v>6.25E-2</v>
      </c>
      <c r="X292" s="105">
        <f t="shared" si="167"/>
        <v>2</v>
      </c>
      <c r="Y292" s="84">
        <f t="shared" si="168"/>
        <v>1.4142135623730951</v>
      </c>
      <c r="Z292" s="84">
        <f t="shared" si="169"/>
        <v>8.8388347648318447E-2</v>
      </c>
      <c r="AA292" s="84">
        <f t="shared" si="170"/>
        <v>6.25E-2</v>
      </c>
      <c r="AB292" s="17"/>
    </row>
    <row r="293" spans="1:28" ht="14.25" x14ac:dyDescent="0.2">
      <c r="A293" s="16" t="str">
        <f t="shared" ref="A293:N293" si="218">A292</f>
        <v>FULL</v>
      </c>
      <c r="B293" s="16" t="str">
        <f t="shared" si="218"/>
        <v>PRODUCTION</v>
      </c>
      <c r="C293" s="16" t="str">
        <f t="shared" si="218"/>
        <v>BETWEEN</v>
      </c>
      <c r="D293" s="16" t="str">
        <f t="shared" si="218"/>
        <v>GOAB</v>
      </c>
      <c r="E293" s="16" t="str">
        <f t="shared" si="218"/>
        <v>ADU</v>
      </c>
      <c r="F293" s="100">
        <f t="shared" si="218"/>
        <v>0</v>
      </c>
      <c r="G293" s="100">
        <f t="shared" si="218"/>
        <v>0</v>
      </c>
      <c r="H293" s="16">
        <f t="shared" si="218"/>
        <v>0</v>
      </c>
      <c r="I293" s="16">
        <f t="shared" si="218"/>
        <v>130</v>
      </c>
      <c r="J293" s="16" t="str">
        <f t="shared" si="218"/>
        <v>21CASE</v>
      </c>
      <c r="K293" s="100">
        <f t="shared" si="218"/>
        <v>0</v>
      </c>
      <c r="L293" s="16">
        <f t="shared" si="218"/>
        <v>326</v>
      </c>
      <c r="M293" s="16">
        <f t="shared" si="218"/>
        <v>326</v>
      </c>
      <c r="N293" s="106">
        <f t="shared" si="218"/>
        <v>130</v>
      </c>
      <c r="O293" s="126" t="s">
        <v>466</v>
      </c>
      <c r="P293" s="103" t="s">
        <v>185</v>
      </c>
      <c r="Q293" s="23"/>
      <c r="R293" s="127"/>
      <c r="S293" s="126">
        <v>13</v>
      </c>
      <c r="T293" s="126">
        <v>14</v>
      </c>
      <c r="U293" s="105">
        <f t="shared" si="200"/>
        <v>-1</v>
      </c>
      <c r="V293" s="105">
        <f t="shared" si="165"/>
        <v>13.5</v>
      </c>
      <c r="W293" s="105">
        <f t="shared" si="166"/>
        <v>3.7037037037037035E-2</v>
      </c>
      <c r="X293" s="105">
        <f t="shared" si="167"/>
        <v>0.5</v>
      </c>
      <c r="Y293" s="84">
        <f t="shared" si="168"/>
        <v>0.70710678118654757</v>
      </c>
      <c r="Z293" s="84">
        <f t="shared" si="169"/>
        <v>5.2378280087892415E-2</v>
      </c>
      <c r="AA293" s="84">
        <f t="shared" si="170"/>
        <v>3.7037037037037042E-2</v>
      </c>
      <c r="AB293" s="17"/>
    </row>
    <row r="294" spans="1:28" ht="14.25" x14ac:dyDescent="0.2">
      <c r="A294" s="16" t="str">
        <f t="shared" ref="A294:N294" si="219">A293</f>
        <v>FULL</v>
      </c>
      <c r="B294" s="16" t="str">
        <f t="shared" si="219"/>
        <v>PRODUCTION</v>
      </c>
      <c r="C294" s="16" t="str">
        <f t="shared" si="219"/>
        <v>BETWEEN</v>
      </c>
      <c r="D294" s="16" t="str">
        <f t="shared" si="219"/>
        <v>GOAB</v>
      </c>
      <c r="E294" s="16" t="str">
        <f t="shared" si="219"/>
        <v>ADU</v>
      </c>
      <c r="F294" s="100">
        <f t="shared" si="219"/>
        <v>0</v>
      </c>
      <c r="G294" s="100">
        <f t="shared" si="219"/>
        <v>0</v>
      </c>
      <c r="H294" s="16">
        <f t="shared" si="219"/>
        <v>0</v>
      </c>
      <c r="I294" s="16">
        <f t="shared" si="219"/>
        <v>130</v>
      </c>
      <c r="J294" s="16" t="str">
        <f t="shared" si="219"/>
        <v>21CASE</v>
      </c>
      <c r="K294" s="100">
        <f t="shared" si="219"/>
        <v>0</v>
      </c>
      <c r="L294" s="16">
        <f t="shared" si="219"/>
        <v>326</v>
      </c>
      <c r="M294" s="16">
        <f t="shared" si="219"/>
        <v>326</v>
      </c>
      <c r="N294" s="106">
        <f t="shared" si="219"/>
        <v>130</v>
      </c>
      <c r="O294" s="126" t="s">
        <v>467</v>
      </c>
      <c r="P294" s="103" t="s">
        <v>185</v>
      </c>
      <c r="Q294" s="23"/>
      <c r="R294" s="127"/>
      <c r="S294" s="126">
        <v>15</v>
      </c>
      <c r="T294" s="126">
        <v>15</v>
      </c>
      <c r="U294" s="105">
        <f t="shared" si="200"/>
        <v>0</v>
      </c>
      <c r="V294" s="105">
        <f t="shared" si="165"/>
        <v>15</v>
      </c>
      <c r="W294" s="105">
        <f t="shared" si="166"/>
        <v>0</v>
      </c>
      <c r="X294" s="105">
        <f t="shared" si="167"/>
        <v>0</v>
      </c>
      <c r="Y294" s="84">
        <f t="shared" si="168"/>
        <v>0</v>
      </c>
      <c r="Z294" s="84">
        <f t="shared" si="169"/>
        <v>0</v>
      </c>
      <c r="AA294" s="84">
        <f t="shared" si="170"/>
        <v>0</v>
      </c>
      <c r="AB294" s="17"/>
    </row>
    <row r="295" spans="1:28" ht="14.25" x14ac:dyDescent="0.2">
      <c r="A295" s="16" t="str">
        <f t="shared" ref="A295:N295" si="220">A294</f>
        <v>FULL</v>
      </c>
      <c r="B295" s="16" t="str">
        <f t="shared" si="220"/>
        <v>PRODUCTION</v>
      </c>
      <c r="C295" s="16" t="str">
        <f t="shared" si="220"/>
        <v>BETWEEN</v>
      </c>
      <c r="D295" s="16" t="str">
        <f t="shared" si="220"/>
        <v>GOAB</v>
      </c>
      <c r="E295" s="16" t="str">
        <f t="shared" si="220"/>
        <v>ADU</v>
      </c>
      <c r="F295" s="100">
        <f t="shared" si="220"/>
        <v>0</v>
      </c>
      <c r="G295" s="100">
        <f t="shared" si="220"/>
        <v>0</v>
      </c>
      <c r="H295" s="16">
        <f t="shared" si="220"/>
        <v>0</v>
      </c>
      <c r="I295" s="16">
        <f t="shared" si="220"/>
        <v>130</v>
      </c>
      <c r="J295" s="16" t="str">
        <f t="shared" si="220"/>
        <v>21CASE</v>
      </c>
      <c r="K295" s="100">
        <f t="shared" si="220"/>
        <v>0</v>
      </c>
      <c r="L295" s="16">
        <f t="shared" si="220"/>
        <v>326</v>
      </c>
      <c r="M295" s="16">
        <f t="shared" si="220"/>
        <v>326</v>
      </c>
      <c r="N295" s="106">
        <f t="shared" si="220"/>
        <v>130</v>
      </c>
      <c r="O295" s="126" t="s">
        <v>468</v>
      </c>
      <c r="P295" s="103" t="s">
        <v>185</v>
      </c>
      <c r="Q295" s="23"/>
      <c r="R295" s="127"/>
      <c r="S295" s="126">
        <v>15</v>
      </c>
      <c r="T295" s="126">
        <v>15</v>
      </c>
      <c r="U295" s="105">
        <f t="shared" si="200"/>
        <v>0</v>
      </c>
      <c r="V295" s="105">
        <f t="shared" si="165"/>
        <v>15</v>
      </c>
      <c r="W295" s="105">
        <f t="shared" si="166"/>
        <v>0</v>
      </c>
      <c r="X295" s="105">
        <f t="shared" si="167"/>
        <v>0</v>
      </c>
      <c r="Y295" s="84">
        <f t="shared" si="168"/>
        <v>0</v>
      </c>
      <c r="Z295" s="84">
        <f t="shared" si="169"/>
        <v>0</v>
      </c>
      <c r="AA295" s="84">
        <f t="shared" si="170"/>
        <v>0</v>
      </c>
      <c r="AB295" s="17"/>
    </row>
    <row r="296" spans="1:28" ht="14.25" x14ac:dyDescent="0.2">
      <c r="A296" s="16" t="str">
        <f t="shared" ref="A296:N296" si="221">A295</f>
        <v>FULL</v>
      </c>
      <c r="B296" s="16" t="str">
        <f t="shared" si="221"/>
        <v>PRODUCTION</v>
      </c>
      <c r="C296" s="16" t="str">
        <f t="shared" si="221"/>
        <v>BETWEEN</v>
      </c>
      <c r="D296" s="16" t="str">
        <f t="shared" si="221"/>
        <v>GOAB</v>
      </c>
      <c r="E296" s="16" t="str">
        <f t="shared" si="221"/>
        <v>ADU</v>
      </c>
      <c r="F296" s="100">
        <f t="shared" si="221"/>
        <v>0</v>
      </c>
      <c r="G296" s="100">
        <f t="shared" si="221"/>
        <v>0</v>
      </c>
      <c r="H296" s="16">
        <f t="shared" si="221"/>
        <v>0</v>
      </c>
      <c r="I296" s="16">
        <f t="shared" si="221"/>
        <v>130</v>
      </c>
      <c r="J296" s="16" t="str">
        <f t="shared" si="221"/>
        <v>21CASE</v>
      </c>
      <c r="K296" s="100">
        <f t="shared" si="221"/>
        <v>0</v>
      </c>
      <c r="L296" s="16">
        <f t="shared" si="221"/>
        <v>326</v>
      </c>
      <c r="M296" s="16">
        <f t="shared" si="221"/>
        <v>326</v>
      </c>
      <c r="N296" s="106">
        <f t="shared" si="221"/>
        <v>130</v>
      </c>
      <c r="O296" s="126" t="s">
        <v>469</v>
      </c>
      <c r="P296" s="103" t="s">
        <v>185</v>
      </c>
      <c r="Q296" s="23"/>
      <c r="R296" s="127"/>
      <c r="S296" s="126">
        <v>6</v>
      </c>
      <c r="T296" s="126">
        <v>6</v>
      </c>
      <c r="U296" s="105">
        <f t="shared" si="200"/>
        <v>0</v>
      </c>
      <c r="V296" s="105">
        <f t="shared" si="165"/>
        <v>6</v>
      </c>
      <c r="W296" s="105">
        <f t="shared" si="166"/>
        <v>0</v>
      </c>
      <c r="X296" s="105">
        <f t="shared" si="167"/>
        <v>0</v>
      </c>
      <c r="Y296" s="84">
        <f t="shared" si="168"/>
        <v>0</v>
      </c>
      <c r="Z296" s="84">
        <f t="shared" si="169"/>
        <v>0</v>
      </c>
      <c r="AA296" s="84">
        <f t="shared" si="170"/>
        <v>0</v>
      </c>
      <c r="AB296" s="17"/>
    </row>
    <row r="297" spans="1:28" ht="14.25" x14ac:dyDescent="0.2">
      <c r="A297" s="16" t="str">
        <f t="shared" ref="A297:N297" si="222">A296</f>
        <v>FULL</v>
      </c>
      <c r="B297" s="16" t="str">
        <f t="shared" si="222"/>
        <v>PRODUCTION</v>
      </c>
      <c r="C297" s="16" t="str">
        <f t="shared" si="222"/>
        <v>BETWEEN</v>
      </c>
      <c r="D297" s="16" t="str">
        <f t="shared" si="222"/>
        <v>GOAB</v>
      </c>
      <c r="E297" s="16" t="str">
        <f t="shared" si="222"/>
        <v>ADU</v>
      </c>
      <c r="F297" s="100">
        <f t="shared" si="222"/>
        <v>0</v>
      </c>
      <c r="G297" s="100">
        <f t="shared" si="222"/>
        <v>0</v>
      </c>
      <c r="H297" s="16">
        <f t="shared" si="222"/>
        <v>0</v>
      </c>
      <c r="I297" s="16">
        <f t="shared" si="222"/>
        <v>130</v>
      </c>
      <c r="J297" s="16" t="str">
        <f t="shared" si="222"/>
        <v>21CASE</v>
      </c>
      <c r="K297" s="100">
        <f t="shared" si="222"/>
        <v>0</v>
      </c>
      <c r="L297" s="16">
        <f t="shared" si="222"/>
        <v>326</v>
      </c>
      <c r="M297" s="16">
        <f t="shared" si="222"/>
        <v>326</v>
      </c>
      <c r="N297" s="106">
        <f t="shared" si="222"/>
        <v>130</v>
      </c>
      <c r="O297" s="126" t="s">
        <v>438</v>
      </c>
      <c r="P297" s="103" t="s">
        <v>185</v>
      </c>
      <c r="Q297" s="23"/>
      <c r="R297" s="127"/>
      <c r="S297" s="126">
        <v>14</v>
      </c>
      <c r="T297" s="126">
        <v>14</v>
      </c>
      <c r="U297" s="105">
        <f t="shared" si="200"/>
        <v>0</v>
      </c>
      <c r="V297" s="105">
        <f t="shared" si="165"/>
        <v>14</v>
      </c>
      <c r="W297" s="105">
        <f t="shared" si="166"/>
        <v>0</v>
      </c>
      <c r="X297" s="105">
        <f t="shared" si="167"/>
        <v>0</v>
      </c>
      <c r="Y297" s="84">
        <f t="shared" si="168"/>
        <v>0</v>
      </c>
      <c r="Z297" s="84">
        <f t="shared" si="169"/>
        <v>0</v>
      </c>
      <c r="AA297" s="84">
        <f t="shared" si="170"/>
        <v>0</v>
      </c>
      <c r="AB297" s="17"/>
    </row>
    <row r="298" spans="1:28" ht="14.25" x14ac:dyDescent="0.2">
      <c r="A298" s="16" t="str">
        <f t="shared" ref="A298:N298" si="223">A297</f>
        <v>FULL</v>
      </c>
      <c r="B298" s="16" t="str">
        <f t="shared" si="223"/>
        <v>PRODUCTION</v>
      </c>
      <c r="C298" s="16" t="str">
        <f t="shared" si="223"/>
        <v>BETWEEN</v>
      </c>
      <c r="D298" s="16" t="str">
        <f t="shared" si="223"/>
        <v>GOAB</v>
      </c>
      <c r="E298" s="16" t="str">
        <f t="shared" si="223"/>
        <v>ADU</v>
      </c>
      <c r="F298" s="100">
        <f t="shared" si="223"/>
        <v>0</v>
      </c>
      <c r="G298" s="100">
        <f t="shared" si="223"/>
        <v>0</v>
      </c>
      <c r="H298" s="16">
        <f t="shared" si="223"/>
        <v>0</v>
      </c>
      <c r="I298" s="16">
        <f t="shared" si="223"/>
        <v>130</v>
      </c>
      <c r="J298" s="16" t="str">
        <f t="shared" si="223"/>
        <v>21CASE</v>
      </c>
      <c r="K298" s="100">
        <f t="shared" si="223"/>
        <v>0</v>
      </c>
      <c r="L298" s="16">
        <f t="shared" si="223"/>
        <v>326</v>
      </c>
      <c r="M298" s="16">
        <f t="shared" si="223"/>
        <v>326</v>
      </c>
      <c r="N298" s="106">
        <f t="shared" si="223"/>
        <v>130</v>
      </c>
      <c r="O298" s="126" t="s">
        <v>470</v>
      </c>
      <c r="P298" s="103" t="s">
        <v>185</v>
      </c>
      <c r="Q298" s="23"/>
      <c r="R298" s="127"/>
      <c r="S298" s="126">
        <v>14</v>
      </c>
      <c r="T298" s="126">
        <v>16</v>
      </c>
      <c r="U298" s="105">
        <f t="shared" si="200"/>
        <v>-2</v>
      </c>
      <c r="V298" s="105">
        <f t="shared" si="165"/>
        <v>15</v>
      </c>
      <c r="W298" s="105">
        <f t="shared" si="166"/>
        <v>6.6666666666666666E-2</v>
      </c>
      <c r="X298" s="105">
        <f t="shared" si="167"/>
        <v>2</v>
      </c>
      <c r="Y298" s="84">
        <f t="shared" si="168"/>
        <v>1.4142135623730951</v>
      </c>
      <c r="Z298" s="84">
        <f t="shared" si="169"/>
        <v>9.428090415820635E-2</v>
      </c>
      <c r="AA298" s="84">
        <f t="shared" si="170"/>
        <v>6.6666666666666666E-2</v>
      </c>
      <c r="AB298" s="17"/>
    </row>
    <row r="299" spans="1:28" ht="14.25" x14ac:dyDescent="0.2">
      <c r="A299" s="16" t="str">
        <f t="shared" ref="A299:N299" si="224">A298</f>
        <v>FULL</v>
      </c>
      <c r="B299" s="16" t="str">
        <f t="shared" si="224"/>
        <v>PRODUCTION</v>
      </c>
      <c r="C299" s="16" t="str">
        <f t="shared" si="224"/>
        <v>BETWEEN</v>
      </c>
      <c r="D299" s="16" t="str">
        <f t="shared" si="224"/>
        <v>GOAB</v>
      </c>
      <c r="E299" s="16" t="str">
        <f t="shared" si="224"/>
        <v>ADU</v>
      </c>
      <c r="F299" s="100">
        <f t="shared" si="224"/>
        <v>0</v>
      </c>
      <c r="G299" s="100">
        <f t="shared" si="224"/>
        <v>0</v>
      </c>
      <c r="H299" s="16">
        <f t="shared" si="224"/>
        <v>0</v>
      </c>
      <c r="I299" s="16">
        <f t="shared" si="224"/>
        <v>130</v>
      </c>
      <c r="J299" s="16" t="str">
        <f t="shared" si="224"/>
        <v>21CASE</v>
      </c>
      <c r="K299" s="100">
        <f t="shared" si="224"/>
        <v>0</v>
      </c>
      <c r="L299" s="16">
        <f t="shared" si="224"/>
        <v>326</v>
      </c>
      <c r="M299" s="16">
        <f t="shared" si="224"/>
        <v>326</v>
      </c>
      <c r="N299" s="106">
        <f t="shared" si="224"/>
        <v>130</v>
      </c>
      <c r="O299" s="126" t="s">
        <v>471</v>
      </c>
      <c r="P299" s="103" t="s">
        <v>185</v>
      </c>
      <c r="Q299" s="23"/>
      <c r="R299" s="127"/>
      <c r="S299" s="126">
        <v>14</v>
      </c>
      <c r="T299" s="126">
        <v>15</v>
      </c>
      <c r="U299" s="105">
        <f t="shared" si="200"/>
        <v>-1</v>
      </c>
      <c r="V299" s="105">
        <f t="shared" si="165"/>
        <v>14.5</v>
      </c>
      <c r="W299" s="105">
        <f t="shared" si="166"/>
        <v>3.4482758620689655E-2</v>
      </c>
      <c r="X299" s="105">
        <f t="shared" si="167"/>
        <v>0.5</v>
      </c>
      <c r="Y299" s="84">
        <f t="shared" si="168"/>
        <v>0.70710678118654757</v>
      </c>
      <c r="Z299" s="84">
        <f t="shared" si="169"/>
        <v>4.8765984909417075E-2</v>
      </c>
      <c r="AA299" s="84">
        <f t="shared" si="170"/>
        <v>3.4482758620689655E-2</v>
      </c>
      <c r="AB299" s="17"/>
    </row>
    <row r="300" spans="1:28" ht="14.25" x14ac:dyDescent="0.2">
      <c r="A300" s="16" t="str">
        <f t="shared" ref="A300:N300" si="225">A299</f>
        <v>FULL</v>
      </c>
      <c r="B300" s="16" t="str">
        <f t="shared" si="225"/>
        <v>PRODUCTION</v>
      </c>
      <c r="C300" s="16" t="str">
        <f t="shared" si="225"/>
        <v>BETWEEN</v>
      </c>
      <c r="D300" s="16" t="str">
        <f t="shared" si="225"/>
        <v>GOAB</v>
      </c>
      <c r="E300" s="16" t="str">
        <f t="shared" si="225"/>
        <v>ADU</v>
      </c>
      <c r="F300" s="100">
        <f t="shared" si="225"/>
        <v>0</v>
      </c>
      <c r="G300" s="100">
        <f t="shared" si="225"/>
        <v>0</v>
      </c>
      <c r="H300" s="16">
        <f t="shared" si="225"/>
        <v>0</v>
      </c>
      <c r="I300" s="16">
        <f t="shared" si="225"/>
        <v>130</v>
      </c>
      <c r="J300" s="16" t="str">
        <f t="shared" si="225"/>
        <v>21CASE</v>
      </c>
      <c r="K300" s="100">
        <f t="shared" si="225"/>
        <v>0</v>
      </c>
      <c r="L300" s="16">
        <f t="shared" si="225"/>
        <v>326</v>
      </c>
      <c r="M300" s="16">
        <f t="shared" si="225"/>
        <v>326</v>
      </c>
      <c r="N300" s="106">
        <f t="shared" si="225"/>
        <v>130</v>
      </c>
      <c r="O300" s="126" t="s">
        <v>472</v>
      </c>
      <c r="P300" s="103" t="s">
        <v>185</v>
      </c>
      <c r="Q300" s="23"/>
      <c r="R300" s="127"/>
      <c r="S300" s="126">
        <v>8</v>
      </c>
      <c r="T300" s="126">
        <v>9</v>
      </c>
      <c r="U300" s="105">
        <f t="shared" si="200"/>
        <v>-1</v>
      </c>
      <c r="V300" s="105">
        <f t="shared" si="165"/>
        <v>8.5</v>
      </c>
      <c r="W300" s="105">
        <f t="shared" si="166"/>
        <v>5.8823529411764705E-2</v>
      </c>
      <c r="X300" s="105">
        <f t="shared" si="167"/>
        <v>0.5</v>
      </c>
      <c r="Y300" s="84">
        <f t="shared" si="168"/>
        <v>0.70710678118654757</v>
      </c>
      <c r="Z300" s="84">
        <f t="shared" si="169"/>
        <v>8.3189033080770303E-2</v>
      </c>
      <c r="AA300" s="84">
        <f t="shared" si="170"/>
        <v>5.8823529411764705E-2</v>
      </c>
      <c r="AB300" s="17"/>
    </row>
    <row r="301" spans="1:28" ht="14.25" x14ac:dyDescent="0.2">
      <c r="A301" s="16" t="str">
        <f t="shared" ref="A301:N301" si="226">A300</f>
        <v>FULL</v>
      </c>
      <c r="B301" s="16" t="str">
        <f t="shared" si="226"/>
        <v>PRODUCTION</v>
      </c>
      <c r="C301" s="16" t="str">
        <f t="shared" si="226"/>
        <v>BETWEEN</v>
      </c>
      <c r="D301" s="16" t="str">
        <f t="shared" si="226"/>
        <v>GOAB</v>
      </c>
      <c r="E301" s="16" t="str">
        <f t="shared" si="226"/>
        <v>ADU</v>
      </c>
      <c r="F301" s="100">
        <f t="shared" si="226"/>
        <v>0</v>
      </c>
      <c r="G301" s="100">
        <f t="shared" si="226"/>
        <v>0</v>
      </c>
      <c r="H301" s="16">
        <f t="shared" si="226"/>
        <v>0</v>
      </c>
      <c r="I301" s="16">
        <f t="shared" si="226"/>
        <v>130</v>
      </c>
      <c r="J301" s="16" t="str">
        <f t="shared" si="226"/>
        <v>21CASE</v>
      </c>
      <c r="K301" s="100">
        <f t="shared" si="226"/>
        <v>0</v>
      </c>
      <c r="L301" s="16">
        <f t="shared" si="226"/>
        <v>326</v>
      </c>
      <c r="M301" s="16">
        <f t="shared" si="226"/>
        <v>326</v>
      </c>
      <c r="N301" s="106">
        <f t="shared" si="226"/>
        <v>130</v>
      </c>
      <c r="O301" s="126" t="s">
        <v>473</v>
      </c>
      <c r="P301" s="103" t="s">
        <v>185</v>
      </c>
      <c r="Q301" s="23"/>
      <c r="R301" s="127"/>
      <c r="S301" s="126">
        <v>12</v>
      </c>
      <c r="T301" s="126">
        <v>11</v>
      </c>
      <c r="U301" s="105">
        <f t="shared" si="200"/>
        <v>1</v>
      </c>
      <c r="V301" s="105">
        <f t="shared" si="165"/>
        <v>11.5</v>
      </c>
      <c r="W301" s="105">
        <f t="shared" si="166"/>
        <v>4.3478260869565216E-2</v>
      </c>
      <c r="X301" s="105">
        <f t="shared" si="167"/>
        <v>0.5</v>
      </c>
      <c r="Y301" s="84">
        <f t="shared" si="168"/>
        <v>0.70710678118654757</v>
      </c>
      <c r="Z301" s="84">
        <f t="shared" si="169"/>
        <v>6.1487546190134572E-2</v>
      </c>
      <c r="AA301" s="84">
        <f t="shared" si="170"/>
        <v>4.3478260869565216E-2</v>
      </c>
      <c r="AB301" s="17"/>
    </row>
    <row r="302" spans="1:28" ht="14.25" x14ac:dyDescent="0.2">
      <c r="A302" s="16" t="str">
        <f t="shared" ref="A302:N302" si="227">A301</f>
        <v>FULL</v>
      </c>
      <c r="B302" s="16" t="str">
        <f t="shared" si="227"/>
        <v>PRODUCTION</v>
      </c>
      <c r="C302" s="16" t="str">
        <f t="shared" si="227"/>
        <v>BETWEEN</v>
      </c>
      <c r="D302" s="16" t="str">
        <f t="shared" si="227"/>
        <v>GOAB</v>
      </c>
      <c r="E302" s="16" t="str">
        <f t="shared" si="227"/>
        <v>ADU</v>
      </c>
      <c r="F302" s="100">
        <f t="shared" si="227"/>
        <v>0</v>
      </c>
      <c r="G302" s="100">
        <f t="shared" si="227"/>
        <v>0</v>
      </c>
      <c r="H302" s="16">
        <f t="shared" si="227"/>
        <v>0</v>
      </c>
      <c r="I302" s="16">
        <f t="shared" si="227"/>
        <v>130</v>
      </c>
      <c r="J302" s="16" t="str">
        <f t="shared" si="227"/>
        <v>21CASE</v>
      </c>
      <c r="K302" s="100">
        <f t="shared" si="227"/>
        <v>0</v>
      </c>
      <c r="L302" s="16">
        <f t="shared" si="227"/>
        <v>326</v>
      </c>
      <c r="M302" s="16">
        <f t="shared" si="227"/>
        <v>326</v>
      </c>
      <c r="N302" s="106">
        <f t="shared" si="227"/>
        <v>130</v>
      </c>
      <c r="O302" s="126" t="s">
        <v>474</v>
      </c>
      <c r="P302" s="103" t="s">
        <v>185</v>
      </c>
      <c r="Q302" s="23"/>
      <c r="R302" s="127"/>
      <c r="S302" s="126">
        <v>9</v>
      </c>
      <c r="T302" s="126">
        <v>9</v>
      </c>
      <c r="U302" s="105">
        <f t="shared" si="200"/>
        <v>0</v>
      </c>
      <c r="V302" s="105">
        <f t="shared" si="165"/>
        <v>9</v>
      </c>
      <c r="W302" s="105">
        <f t="shared" si="166"/>
        <v>0</v>
      </c>
      <c r="X302" s="105">
        <f t="shared" si="167"/>
        <v>0</v>
      </c>
      <c r="Y302" s="84">
        <f t="shared" si="168"/>
        <v>0</v>
      </c>
      <c r="Z302" s="84">
        <f t="shared" si="169"/>
        <v>0</v>
      </c>
      <c r="AA302" s="84">
        <f t="shared" si="170"/>
        <v>0</v>
      </c>
      <c r="AB302" s="17"/>
    </row>
    <row r="303" spans="1:28" ht="14.25" x14ac:dyDescent="0.2">
      <c r="A303" s="16" t="str">
        <f t="shared" ref="A303:N303" si="228">A302</f>
        <v>FULL</v>
      </c>
      <c r="B303" s="16" t="str">
        <f t="shared" si="228"/>
        <v>PRODUCTION</v>
      </c>
      <c r="C303" s="16" t="str">
        <f t="shared" si="228"/>
        <v>BETWEEN</v>
      </c>
      <c r="D303" s="16" t="str">
        <f t="shared" si="228"/>
        <v>GOAB</v>
      </c>
      <c r="E303" s="16" t="str">
        <f t="shared" si="228"/>
        <v>ADU</v>
      </c>
      <c r="F303" s="100">
        <f t="shared" si="228"/>
        <v>0</v>
      </c>
      <c r="G303" s="100">
        <f t="shared" si="228"/>
        <v>0</v>
      </c>
      <c r="H303" s="16">
        <f t="shared" si="228"/>
        <v>0</v>
      </c>
      <c r="I303" s="16">
        <f t="shared" si="228"/>
        <v>130</v>
      </c>
      <c r="J303" s="16" t="str">
        <f t="shared" si="228"/>
        <v>21CASE</v>
      </c>
      <c r="K303" s="100">
        <f t="shared" si="228"/>
        <v>0</v>
      </c>
      <c r="L303" s="16">
        <f t="shared" si="228"/>
        <v>326</v>
      </c>
      <c r="M303" s="16">
        <f t="shared" si="228"/>
        <v>326</v>
      </c>
      <c r="N303" s="106">
        <f t="shared" si="228"/>
        <v>130</v>
      </c>
      <c r="O303" s="126" t="s">
        <v>440</v>
      </c>
      <c r="P303" s="103" t="s">
        <v>185</v>
      </c>
      <c r="Q303" s="23"/>
      <c r="R303" s="127"/>
      <c r="S303" s="126">
        <v>19</v>
      </c>
      <c r="T303" s="126">
        <v>21</v>
      </c>
      <c r="U303" s="105">
        <f t="shared" si="200"/>
        <v>-2</v>
      </c>
      <c r="V303" s="105">
        <f t="shared" si="165"/>
        <v>20</v>
      </c>
      <c r="W303" s="105">
        <f t="shared" si="166"/>
        <v>0.05</v>
      </c>
      <c r="X303" s="105">
        <f t="shared" si="167"/>
        <v>2</v>
      </c>
      <c r="Y303" s="84">
        <f t="shared" si="168"/>
        <v>1.4142135623730951</v>
      </c>
      <c r="Z303" s="84">
        <f t="shared" si="169"/>
        <v>7.0710678118654752E-2</v>
      </c>
      <c r="AA303" s="84">
        <f t="shared" si="170"/>
        <v>4.9999999999999996E-2</v>
      </c>
      <c r="AB303" s="17"/>
    </row>
    <row r="304" spans="1:28" ht="14.25" x14ac:dyDescent="0.2">
      <c r="A304" s="16" t="str">
        <f t="shared" ref="A304:N304" si="229">A303</f>
        <v>FULL</v>
      </c>
      <c r="B304" s="16" t="str">
        <f t="shared" si="229"/>
        <v>PRODUCTION</v>
      </c>
      <c r="C304" s="16" t="str">
        <f t="shared" si="229"/>
        <v>BETWEEN</v>
      </c>
      <c r="D304" s="16" t="str">
        <f t="shared" si="229"/>
        <v>GOAB</v>
      </c>
      <c r="E304" s="16" t="str">
        <f t="shared" si="229"/>
        <v>ADU</v>
      </c>
      <c r="F304" s="100">
        <f t="shared" si="229"/>
        <v>0</v>
      </c>
      <c r="G304" s="100">
        <f t="shared" si="229"/>
        <v>0</v>
      </c>
      <c r="H304" s="16">
        <f t="shared" si="229"/>
        <v>0</v>
      </c>
      <c r="I304" s="16">
        <f t="shared" si="229"/>
        <v>130</v>
      </c>
      <c r="J304" s="16" t="str">
        <f t="shared" si="229"/>
        <v>21CASE</v>
      </c>
      <c r="K304" s="100">
        <f t="shared" si="229"/>
        <v>0</v>
      </c>
      <c r="L304" s="16">
        <f t="shared" si="229"/>
        <v>326</v>
      </c>
      <c r="M304" s="16">
        <f t="shared" si="229"/>
        <v>326</v>
      </c>
      <c r="N304" s="106">
        <f t="shared" si="229"/>
        <v>130</v>
      </c>
      <c r="O304" s="126" t="s">
        <v>441</v>
      </c>
      <c r="P304" s="103" t="s">
        <v>185</v>
      </c>
      <c r="Q304" s="23"/>
      <c r="R304" s="127"/>
      <c r="S304" s="126">
        <v>23</v>
      </c>
      <c r="T304" s="126">
        <v>16</v>
      </c>
      <c r="U304" s="105">
        <f t="shared" si="200"/>
        <v>7</v>
      </c>
      <c r="V304" s="105">
        <f t="shared" si="165"/>
        <v>19.5</v>
      </c>
      <c r="W304" s="105">
        <f t="shared" si="166"/>
        <v>0.17948717948717949</v>
      </c>
      <c r="X304" s="105">
        <f t="shared" si="167"/>
        <v>24.5</v>
      </c>
      <c r="Y304" s="84">
        <f t="shared" si="168"/>
        <v>4.9497474683058327</v>
      </c>
      <c r="Z304" s="84">
        <f t="shared" si="169"/>
        <v>0.2538332035028632</v>
      </c>
      <c r="AA304" s="84">
        <f t="shared" si="170"/>
        <v>0.17948717948717946</v>
      </c>
      <c r="AB304" s="17"/>
    </row>
    <row r="305" spans="1:28" ht="14.25" x14ac:dyDescent="0.2">
      <c r="A305" s="16" t="str">
        <f t="shared" ref="A305:N305" si="230">A304</f>
        <v>FULL</v>
      </c>
      <c r="B305" s="16" t="str">
        <f t="shared" si="230"/>
        <v>PRODUCTION</v>
      </c>
      <c r="C305" s="16" t="str">
        <f t="shared" si="230"/>
        <v>BETWEEN</v>
      </c>
      <c r="D305" s="16" t="str">
        <f t="shared" si="230"/>
        <v>GOAB</v>
      </c>
      <c r="E305" s="16" t="str">
        <f t="shared" si="230"/>
        <v>ADU</v>
      </c>
      <c r="F305" s="100">
        <f t="shared" si="230"/>
        <v>0</v>
      </c>
      <c r="G305" s="100">
        <f t="shared" si="230"/>
        <v>0</v>
      </c>
      <c r="H305" s="16">
        <f t="shared" si="230"/>
        <v>0</v>
      </c>
      <c r="I305" s="16">
        <f t="shared" si="230"/>
        <v>130</v>
      </c>
      <c r="J305" s="16" t="str">
        <f t="shared" si="230"/>
        <v>21CASE</v>
      </c>
      <c r="K305" s="100">
        <f t="shared" si="230"/>
        <v>0</v>
      </c>
      <c r="L305" s="16">
        <f t="shared" si="230"/>
        <v>326</v>
      </c>
      <c r="M305" s="16">
        <f t="shared" si="230"/>
        <v>326</v>
      </c>
      <c r="N305" s="106">
        <f t="shared" si="230"/>
        <v>130</v>
      </c>
      <c r="O305" s="126" t="s">
        <v>475</v>
      </c>
      <c r="P305" s="103" t="s">
        <v>185</v>
      </c>
      <c r="Q305" s="23"/>
      <c r="R305" s="127"/>
      <c r="S305" s="126">
        <v>16</v>
      </c>
      <c r="T305" s="126">
        <v>16</v>
      </c>
      <c r="U305" s="105">
        <f t="shared" si="200"/>
        <v>0</v>
      </c>
      <c r="V305" s="105">
        <f t="shared" si="165"/>
        <v>16</v>
      </c>
      <c r="W305" s="105">
        <f t="shared" si="166"/>
        <v>0</v>
      </c>
      <c r="X305" s="105">
        <f t="shared" si="167"/>
        <v>0</v>
      </c>
      <c r="Y305" s="84">
        <f t="shared" si="168"/>
        <v>0</v>
      </c>
      <c r="Z305" s="84">
        <f t="shared" si="169"/>
        <v>0</v>
      </c>
      <c r="AA305" s="84">
        <f t="shared" si="170"/>
        <v>0</v>
      </c>
      <c r="AB305" s="17"/>
    </row>
    <row r="306" spans="1:28" ht="14.25" x14ac:dyDescent="0.2">
      <c r="A306" s="16" t="str">
        <f t="shared" ref="A306:N306" si="231">A305</f>
        <v>FULL</v>
      </c>
      <c r="B306" s="16" t="str">
        <f t="shared" si="231"/>
        <v>PRODUCTION</v>
      </c>
      <c r="C306" s="16" t="str">
        <f t="shared" si="231"/>
        <v>BETWEEN</v>
      </c>
      <c r="D306" s="16" t="str">
        <f t="shared" si="231"/>
        <v>GOAB</v>
      </c>
      <c r="E306" s="16" t="str">
        <f t="shared" si="231"/>
        <v>ADU</v>
      </c>
      <c r="F306" s="100">
        <f t="shared" si="231"/>
        <v>0</v>
      </c>
      <c r="G306" s="100">
        <f t="shared" si="231"/>
        <v>0</v>
      </c>
      <c r="H306" s="16">
        <f t="shared" si="231"/>
        <v>0</v>
      </c>
      <c r="I306" s="16">
        <f t="shared" si="231"/>
        <v>130</v>
      </c>
      <c r="J306" s="16" t="str">
        <f t="shared" si="231"/>
        <v>21CASE</v>
      </c>
      <c r="K306" s="100">
        <f t="shared" si="231"/>
        <v>0</v>
      </c>
      <c r="L306" s="16">
        <f t="shared" si="231"/>
        <v>326</v>
      </c>
      <c r="M306" s="16">
        <f t="shared" si="231"/>
        <v>326</v>
      </c>
      <c r="N306" s="106">
        <f t="shared" si="231"/>
        <v>130</v>
      </c>
      <c r="O306" s="126" t="s">
        <v>476</v>
      </c>
      <c r="P306" s="103" t="s">
        <v>185</v>
      </c>
      <c r="Q306" s="23"/>
      <c r="R306" s="127"/>
      <c r="S306" s="126">
        <v>17</v>
      </c>
      <c r="T306" s="126">
        <v>18</v>
      </c>
      <c r="U306" s="105">
        <f t="shared" si="200"/>
        <v>-1</v>
      </c>
      <c r="V306" s="105">
        <f t="shared" si="165"/>
        <v>17.5</v>
      </c>
      <c r="W306" s="105">
        <f t="shared" si="166"/>
        <v>2.8571428571428571E-2</v>
      </c>
      <c r="X306" s="105">
        <f t="shared" si="167"/>
        <v>0.5</v>
      </c>
      <c r="Y306" s="84">
        <f t="shared" si="168"/>
        <v>0.70710678118654757</v>
      </c>
      <c r="Z306" s="84">
        <f t="shared" si="169"/>
        <v>4.0406101782088436E-2</v>
      </c>
      <c r="AA306" s="84">
        <f t="shared" si="170"/>
        <v>2.8571428571428574E-2</v>
      </c>
      <c r="AB306" s="17"/>
    </row>
    <row r="307" spans="1:28" ht="14.25" x14ac:dyDescent="0.2">
      <c r="A307" s="16" t="str">
        <f t="shared" ref="A307:N307" si="232">A306</f>
        <v>FULL</v>
      </c>
      <c r="B307" s="16" t="str">
        <f t="shared" si="232"/>
        <v>PRODUCTION</v>
      </c>
      <c r="C307" s="16" t="str">
        <f t="shared" si="232"/>
        <v>BETWEEN</v>
      </c>
      <c r="D307" s="16" t="str">
        <f t="shared" si="232"/>
        <v>GOAB</v>
      </c>
      <c r="E307" s="16" t="str">
        <f t="shared" si="232"/>
        <v>ADU</v>
      </c>
      <c r="F307" s="100">
        <f t="shared" si="232"/>
        <v>0</v>
      </c>
      <c r="G307" s="100">
        <f t="shared" si="232"/>
        <v>0</v>
      </c>
      <c r="H307" s="16">
        <f t="shared" si="232"/>
        <v>0</v>
      </c>
      <c r="I307" s="16">
        <f t="shared" si="232"/>
        <v>130</v>
      </c>
      <c r="J307" s="16" t="str">
        <f t="shared" si="232"/>
        <v>21CASE</v>
      </c>
      <c r="K307" s="100">
        <f t="shared" si="232"/>
        <v>0</v>
      </c>
      <c r="L307" s="16">
        <f t="shared" si="232"/>
        <v>326</v>
      </c>
      <c r="M307" s="16">
        <f t="shared" si="232"/>
        <v>326</v>
      </c>
      <c r="N307" s="106">
        <f t="shared" si="232"/>
        <v>130</v>
      </c>
      <c r="O307" s="126" t="s">
        <v>442</v>
      </c>
      <c r="P307" s="103" t="s">
        <v>185</v>
      </c>
      <c r="Q307" s="23"/>
      <c r="R307" s="127"/>
      <c r="S307" s="126">
        <v>8</v>
      </c>
      <c r="T307" s="126">
        <v>9</v>
      </c>
      <c r="U307" s="105">
        <f t="shared" si="200"/>
        <v>-1</v>
      </c>
      <c r="V307" s="105">
        <f t="shared" si="165"/>
        <v>8.5</v>
      </c>
      <c r="W307" s="105">
        <f t="shared" si="166"/>
        <v>5.8823529411764705E-2</v>
      </c>
      <c r="X307" s="105">
        <f t="shared" si="167"/>
        <v>0.5</v>
      </c>
      <c r="Y307" s="84">
        <f t="shared" si="168"/>
        <v>0.70710678118654757</v>
      </c>
      <c r="Z307" s="84">
        <f t="shared" si="169"/>
        <v>8.3189033080770303E-2</v>
      </c>
      <c r="AA307" s="84">
        <f t="shared" si="170"/>
        <v>5.8823529411764705E-2</v>
      </c>
      <c r="AB307" s="17"/>
    </row>
    <row r="308" spans="1:28" ht="14.25" x14ac:dyDescent="0.2">
      <c r="A308" s="16" t="str">
        <f t="shared" ref="A308:N308" si="233">A307</f>
        <v>FULL</v>
      </c>
      <c r="B308" s="16" t="str">
        <f t="shared" si="233"/>
        <v>PRODUCTION</v>
      </c>
      <c r="C308" s="16" t="str">
        <f t="shared" si="233"/>
        <v>BETWEEN</v>
      </c>
      <c r="D308" s="16" t="str">
        <f t="shared" si="233"/>
        <v>GOAB</v>
      </c>
      <c r="E308" s="16" t="str">
        <f t="shared" si="233"/>
        <v>ADU</v>
      </c>
      <c r="F308" s="100">
        <f t="shared" si="233"/>
        <v>0</v>
      </c>
      <c r="G308" s="100">
        <f t="shared" si="233"/>
        <v>0</v>
      </c>
      <c r="H308" s="16">
        <f t="shared" si="233"/>
        <v>0</v>
      </c>
      <c r="I308" s="16">
        <f t="shared" si="233"/>
        <v>130</v>
      </c>
      <c r="J308" s="16" t="str">
        <f t="shared" si="233"/>
        <v>21CASE</v>
      </c>
      <c r="K308" s="100">
        <f t="shared" si="233"/>
        <v>0</v>
      </c>
      <c r="L308" s="16">
        <f t="shared" si="233"/>
        <v>326</v>
      </c>
      <c r="M308" s="16">
        <f t="shared" si="233"/>
        <v>326</v>
      </c>
      <c r="N308" s="106">
        <f t="shared" si="233"/>
        <v>130</v>
      </c>
      <c r="O308" s="126" t="s">
        <v>477</v>
      </c>
      <c r="P308" s="103" t="s">
        <v>185</v>
      </c>
      <c r="Q308" s="23"/>
      <c r="R308" s="127"/>
      <c r="S308" s="126">
        <v>10</v>
      </c>
      <c r="T308" s="126">
        <v>10</v>
      </c>
      <c r="U308" s="105">
        <f t="shared" si="200"/>
        <v>0</v>
      </c>
      <c r="V308" s="105">
        <f t="shared" si="165"/>
        <v>10</v>
      </c>
      <c r="W308" s="105">
        <f t="shared" si="166"/>
        <v>0</v>
      </c>
      <c r="X308" s="105">
        <f t="shared" si="167"/>
        <v>0</v>
      </c>
      <c r="Y308" s="84">
        <f t="shared" si="168"/>
        <v>0</v>
      </c>
      <c r="Z308" s="84">
        <f t="shared" si="169"/>
        <v>0</v>
      </c>
      <c r="AA308" s="84">
        <f t="shared" si="170"/>
        <v>0</v>
      </c>
      <c r="AB308" s="17"/>
    </row>
    <row r="309" spans="1:28" ht="14.25" x14ac:dyDescent="0.2">
      <c r="A309" s="16" t="str">
        <f t="shared" ref="A309:N309" si="234">A308</f>
        <v>FULL</v>
      </c>
      <c r="B309" s="16" t="str">
        <f t="shared" si="234"/>
        <v>PRODUCTION</v>
      </c>
      <c r="C309" s="16" t="str">
        <f t="shared" si="234"/>
        <v>BETWEEN</v>
      </c>
      <c r="D309" s="16" t="str">
        <f t="shared" si="234"/>
        <v>GOAB</v>
      </c>
      <c r="E309" s="16" t="str">
        <f t="shared" si="234"/>
        <v>ADU</v>
      </c>
      <c r="F309" s="100">
        <f t="shared" si="234"/>
        <v>0</v>
      </c>
      <c r="G309" s="100">
        <f t="shared" si="234"/>
        <v>0</v>
      </c>
      <c r="H309" s="16">
        <f t="shared" si="234"/>
        <v>0</v>
      </c>
      <c r="I309" s="16">
        <f t="shared" si="234"/>
        <v>130</v>
      </c>
      <c r="J309" s="16" t="str">
        <f t="shared" si="234"/>
        <v>21CASE</v>
      </c>
      <c r="K309" s="100">
        <f t="shared" si="234"/>
        <v>0</v>
      </c>
      <c r="L309" s="16">
        <f t="shared" si="234"/>
        <v>326</v>
      </c>
      <c r="M309" s="16">
        <f t="shared" si="234"/>
        <v>326</v>
      </c>
      <c r="N309" s="106">
        <f t="shared" si="234"/>
        <v>130</v>
      </c>
      <c r="O309" s="126" t="s">
        <v>478</v>
      </c>
      <c r="P309" s="103" t="s">
        <v>185</v>
      </c>
      <c r="Q309" s="23"/>
      <c r="R309" s="127"/>
      <c r="S309" s="126">
        <v>18</v>
      </c>
      <c r="T309" s="126">
        <v>16</v>
      </c>
      <c r="U309" s="105">
        <f t="shared" si="200"/>
        <v>2</v>
      </c>
      <c r="V309" s="105">
        <f t="shared" si="165"/>
        <v>17</v>
      </c>
      <c r="W309" s="105">
        <f t="shared" si="166"/>
        <v>5.8823529411764705E-2</v>
      </c>
      <c r="X309" s="105">
        <f t="shared" si="167"/>
        <v>2</v>
      </c>
      <c r="Y309" s="84">
        <f t="shared" si="168"/>
        <v>1.4142135623730951</v>
      </c>
      <c r="Z309" s="84">
        <f t="shared" si="169"/>
        <v>8.3189033080770303E-2</v>
      </c>
      <c r="AA309" s="84">
        <f t="shared" si="170"/>
        <v>5.8823529411764705E-2</v>
      </c>
      <c r="AB309" s="17"/>
    </row>
    <row r="310" spans="1:28" ht="14.25" x14ac:dyDescent="0.2">
      <c r="A310" s="16" t="str">
        <f t="shared" ref="A310:N310" si="235">A309</f>
        <v>FULL</v>
      </c>
      <c r="B310" s="16" t="str">
        <f t="shared" si="235"/>
        <v>PRODUCTION</v>
      </c>
      <c r="C310" s="16" t="str">
        <f t="shared" si="235"/>
        <v>BETWEEN</v>
      </c>
      <c r="D310" s="16" t="str">
        <f t="shared" si="235"/>
        <v>GOAB</v>
      </c>
      <c r="E310" s="16" t="str">
        <f t="shared" si="235"/>
        <v>ADU</v>
      </c>
      <c r="F310" s="100">
        <f t="shared" si="235"/>
        <v>0</v>
      </c>
      <c r="G310" s="100">
        <f t="shared" si="235"/>
        <v>0</v>
      </c>
      <c r="H310" s="16">
        <f t="shared" si="235"/>
        <v>0</v>
      </c>
      <c r="I310" s="16">
        <f t="shared" si="235"/>
        <v>130</v>
      </c>
      <c r="J310" s="16" t="str">
        <f t="shared" si="235"/>
        <v>21CASE</v>
      </c>
      <c r="K310" s="100">
        <f t="shared" si="235"/>
        <v>0</v>
      </c>
      <c r="L310" s="16">
        <f t="shared" si="235"/>
        <v>326</v>
      </c>
      <c r="M310" s="16">
        <f t="shared" si="235"/>
        <v>326</v>
      </c>
      <c r="N310" s="106">
        <f t="shared" si="235"/>
        <v>130</v>
      </c>
      <c r="O310" s="126" t="s">
        <v>479</v>
      </c>
      <c r="P310" s="103" t="s">
        <v>185</v>
      </c>
      <c r="Q310" s="23"/>
      <c r="R310" s="127"/>
      <c r="S310" s="126">
        <v>22</v>
      </c>
      <c r="T310" s="126">
        <v>22</v>
      </c>
      <c r="U310" s="105">
        <f t="shared" si="200"/>
        <v>0</v>
      </c>
      <c r="V310" s="105">
        <f t="shared" ref="V310:V343" si="236">AVERAGE(S310:T310)</f>
        <v>22</v>
      </c>
      <c r="W310" s="105">
        <f t="shared" ref="W310:W343" si="237">(((ABS(S310-V310))/V310)+((ABS(T310-V310))/V310))/2</f>
        <v>0</v>
      </c>
      <c r="X310" s="105">
        <f t="shared" ref="X310:X343" si="238">VAR(S310:T310)</f>
        <v>0</v>
      </c>
      <c r="Y310" s="84">
        <f t="shared" ref="Y310:Y343" si="239">STDEV(S310:T310)</f>
        <v>0</v>
      </c>
      <c r="Z310" s="84">
        <f t="shared" ref="Z310:Z343" si="240">Y310/V310</f>
        <v>0</v>
      </c>
      <c r="AA310" s="84">
        <f t="shared" ref="AA310:AA343" si="241">Z310/SQRT(2)</f>
        <v>0</v>
      </c>
      <c r="AB310" s="17"/>
    </row>
    <row r="311" spans="1:28" ht="14.25" x14ac:dyDescent="0.2">
      <c r="A311" s="16" t="str">
        <f t="shared" ref="A311:N311" si="242">A310</f>
        <v>FULL</v>
      </c>
      <c r="B311" s="16" t="str">
        <f t="shared" si="242"/>
        <v>PRODUCTION</v>
      </c>
      <c r="C311" s="16" t="str">
        <f t="shared" si="242"/>
        <v>BETWEEN</v>
      </c>
      <c r="D311" s="16" t="str">
        <f t="shared" si="242"/>
        <v>GOAB</v>
      </c>
      <c r="E311" s="16" t="str">
        <f t="shared" si="242"/>
        <v>ADU</v>
      </c>
      <c r="F311" s="100">
        <f t="shared" si="242"/>
        <v>0</v>
      </c>
      <c r="G311" s="100">
        <f t="shared" si="242"/>
        <v>0</v>
      </c>
      <c r="H311" s="16">
        <f t="shared" si="242"/>
        <v>0</v>
      </c>
      <c r="I311" s="16">
        <f t="shared" si="242"/>
        <v>130</v>
      </c>
      <c r="J311" s="16" t="str">
        <f t="shared" si="242"/>
        <v>21CASE</v>
      </c>
      <c r="K311" s="100">
        <f t="shared" si="242"/>
        <v>0</v>
      </c>
      <c r="L311" s="16">
        <f t="shared" si="242"/>
        <v>326</v>
      </c>
      <c r="M311" s="16">
        <f t="shared" si="242"/>
        <v>326</v>
      </c>
      <c r="N311" s="106">
        <f t="shared" si="242"/>
        <v>130</v>
      </c>
      <c r="O311" s="126" t="s">
        <v>480</v>
      </c>
      <c r="P311" s="103" t="s">
        <v>185</v>
      </c>
      <c r="Q311" s="23"/>
      <c r="R311" s="127"/>
      <c r="S311" s="126">
        <v>22</v>
      </c>
      <c r="T311" s="126">
        <v>23</v>
      </c>
      <c r="U311" s="105">
        <f t="shared" si="200"/>
        <v>-1</v>
      </c>
      <c r="V311" s="105">
        <f t="shared" si="236"/>
        <v>22.5</v>
      </c>
      <c r="W311" s="105">
        <f t="shared" si="237"/>
        <v>2.2222222222222223E-2</v>
      </c>
      <c r="X311" s="105">
        <f t="shared" si="238"/>
        <v>0.5</v>
      </c>
      <c r="Y311" s="84">
        <f t="shared" si="239"/>
        <v>0.70710678118654757</v>
      </c>
      <c r="Z311" s="84">
        <f t="shared" si="240"/>
        <v>3.1426968052735448E-2</v>
      </c>
      <c r="AA311" s="84">
        <f t="shared" si="241"/>
        <v>2.2222222222222223E-2</v>
      </c>
      <c r="AB311" s="17"/>
    </row>
    <row r="312" spans="1:28" ht="14.25" x14ac:dyDescent="0.2">
      <c r="A312" s="16" t="str">
        <f t="shared" ref="A312:N312" si="243">A311</f>
        <v>FULL</v>
      </c>
      <c r="B312" s="16" t="str">
        <f t="shared" si="243"/>
        <v>PRODUCTION</v>
      </c>
      <c r="C312" s="16" t="str">
        <f t="shared" si="243"/>
        <v>BETWEEN</v>
      </c>
      <c r="D312" s="16" t="str">
        <f t="shared" si="243"/>
        <v>GOAB</v>
      </c>
      <c r="E312" s="16" t="str">
        <f t="shared" si="243"/>
        <v>ADU</v>
      </c>
      <c r="F312" s="100">
        <f t="shared" si="243"/>
        <v>0</v>
      </c>
      <c r="G312" s="100">
        <f t="shared" si="243"/>
        <v>0</v>
      </c>
      <c r="H312" s="16">
        <f t="shared" si="243"/>
        <v>0</v>
      </c>
      <c r="I312" s="16">
        <f t="shared" si="243"/>
        <v>130</v>
      </c>
      <c r="J312" s="16" t="str">
        <f t="shared" si="243"/>
        <v>21CASE</v>
      </c>
      <c r="K312" s="100">
        <f t="shared" si="243"/>
        <v>0</v>
      </c>
      <c r="L312" s="16">
        <f t="shared" si="243"/>
        <v>326</v>
      </c>
      <c r="M312" s="16">
        <f t="shared" si="243"/>
        <v>326</v>
      </c>
      <c r="N312" s="106">
        <f t="shared" si="243"/>
        <v>130</v>
      </c>
      <c r="O312" s="126" t="s">
        <v>443</v>
      </c>
      <c r="P312" s="103" t="s">
        <v>185</v>
      </c>
      <c r="Q312" s="23"/>
      <c r="R312" s="127"/>
      <c r="S312" s="126">
        <v>18</v>
      </c>
      <c r="T312" s="126">
        <v>18</v>
      </c>
      <c r="U312" s="105">
        <f t="shared" si="200"/>
        <v>0</v>
      </c>
      <c r="V312" s="105">
        <f t="shared" si="236"/>
        <v>18</v>
      </c>
      <c r="W312" s="105">
        <f t="shared" si="237"/>
        <v>0</v>
      </c>
      <c r="X312" s="105">
        <f t="shared" si="238"/>
        <v>0</v>
      </c>
      <c r="Y312" s="84">
        <f t="shared" si="239"/>
        <v>0</v>
      </c>
      <c r="Z312" s="84">
        <f t="shared" si="240"/>
        <v>0</v>
      </c>
      <c r="AA312" s="84">
        <f t="shared" si="241"/>
        <v>0</v>
      </c>
      <c r="AB312" s="17"/>
    </row>
    <row r="313" spans="1:28" ht="14.25" x14ac:dyDescent="0.2">
      <c r="A313" s="16" t="str">
        <f t="shared" ref="A313:N313" si="244">A312</f>
        <v>FULL</v>
      </c>
      <c r="B313" s="16" t="str">
        <f t="shared" si="244"/>
        <v>PRODUCTION</v>
      </c>
      <c r="C313" s="16" t="str">
        <f t="shared" si="244"/>
        <v>BETWEEN</v>
      </c>
      <c r="D313" s="16" t="str">
        <f t="shared" si="244"/>
        <v>GOAB</v>
      </c>
      <c r="E313" s="16" t="str">
        <f t="shared" si="244"/>
        <v>ADU</v>
      </c>
      <c r="F313" s="100">
        <f t="shared" si="244"/>
        <v>0</v>
      </c>
      <c r="G313" s="100">
        <f t="shared" si="244"/>
        <v>0</v>
      </c>
      <c r="H313" s="16">
        <f t="shared" si="244"/>
        <v>0</v>
      </c>
      <c r="I313" s="16">
        <f t="shared" si="244"/>
        <v>130</v>
      </c>
      <c r="J313" s="16" t="str">
        <f t="shared" si="244"/>
        <v>21CASE</v>
      </c>
      <c r="K313" s="100">
        <f t="shared" si="244"/>
        <v>0</v>
      </c>
      <c r="L313" s="16">
        <f t="shared" si="244"/>
        <v>326</v>
      </c>
      <c r="M313" s="16">
        <f t="shared" si="244"/>
        <v>326</v>
      </c>
      <c r="N313" s="106">
        <f t="shared" si="244"/>
        <v>130</v>
      </c>
      <c r="O313" s="126" t="s">
        <v>444</v>
      </c>
      <c r="P313" s="103" t="s">
        <v>185</v>
      </c>
      <c r="Q313" s="23"/>
      <c r="R313" s="127"/>
      <c r="S313" s="126">
        <v>17</v>
      </c>
      <c r="T313" s="126">
        <v>18</v>
      </c>
      <c r="U313" s="105">
        <f t="shared" si="200"/>
        <v>-1</v>
      </c>
      <c r="V313" s="105">
        <f t="shared" si="236"/>
        <v>17.5</v>
      </c>
      <c r="W313" s="105">
        <f t="shared" si="237"/>
        <v>2.8571428571428571E-2</v>
      </c>
      <c r="X313" s="105">
        <f t="shared" si="238"/>
        <v>0.5</v>
      </c>
      <c r="Y313" s="84">
        <f t="shared" si="239"/>
        <v>0.70710678118654757</v>
      </c>
      <c r="Z313" s="84">
        <f t="shared" si="240"/>
        <v>4.0406101782088436E-2</v>
      </c>
      <c r="AA313" s="84">
        <f t="shared" si="241"/>
        <v>2.8571428571428574E-2</v>
      </c>
      <c r="AB313" s="17"/>
    </row>
    <row r="314" spans="1:28" ht="14.25" x14ac:dyDescent="0.2">
      <c r="A314" s="16" t="str">
        <f t="shared" ref="A314:N314" si="245">A313</f>
        <v>FULL</v>
      </c>
      <c r="B314" s="16" t="str">
        <f t="shared" si="245"/>
        <v>PRODUCTION</v>
      </c>
      <c r="C314" s="16" t="str">
        <f t="shared" si="245"/>
        <v>BETWEEN</v>
      </c>
      <c r="D314" s="16" t="str">
        <f t="shared" si="245"/>
        <v>GOAB</v>
      </c>
      <c r="E314" s="16" t="str">
        <f t="shared" si="245"/>
        <v>ADU</v>
      </c>
      <c r="F314" s="100">
        <f t="shared" si="245"/>
        <v>0</v>
      </c>
      <c r="G314" s="100">
        <f t="shared" si="245"/>
        <v>0</v>
      </c>
      <c r="H314" s="16">
        <f t="shared" si="245"/>
        <v>0</v>
      </c>
      <c r="I314" s="16">
        <f t="shared" si="245"/>
        <v>130</v>
      </c>
      <c r="J314" s="16" t="str">
        <f t="shared" si="245"/>
        <v>21CASE</v>
      </c>
      <c r="K314" s="100">
        <f t="shared" si="245"/>
        <v>0</v>
      </c>
      <c r="L314" s="16">
        <f t="shared" si="245"/>
        <v>326</v>
      </c>
      <c r="M314" s="16">
        <f t="shared" si="245"/>
        <v>326</v>
      </c>
      <c r="N314" s="106">
        <f t="shared" si="245"/>
        <v>130</v>
      </c>
      <c r="O314" s="126" t="s">
        <v>448</v>
      </c>
      <c r="P314" s="103" t="s">
        <v>185</v>
      </c>
      <c r="Q314" s="23"/>
      <c r="R314" s="127"/>
      <c r="S314" s="126">
        <v>10</v>
      </c>
      <c r="T314" s="126">
        <v>9</v>
      </c>
      <c r="U314" s="105">
        <f t="shared" si="200"/>
        <v>1</v>
      </c>
      <c r="V314" s="105">
        <f t="shared" si="236"/>
        <v>9.5</v>
      </c>
      <c r="W314" s="105">
        <f t="shared" si="237"/>
        <v>5.2631578947368418E-2</v>
      </c>
      <c r="X314" s="105">
        <f t="shared" si="238"/>
        <v>0.5</v>
      </c>
      <c r="Y314" s="84">
        <f t="shared" si="239"/>
        <v>0.70710678118654757</v>
      </c>
      <c r="Z314" s="84">
        <f t="shared" si="240"/>
        <v>7.4432292756478696E-2</v>
      </c>
      <c r="AA314" s="84">
        <f t="shared" si="241"/>
        <v>5.2631578947368425E-2</v>
      </c>
      <c r="AB314" s="17"/>
    </row>
    <row r="315" spans="1:28" ht="14.25" x14ac:dyDescent="0.2">
      <c r="A315" s="16" t="str">
        <f t="shared" ref="A315:N315" si="246">A314</f>
        <v>FULL</v>
      </c>
      <c r="B315" s="16" t="str">
        <f t="shared" si="246"/>
        <v>PRODUCTION</v>
      </c>
      <c r="C315" s="16" t="str">
        <f t="shared" si="246"/>
        <v>BETWEEN</v>
      </c>
      <c r="D315" s="16" t="str">
        <f t="shared" si="246"/>
        <v>GOAB</v>
      </c>
      <c r="E315" s="16" t="str">
        <f t="shared" si="246"/>
        <v>ADU</v>
      </c>
      <c r="F315" s="100">
        <f t="shared" si="246"/>
        <v>0</v>
      </c>
      <c r="G315" s="100">
        <f t="shared" si="246"/>
        <v>0</v>
      </c>
      <c r="H315" s="16">
        <f t="shared" si="246"/>
        <v>0</v>
      </c>
      <c r="I315" s="16">
        <f t="shared" si="246"/>
        <v>130</v>
      </c>
      <c r="J315" s="16" t="str">
        <f t="shared" si="246"/>
        <v>21CASE</v>
      </c>
      <c r="K315" s="100">
        <f t="shared" si="246"/>
        <v>0</v>
      </c>
      <c r="L315" s="16">
        <f t="shared" si="246"/>
        <v>326</v>
      </c>
      <c r="M315" s="16">
        <f t="shared" si="246"/>
        <v>326</v>
      </c>
      <c r="N315" s="106">
        <f t="shared" si="246"/>
        <v>130</v>
      </c>
      <c r="O315" s="126" t="s">
        <v>481</v>
      </c>
      <c r="P315" s="103" t="s">
        <v>185</v>
      </c>
      <c r="Q315" s="23"/>
      <c r="R315" s="127"/>
      <c r="S315" s="126">
        <v>6</v>
      </c>
      <c r="T315" s="126">
        <v>6</v>
      </c>
      <c r="U315" s="105">
        <f t="shared" si="200"/>
        <v>0</v>
      </c>
      <c r="V315" s="105">
        <f t="shared" si="236"/>
        <v>6</v>
      </c>
      <c r="W315" s="105">
        <f t="shared" si="237"/>
        <v>0</v>
      </c>
      <c r="X315" s="105">
        <f t="shared" si="238"/>
        <v>0</v>
      </c>
      <c r="Y315" s="84">
        <f t="shared" si="239"/>
        <v>0</v>
      </c>
      <c r="Z315" s="84">
        <f t="shared" si="240"/>
        <v>0</v>
      </c>
      <c r="AA315" s="84">
        <f t="shared" si="241"/>
        <v>0</v>
      </c>
      <c r="AB315" s="17"/>
    </row>
    <row r="316" spans="1:28" ht="14.25" x14ac:dyDescent="0.2">
      <c r="A316" s="16" t="str">
        <f t="shared" ref="A316:N316" si="247">A315</f>
        <v>FULL</v>
      </c>
      <c r="B316" s="16" t="str">
        <f t="shared" si="247"/>
        <v>PRODUCTION</v>
      </c>
      <c r="C316" s="16" t="str">
        <f t="shared" si="247"/>
        <v>BETWEEN</v>
      </c>
      <c r="D316" s="16" t="str">
        <f t="shared" si="247"/>
        <v>GOAB</v>
      </c>
      <c r="E316" s="16" t="str">
        <f t="shared" si="247"/>
        <v>ADU</v>
      </c>
      <c r="F316" s="100">
        <f t="shared" si="247"/>
        <v>0</v>
      </c>
      <c r="G316" s="100">
        <f t="shared" si="247"/>
        <v>0</v>
      </c>
      <c r="H316" s="16">
        <f t="shared" si="247"/>
        <v>0</v>
      </c>
      <c r="I316" s="16">
        <f t="shared" si="247"/>
        <v>130</v>
      </c>
      <c r="J316" s="16" t="str">
        <f t="shared" si="247"/>
        <v>21CASE</v>
      </c>
      <c r="K316" s="100">
        <f t="shared" si="247"/>
        <v>0</v>
      </c>
      <c r="L316" s="16">
        <f t="shared" si="247"/>
        <v>326</v>
      </c>
      <c r="M316" s="16">
        <f t="shared" si="247"/>
        <v>326</v>
      </c>
      <c r="N316" s="106">
        <f t="shared" si="247"/>
        <v>130</v>
      </c>
      <c r="O316" s="126" t="s">
        <v>449</v>
      </c>
      <c r="P316" s="103" t="s">
        <v>185</v>
      </c>
      <c r="Q316" s="23"/>
      <c r="R316" s="127"/>
      <c r="S316" s="126">
        <v>15</v>
      </c>
      <c r="T316" s="126">
        <v>16</v>
      </c>
      <c r="U316" s="105">
        <f t="shared" si="200"/>
        <v>-1</v>
      </c>
      <c r="V316" s="105">
        <f t="shared" si="236"/>
        <v>15.5</v>
      </c>
      <c r="W316" s="105">
        <f t="shared" si="237"/>
        <v>3.2258064516129031E-2</v>
      </c>
      <c r="X316" s="105">
        <f t="shared" si="238"/>
        <v>0.5</v>
      </c>
      <c r="Y316" s="84">
        <f t="shared" si="239"/>
        <v>0.70710678118654757</v>
      </c>
      <c r="Z316" s="84">
        <f t="shared" si="240"/>
        <v>4.5619792334615973E-2</v>
      </c>
      <c r="AA316" s="84">
        <f t="shared" si="241"/>
        <v>3.2258064516129031E-2</v>
      </c>
      <c r="AB316" s="17"/>
    </row>
    <row r="317" spans="1:28" ht="14.25" x14ac:dyDescent="0.2">
      <c r="A317" s="16" t="str">
        <f t="shared" ref="A317:N317" si="248">A316</f>
        <v>FULL</v>
      </c>
      <c r="B317" s="16" t="str">
        <f t="shared" si="248"/>
        <v>PRODUCTION</v>
      </c>
      <c r="C317" s="16" t="str">
        <f t="shared" si="248"/>
        <v>BETWEEN</v>
      </c>
      <c r="D317" s="16" t="str">
        <f t="shared" si="248"/>
        <v>GOAB</v>
      </c>
      <c r="E317" s="16" t="str">
        <f t="shared" si="248"/>
        <v>ADU</v>
      </c>
      <c r="F317" s="100">
        <f t="shared" si="248"/>
        <v>0</v>
      </c>
      <c r="G317" s="100">
        <f t="shared" si="248"/>
        <v>0</v>
      </c>
      <c r="H317" s="16">
        <f t="shared" si="248"/>
        <v>0</v>
      </c>
      <c r="I317" s="16">
        <f t="shared" si="248"/>
        <v>130</v>
      </c>
      <c r="J317" s="16" t="str">
        <f t="shared" si="248"/>
        <v>21CASE</v>
      </c>
      <c r="K317" s="100">
        <f t="shared" si="248"/>
        <v>0</v>
      </c>
      <c r="L317" s="16">
        <f t="shared" si="248"/>
        <v>326</v>
      </c>
      <c r="M317" s="16">
        <f t="shared" si="248"/>
        <v>326</v>
      </c>
      <c r="N317" s="106">
        <f t="shared" si="248"/>
        <v>130</v>
      </c>
      <c r="O317" s="126" t="s">
        <v>450</v>
      </c>
      <c r="P317" s="103" t="s">
        <v>185</v>
      </c>
      <c r="Q317" s="23"/>
      <c r="R317" s="127"/>
      <c r="S317" s="126">
        <v>13</v>
      </c>
      <c r="T317" s="126">
        <v>14</v>
      </c>
      <c r="U317" s="105">
        <f t="shared" si="200"/>
        <v>-1</v>
      </c>
      <c r="V317" s="105">
        <f t="shared" si="236"/>
        <v>13.5</v>
      </c>
      <c r="W317" s="105">
        <f t="shared" si="237"/>
        <v>3.7037037037037035E-2</v>
      </c>
      <c r="X317" s="105">
        <f t="shared" si="238"/>
        <v>0.5</v>
      </c>
      <c r="Y317" s="84">
        <f t="shared" si="239"/>
        <v>0.70710678118654757</v>
      </c>
      <c r="Z317" s="84">
        <f t="shared" si="240"/>
        <v>5.2378280087892415E-2</v>
      </c>
      <c r="AA317" s="84">
        <f t="shared" si="241"/>
        <v>3.7037037037037042E-2</v>
      </c>
      <c r="AB317" s="17"/>
    </row>
    <row r="318" spans="1:28" ht="14.25" x14ac:dyDescent="0.2">
      <c r="A318" s="16" t="str">
        <f t="shared" ref="A318:N318" si="249">A317</f>
        <v>FULL</v>
      </c>
      <c r="B318" s="16" t="str">
        <f t="shared" si="249"/>
        <v>PRODUCTION</v>
      </c>
      <c r="C318" s="16" t="str">
        <f t="shared" si="249"/>
        <v>BETWEEN</v>
      </c>
      <c r="D318" s="16" t="str">
        <f t="shared" si="249"/>
        <v>GOAB</v>
      </c>
      <c r="E318" s="16" t="str">
        <f t="shared" si="249"/>
        <v>ADU</v>
      </c>
      <c r="F318" s="100">
        <f t="shared" si="249"/>
        <v>0</v>
      </c>
      <c r="G318" s="100">
        <f t="shared" si="249"/>
        <v>0</v>
      </c>
      <c r="H318" s="16">
        <f t="shared" si="249"/>
        <v>0</v>
      </c>
      <c r="I318" s="16">
        <f t="shared" si="249"/>
        <v>130</v>
      </c>
      <c r="J318" s="16" t="str">
        <f t="shared" si="249"/>
        <v>21CASE</v>
      </c>
      <c r="K318" s="100">
        <f t="shared" si="249"/>
        <v>0</v>
      </c>
      <c r="L318" s="16">
        <f t="shared" si="249"/>
        <v>326</v>
      </c>
      <c r="M318" s="16">
        <f t="shared" si="249"/>
        <v>326</v>
      </c>
      <c r="N318" s="106">
        <f t="shared" si="249"/>
        <v>130</v>
      </c>
      <c r="O318" s="126" t="s">
        <v>451</v>
      </c>
      <c r="P318" s="103" t="s">
        <v>185</v>
      </c>
      <c r="Q318" s="23"/>
      <c r="R318" s="127"/>
      <c r="S318" s="126">
        <v>14</v>
      </c>
      <c r="T318" s="126">
        <v>17</v>
      </c>
      <c r="U318" s="105">
        <f t="shared" si="200"/>
        <v>-3</v>
      </c>
      <c r="V318" s="105">
        <f t="shared" si="236"/>
        <v>15.5</v>
      </c>
      <c r="W318" s="105">
        <f t="shared" si="237"/>
        <v>9.6774193548387094E-2</v>
      </c>
      <c r="X318" s="105">
        <f t="shared" si="238"/>
        <v>4.5</v>
      </c>
      <c r="Y318" s="84">
        <f t="shared" si="239"/>
        <v>2.1213203435596424</v>
      </c>
      <c r="Z318" s="84">
        <f t="shared" si="240"/>
        <v>0.1368593770038479</v>
      </c>
      <c r="AA318" s="84">
        <f t="shared" si="241"/>
        <v>9.677419354838708E-2</v>
      </c>
      <c r="AB318" s="17"/>
    </row>
    <row r="319" spans="1:28" ht="14.25" x14ac:dyDescent="0.2">
      <c r="A319" s="16" t="str">
        <f t="shared" ref="A319:N319" si="250">A318</f>
        <v>FULL</v>
      </c>
      <c r="B319" s="16" t="str">
        <f t="shared" si="250"/>
        <v>PRODUCTION</v>
      </c>
      <c r="C319" s="16" t="str">
        <f t="shared" si="250"/>
        <v>BETWEEN</v>
      </c>
      <c r="D319" s="16" t="str">
        <f t="shared" si="250"/>
        <v>GOAB</v>
      </c>
      <c r="E319" s="16" t="str">
        <f t="shared" si="250"/>
        <v>ADU</v>
      </c>
      <c r="F319" s="100">
        <f t="shared" si="250"/>
        <v>0</v>
      </c>
      <c r="G319" s="100">
        <f t="shared" si="250"/>
        <v>0</v>
      </c>
      <c r="H319" s="16">
        <f t="shared" si="250"/>
        <v>0</v>
      </c>
      <c r="I319" s="16">
        <f t="shared" si="250"/>
        <v>130</v>
      </c>
      <c r="J319" s="16" t="str">
        <f t="shared" si="250"/>
        <v>21CASE</v>
      </c>
      <c r="K319" s="100">
        <f t="shared" si="250"/>
        <v>0</v>
      </c>
      <c r="L319" s="16">
        <f t="shared" si="250"/>
        <v>326</v>
      </c>
      <c r="M319" s="16">
        <f t="shared" si="250"/>
        <v>326</v>
      </c>
      <c r="N319" s="106">
        <f t="shared" si="250"/>
        <v>130</v>
      </c>
      <c r="O319" s="126" t="s">
        <v>482</v>
      </c>
      <c r="P319" s="103" t="s">
        <v>185</v>
      </c>
      <c r="Q319" s="23"/>
      <c r="R319" s="127"/>
      <c r="S319" s="126">
        <v>20</v>
      </c>
      <c r="T319" s="126">
        <v>19</v>
      </c>
      <c r="U319" s="105">
        <f t="shared" si="200"/>
        <v>1</v>
      </c>
      <c r="V319" s="105">
        <f t="shared" si="236"/>
        <v>19.5</v>
      </c>
      <c r="W319" s="105">
        <f t="shared" si="237"/>
        <v>2.564102564102564E-2</v>
      </c>
      <c r="X319" s="105">
        <f t="shared" si="238"/>
        <v>0.5</v>
      </c>
      <c r="Y319" s="84">
        <f t="shared" si="239"/>
        <v>0.70710678118654757</v>
      </c>
      <c r="Z319" s="84">
        <f t="shared" si="240"/>
        <v>3.6261886214694748E-2</v>
      </c>
      <c r="AA319" s="84">
        <f t="shared" si="241"/>
        <v>2.564102564102564E-2</v>
      </c>
      <c r="AB319" s="17"/>
    </row>
    <row r="320" spans="1:28" ht="14.25" x14ac:dyDescent="0.2">
      <c r="A320" s="16" t="str">
        <f t="shared" ref="A320:N320" si="251">A319</f>
        <v>FULL</v>
      </c>
      <c r="B320" s="16" t="str">
        <f t="shared" si="251"/>
        <v>PRODUCTION</v>
      </c>
      <c r="C320" s="16" t="str">
        <f t="shared" si="251"/>
        <v>BETWEEN</v>
      </c>
      <c r="D320" s="16" t="str">
        <f t="shared" si="251"/>
        <v>GOAB</v>
      </c>
      <c r="E320" s="16" t="str">
        <f t="shared" si="251"/>
        <v>ADU</v>
      </c>
      <c r="F320" s="100">
        <f t="shared" si="251"/>
        <v>0</v>
      </c>
      <c r="G320" s="100">
        <f t="shared" si="251"/>
        <v>0</v>
      </c>
      <c r="H320" s="16">
        <f t="shared" si="251"/>
        <v>0</v>
      </c>
      <c r="I320" s="16">
        <f t="shared" si="251"/>
        <v>130</v>
      </c>
      <c r="J320" s="16" t="str">
        <f t="shared" si="251"/>
        <v>21CASE</v>
      </c>
      <c r="K320" s="100">
        <f t="shared" si="251"/>
        <v>0</v>
      </c>
      <c r="L320" s="16">
        <f t="shared" si="251"/>
        <v>326</v>
      </c>
      <c r="M320" s="16">
        <f t="shared" si="251"/>
        <v>326</v>
      </c>
      <c r="N320" s="106">
        <f t="shared" si="251"/>
        <v>130</v>
      </c>
      <c r="O320" s="126" t="s">
        <v>452</v>
      </c>
      <c r="P320" s="103" t="s">
        <v>185</v>
      </c>
      <c r="Q320" s="23"/>
      <c r="R320" s="127"/>
      <c r="S320" s="126">
        <v>16</v>
      </c>
      <c r="T320" s="126">
        <v>21</v>
      </c>
      <c r="U320" s="105">
        <f t="shared" si="200"/>
        <v>-5</v>
      </c>
      <c r="V320" s="105">
        <f t="shared" si="236"/>
        <v>18.5</v>
      </c>
      <c r="W320" s="105">
        <f t="shared" si="237"/>
        <v>0.13513513513513514</v>
      </c>
      <c r="X320" s="105">
        <f t="shared" si="238"/>
        <v>12.5</v>
      </c>
      <c r="Y320" s="84">
        <f t="shared" si="239"/>
        <v>3.5355339059327378</v>
      </c>
      <c r="Z320" s="84">
        <f t="shared" si="240"/>
        <v>0.19110994086122907</v>
      </c>
      <c r="AA320" s="84">
        <f t="shared" si="241"/>
        <v>0.13513513513513514</v>
      </c>
      <c r="AB320" s="17"/>
    </row>
    <row r="321" spans="1:28" ht="14.25" x14ac:dyDescent="0.2">
      <c r="A321" s="16" t="str">
        <f t="shared" ref="A321:N321" si="252">A320</f>
        <v>FULL</v>
      </c>
      <c r="B321" s="16" t="str">
        <f t="shared" si="252"/>
        <v>PRODUCTION</v>
      </c>
      <c r="C321" s="16" t="str">
        <f t="shared" si="252"/>
        <v>BETWEEN</v>
      </c>
      <c r="D321" s="16" t="str">
        <f t="shared" si="252"/>
        <v>GOAB</v>
      </c>
      <c r="E321" s="16" t="str">
        <f t="shared" si="252"/>
        <v>ADU</v>
      </c>
      <c r="F321" s="100">
        <f t="shared" si="252"/>
        <v>0</v>
      </c>
      <c r="G321" s="100">
        <f t="shared" si="252"/>
        <v>0</v>
      </c>
      <c r="H321" s="16">
        <f t="shared" si="252"/>
        <v>0</v>
      </c>
      <c r="I321" s="16">
        <f t="shared" si="252"/>
        <v>130</v>
      </c>
      <c r="J321" s="16" t="str">
        <f t="shared" si="252"/>
        <v>21CASE</v>
      </c>
      <c r="K321" s="100">
        <f t="shared" si="252"/>
        <v>0</v>
      </c>
      <c r="L321" s="16">
        <f t="shared" si="252"/>
        <v>326</v>
      </c>
      <c r="M321" s="16">
        <f t="shared" si="252"/>
        <v>326</v>
      </c>
      <c r="N321" s="106">
        <f t="shared" si="252"/>
        <v>130</v>
      </c>
      <c r="O321" s="126" t="s">
        <v>453</v>
      </c>
      <c r="P321" s="103" t="s">
        <v>185</v>
      </c>
      <c r="Q321" s="23"/>
      <c r="R321" s="127"/>
      <c r="S321" s="126">
        <v>19</v>
      </c>
      <c r="T321" s="126">
        <v>20</v>
      </c>
      <c r="U321" s="105">
        <f t="shared" si="200"/>
        <v>-1</v>
      </c>
      <c r="V321" s="105">
        <f t="shared" si="236"/>
        <v>19.5</v>
      </c>
      <c r="W321" s="105">
        <f t="shared" si="237"/>
        <v>2.564102564102564E-2</v>
      </c>
      <c r="X321" s="105">
        <f t="shared" si="238"/>
        <v>0.5</v>
      </c>
      <c r="Y321" s="84">
        <f t="shared" si="239"/>
        <v>0.70710678118654757</v>
      </c>
      <c r="Z321" s="84">
        <f t="shared" si="240"/>
        <v>3.6261886214694748E-2</v>
      </c>
      <c r="AA321" s="84">
        <f t="shared" si="241"/>
        <v>2.564102564102564E-2</v>
      </c>
      <c r="AB321" s="17"/>
    </row>
    <row r="322" spans="1:28" ht="14.25" x14ac:dyDescent="0.2">
      <c r="A322" s="16" t="str">
        <f t="shared" ref="A322:N322" si="253">A321</f>
        <v>FULL</v>
      </c>
      <c r="B322" s="16" t="str">
        <f t="shared" si="253"/>
        <v>PRODUCTION</v>
      </c>
      <c r="C322" s="16" t="str">
        <f t="shared" si="253"/>
        <v>BETWEEN</v>
      </c>
      <c r="D322" s="16" t="str">
        <f t="shared" si="253"/>
        <v>GOAB</v>
      </c>
      <c r="E322" s="16" t="str">
        <f t="shared" si="253"/>
        <v>ADU</v>
      </c>
      <c r="F322" s="100">
        <f t="shared" si="253"/>
        <v>0</v>
      </c>
      <c r="G322" s="100">
        <f t="shared" si="253"/>
        <v>0</v>
      </c>
      <c r="H322" s="16">
        <f t="shared" si="253"/>
        <v>0</v>
      </c>
      <c r="I322" s="16">
        <f t="shared" si="253"/>
        <v>130</v>
      </c>
      <c r="J322" s="16" t="str">
        <f t="shared" si="253"/>
        <v>21CASE</v>
      </c>
      <c r="K322" s="100">
        <f t="shared" si="253"/>
        <v>0</v>
      </c>
      <c r="L322" s="16">
        <f t="shared" si="253"/>
        <v>326</v>
      </c>
      <c r="M322" s="16">
        <f t="shared" si="253"/>
        <v>326</v>
      </c>
      <c r="N322" s="106">
        <f t="shared" si="253"/>
        <v>130</v>
      </c>
      <c r="O322" s="126" t="s">
        <v>483</v>
      </c>
      <c r="P322" s="103" t="s">
        <v>185</v>
      </c>
      <c r="Q322" s="23"/>
      <c r="R322" s="127"/>
      <c r="S322" s="126">
        <v>21</v>
      </c>
      <c r="T322" s="126">
        <v>21</v>
      </c>
      <c r="U322" s="105">
        <f t="shared" si="200"/>
        <v>0</v>
      </c>
      <c r="V322" s="105">
        <f t="shared" si="236"/>
        <v>21</v>
      </c>
      <c r="W322" s="105">
        <f t="shared" si="237"/>
        <v>0</v>
      </c>
      <c r="X322" s="105">
        <f t="shared" si="238"/>
        <v>0</v>
      </c>
      <c r="Y322" s="84">
        <f t="shared" si="239"/>
        <v>0</v>
      </c>
      <c r="Z322" s="84">
        <f t="shared" si="240"/>
        <v>0</v>
      </c>
      <c r="AA322" s="84">
        <f t="shared" si="241"/>
        <v>0</v>
      </c>
      <c r="AB322" s="17"/>
    </row>
    <row r="323" spans="1:28" ht="14.25" x14ac:dyDescent="0.2">
      <c r="A323" s="16" t="str">
        <f t="shared" ref="A323:N323" si="254">A322</f>
        <v>FULL</v>
      </c>
      <c r="B323" s="16" t="str">
        <f t="shared" si="254"/>
        <v>PRODUCTION</v>
      </c>
      <c r="C323" s="16" t="str">
        <f t="shared" si="254"/>
        <v>BETWEEN</v>
      </c>
      <c r="D323" s="16" t="str">
        <f t="shared" si="254"/>
        <v>GOAB</v>
      </c>
      <c r="E323" s="16" t="str">
        <f t="shared" si="254"/>
        <v>ADU</v>
      </c>
      <c r="F323" s="100">
        <f t="shared" si="254"/>
        <v>0</v>
      </c>
      <c r="G323" s="100">
        <f t="shared" si="254"/>
        <v>0</v>
      </c>
      <c r="H323" s="16">
        <f t="shared" si="254"/>
        <v>0</v>
      </c>
      <c r="I323" s="16">
        <f t="shared" si="254"/>
        <v>130</v>
      </c>
      <c r="J323" s="16" t="str">
        <f t="shared" si="254"/>
        <v>21CASE</v>
      </c>
      <c r="K323" s="100">
        <f t="shared" si="254"/>
        <v>0</v>
      </c>
      <c r="L323" s="16">
        <f t="shared" si="254"/>
        <v>326</v>
      </c>
      <c r="M323" s="16">
        <f t="shared" si="254"/>
        <v>326</v>
      </c>
      <c r="N323" s="106">
        <f t="shared" si="254"/>
        <v>130</v>
      </c>
      <c r="O323" s="126" t="s">
        <v>484</v>
      </c>
      <c r="P323" s="103" t="s">
        <v>185</v>
      </c>
      <c r="Q323" s="23"/>
      <c r="R323" s="127"/>
      <c r="S323" s="126">
        <v>23</v>
      </c>
      <c r="T323" s="126">
        <v>23</v>
      </c>
      <c r="U323" s="105">
        <f t="shared" si="200"/>
        <v>0</v>
      </c>
      <c r="V323" s="105">
        <f t="shared" si="236"/>
        <v>23</v>
      </c>
      <c r="W323" s="105">
        <f t="shared" si="237"/>
        <v>0</v>
      </c>
      <c r="X323" s="105">
        <f t="shared" si="238"/>
        <v>0</v>
      </c>
      <c r="Y323" s="84">
        <f t="shared" si="239"/>
        <v>0</v>
      </c>
      <c r="Z323" s="84">
        <f t="shared" si="240"/>
        <v>0</v>
      </c>
      <c r="AA323" s="84">
        <f t="shared" si="241"/>
        <v>0</v>
      </c>
      <c r="AB323" s="17"/>
    </row>
    <row r="324" spans="1:28" ht="14.25" x14ac:dyDescent="0.2">
      <c r="A324" s="16" t="str">
        <f t="shared" ref="A324:N324" si="255">A323</f>
        <v>FULL</v>
      </c>
      <c r="B324" s="16" t="str">
        <f t="shared" si="255"/>
        <v>PRODUCTION</v>
      </c>
      <c r="C324" s="16" t="str">
        <f t="shared" si="255"/>
        <v>BETWEEN</v>
      </c>
      <c r="D324" s="16" t="str">
        <f t="shared" si="255"/>
        <v>GOAB</v>
      </c>
      <c r="E324" s="16" t="str">
        <f t="shared" si="255"/>
        <v>ADU</v>
      </c>
      <c r="F324" s="100">
        <f t="shared" si="255"/>
        <v>0</v>
      </c>
      <c r="G324" s="100">
        <f t="shared" si="255"/>
        <v>0</v>
      </c>
      <c r="H324" s="16">
        <f t="shared" si="255"/>
        <v>0</v>
      </c>
      <c r="I324" s="16">
        <f t="shared" si="255"/>
        <v>130</v>
      </c>
      <c r="J324" s="16" t="str">
        <f t="shared" si="255"/>
        <v>21CASE</v>
      </c>
      <c r="K324" s="100">
        <f t="shared" si="255"/>
        <v>0</v>
      </c>
      <c r="L324" s="16">
        <f t="shared" si="255"/>
        <v>326</v>
      </c>
      <c r="M324" s="16">
        <f t="shared" si="255"/>
        <v>326</v>
      </c>
      <c r="N324" s="106">
        <f t="shared" si="255"/>
        <v>130</v>
      </c>
      <c r="O324" s="126" t="s">
        <v>485</v>
      </c>
      <c r="P324" s="103" t="s">
        <v>185</v>
      </c>
      <c r="Q324" s="23"/>
      <c r="R324" s="127"/>
      <c r="S324" s="126">
        <v>9</v>
      </c>
      <c r="T324" s="126">
        <v>9</v>
      </c>
      <c r="U324" s="105">
        <f t="shared" si="200"/>
        <v>0</v>
      </c>
      <c r="V324" s="105">
        <f t="shared" si="236"/>
        <v>9</v>
      </c>
      <c r="W324" s="105">
        <f t="shared" si="237"/>
        <v>0</v>
      </c>
      <c r="X324" s="105">
        <f t="shared" si="238"/>
        <v>0</v>
      </c>
      <c r="Y324" s="84">
        <f t="shared" si="239"/>
        <v>0</v>
      </c>
      <c r="Z324" s="84">
        <f t="shared" si="240"/>
        <v>0</v>
      </c>
      <c r="AA324" s="84">
        <f t="shared" si="241"/>
        <v>0</v>
      </c>
      <c r="AB324" s="17"/>
    </row>
    <row r="325" spans="1:28" ht="14.25" x14ac:dyDescent="0.2">
      <c r="A325" s="16" t="str">
        <f t="shared" ref="A325:N325" si="256">A324</f>
        <v>FULL</v>
      </c>
      <c r="B325" s="16" t="str">
        <f t="shared" si="256"/>
        <v>PRODUCTION</v>
      </c>
      <c r="C325" s="16" t="str">
        <f t="shared" si="256"/>
        <v>BETWEEN</v>
      </c>
      <c r="D325" s="16" t="str">
        <f t="shared" si="256"/>
        <v>GOAB</v>
      </c>
      <c r="E325" s="16" t="str">
        <f t="shared" si="256"/>
        <v>ADU</v>
      </c>
      <c r="F325" s="100">
        <f t="shared" si="256"/>
        <v>0</v>
      </c>
      <c r="G325" s="100">
        <f t="shared" si="256"/>
        <v>0</v>
      </c>
      <c r="H325" s="16">
        <f t="shared" si="256"/>
        <v>0</v>
      </c>
      <c r="I325" s="16">
        <f t="shared" si="256"/>
        <v>130</v>
      </c>
      <c r="J325" s="16" t="str">
        <f t="shared" si="256"/>
        <v>21CASE</v>
      </c>
      <c r="K325" s="100">
        <f t="shared" si="256"/>
        <v>0</v>
      </c>
      <c r="L325" s="16">
        <f t="shared" si="256"/>
        <v>326</v>
      </c>
      <c r="M325" s="16">
        <f t="shared" si="256"/>
        <v>326</v>
      </c>
      <c r="N325" s="106">
        <f t="shared" si="256"/>
        <v>130</v>
      </c>
      <c r="O325" s="126" t="s">
        <v>486</v>
      </c>
      <c r="P325" s="103" t="s">
        <v>185</v>
      </c>
      <c r="Q325" s="23"/>
      <c r="R325" s="127"/>
      <c r="S325" s="126">
        <v>18</v>
      </c>
      <c r="T325" s="126">
        <v>22</v>
      </c>
      <c r="U325" s="105">
        <f t="shared" si="200"/>
        <v>-4</v>
      </c>
      <c r="V325" s="105">
        <f t="shared" si="236"/>
        <v>20</v>
      </c>
      <c r="W325" s="105">
        <f t="shared" si="237"/>
        <v>0.1</v>
      </c>
      <c r="X325" s="105">
        <f t="shared" si="238"/>
        <v>8</v>
      </c>
      <c r="Y325" s="84">
        <f t="shared" si="239"/>
        <v>2.8284271247461903</v>
      </c>
      <c r="Z325" s="84">
        <f t="shared" si="240"/>
        <v>0.1414213562373095</v>
      </c>
      <c r="AA325" s="84">
        <f t="shared" si="241"/>
        <v>9.9999999999999992E-2</v>
      </c>
      <c r="AB325" s="17"/>
    </row>
    <row r="326" spans="1:28" ht="14.25" x14ac:dyDescent="0.2">
      <c r="A326" s="16" t="str">
        <f t="shared" ref="A326:N326" si="257">A325</f>
        <v>FULL</v>
      </c>
      <c r="B326" s="16" t="str">
        <f t="shared" si="257"/>
        <v>PRODUCTION</v>
      </c>
      <c r="C326" s="16" t="str">
        <f t="shared" si="257"/>
        <v>BETWEEN</v>
      </c>
      <c r="D326" s="16" t="str">
        <f t="shared" si="257"/>
        <v>GOAB</v>
      </c>
      <c r="E326" s="16" t="str">
        <f t="shared" si="257"/>
        <v>ADU</v>
      </c>
      <c r="F326" s="100">
        <f t="shared" si="257"/>
        <v>0</v>
      </c>
      <c r="G326" s="100">
        <f t="shared" si="257"/>
        <v>0</v>
      </c>
      <c r="H326" s="16">
        <f t="shared" si="257"/>
        <v>0</v>
      </c>
      <c r="I326" s="16">
        <f t="shared" si="257"/>
        <v>130</v>
      </c>
      <c r="J326" s="16" t="str">
        <f t="shared" si="257"/>
        <v>21CASE</v>
      </c>
      <c r="K326" s="100">
        <f t="shared" si="257"/>
        <v>0</v>
      </c>
      <c r="L326" s="16">
        <f t="shared" si="257"/>
        <v>326</v>
      </c>
      <c r="M326" s="16">
        <f t="shared" si="257"/>
        <v>326</v>
      </c>
      <c r="N326" s="106">
        <f t="shared" si="257"/>
        <v>130</v>
      </c>
      <c r="O326" s="126" t="s">
        <v>487</v>
      </c>
      <c r="P326" s="103" t="s">
        <v>185</v>
      </c>
      <c r="Q326" s="23"/>
      <c r="R326" s="127"/>
      <c r="S326" s="126">
        <v>9</v>
      </c>
      <c r="T326" s="126">
        <v>9</v>
      </c>
      <c r="U326" s="105">
        <f t="shared" si="200"/>
        <v>0</v>
      </c>
      <c r="V326" s="105">
        <f t="shared" si="236"/>
        <v>9</v>
      </c>
      <c r="W326" s="105">
        <f t="shared" si="237"/>
        <v>0</v>
      </c>
      <c r="X326" s="105">
        <f t="shared" si="238"/>
        <v>0</v>
      </c>
      <c r="Y326" s="84">
        <f t="shared" si="239"/>
        <v>0</v>
      </c>
      <c r="Z326" s="84">
        <f t="shared" si="240"/>
        <v>0</v>
      </c>
      <c r="AA326" s="84">
        <f t="shared" si="241"/>
        <v>0</v>
      </c>
      <c r="AB326" s="17"/>
    </row>
    <row r="327" spans="1:28" ht="14.25" x14ac:dyDescent="0.2">
      <c r="A327" s="16" t="str">
        <f t="shared" ref="A327:N327" si="258">A326</f>
        <v>FULL</v>
      </c>
      <c r="B327" s="16" t="str">
        <f t="shared" si="258"/>
        <v>PRODUCTION</v>
      </c>
      <c r="C327" s="16" t="str">
        <f t="shared" si="258"/>
        <v>BETWEEN</v>
      </c>
      <c r="D327" s="16" t="str">
        <f t="shared" si="258"/>
        <v>GOAB</v>
      </c>
      <c r="E327" s="16" t="str">
        <f t="shared" si="258"/>
        <v>ADU</v>
      </c>
      <c r="F327" s="100">
        <f t="shared" si="258"/>
        <v>0</v>
      </c>
      <c r="G327" s="100">
        <f t="shared" si="258"/>
        <v>0</v>
      </c>
      <c r="H327" s="16">
        <f t="shared" si="258"/>
        <v>0</v>
      </c>
      <c r="I327" s="16">
        <f t="shared" si="258"/>
        <v>130</v>
      </c>
      <c r="J327" s="16" t="str">
        <f t="shared" si="258"/>
        <v>21CASE</v>
      </c>
      <c r="K327" s="100">
        <f t="shared" si="258"/>
        <v>0</v>
      </c>
      <c r="L327" s="16">
        <f t="shared" si="258"/>
        <v>326</v>
      </c>
      <c r="M327" s="16">
        <f t="shared" si="258"/>
        <v>326</v>
      </c>
      <c r="N327" s="106">
        <f t="shared" si="258"/>
        <v>130</v>
      </c>
      <c r="O327" s="126" t="s">
        <v>488</v>
      </c>
      <c r="P327" s="103" t="s">
        <v>185</v>
      </c>
      <c r="Q327" s="23"/>
      <c r="R327" s="127"/>
      <c r="S327" s="126">
        <v>16</v>
      </c>
      <c r="T327" s="126">
        <v>16</v>
      </c>
      <c r="U327" s="105">
        <f t="shared" si="200"/>
        <v>0</v>
      </c>
      <c r="V327" s="105">
        <f t="shared" si="236"/>
        <v>16</v>
      </c>
      <c r="W327" s="105">
        <f t="shared" si="237"/>
        <v>0</v>
      </c>
      <c r="X327" s="105">
        <f t="shared" si="238"/>
        <v>0</v>
      </c>
      <c r="Y327" s="84">
        <f t="shared" si="239"/>
        <v>0</v>
      </c>
      <c r="Z327" s="84">
        <f t="shared" si="240"/>
        <v>0</v>
      </c>
      <c r="AA327" s="84">
        <f t="shared" si="241"/>
        <v>0</v>
      </c>
      <c r="AB327" s="17"/>
    </row>
    <row r="328" spans="1:28" ht="14.25" x14ac:dyDescent="0.2">
      <c r="A328" s="16" t="str">
        <f t="shared" ref="A328:N328" si="259">A327</f>
        <v>FULL</v>
      </c>
      <c r="B328" s="16" t="str">
        <f t="shared" si="259"/>
        <v>PRODUCTION</v>
      </c>
      <c r="C328" s="16" t="str">
        <f t="shared" si="259"/>
        <v>BETWEEN</v>
      </c>
      <c r="D328" s="16" t="str">
        <f t="shared" si="259"/>
        <v>GOAB</v>
      </c>
      <c r="E328" s="16" t="str">
        <f t="shared" si="259"/>
        <v>ADU</v>
      </c>
      <c r="F328" s="100">
        <f t="shared" si="259"/>
        <v>0</v>
      </c>
      <c r="G328" s="100">
        <f t="shared" si="259"/>
        <v>0</v>
      </c>
      <c r="H328" s="16">
        <f t="shared" si="259"/>
        <v>0</v>
      </c>
      <c r="I328" s="16">
        <f t="shared" si="259"/>
        <v>130</v>
      </c>
      <c r="J328" s="16" t="str">
        <f t="shared" si="259"/>
        <v>21CASE</v>
      </c>
      <c r="K328" s="100">
        <f t="shared" si="259"/>
        <v>0</v>
      </c>
      <c r="L328" s="16">
        <f t="shared" si="259"/>
        <v>326</v>
      </c>
      <c r="M328" s="16">
        <f t="shared" si="259"/>
        <v>326</v>
      </c>
      <c r="N328" s="106">
        <f t="shared" si="259"/>
        <v>130</v>
      </c>
      <c r="O328" s="126" t="s">
        <v>454</v>
      </c>
      <c r="P328" s="103" t="s">
        <v>185</v>
      </c>
      <c r="Q328" s="23"/>
      <c r="R328" s="127"/>
      <c r="S328" s="126">
        <v>17</v>
      </c>
      <c r="T328" s="126">
        <v>19</v>
      </c>
      <c r="U328" s="105">
        <f t="shared" si="200"/>
        <v>-2</v>
      </c>
      <c r="V328" s="105">
        <f t="shared" si="236"/>
        <v>18</v>
      </c>
      <c r="W328" s="105">
        <f t="shared" si="237"/>
        <v>5.5555555555555552E-2</v>
      </c>
      <c r="X328" s="105">
        <f t="shared" si="238"/>
        <v>2</v>
      </c>
      <c r="Y328" s="84">
        <f t="shared" si="239"/>
        <v>1.4142135623730951</v>
      </c>
      <c r="Z328" s="84">
        <f t="shared" si="240"/>
        <v>7.8567420131838622E-2</v>
      </c>
      <c r="AA328" s="84">
        <f t="shared" si="241"/>
        <v>5.5555555555555559E-2</v>
      </c>
      <c r="AB328" s="17"/>
    </row>
    <row r="329" spans="1:28" ht="14.25" x14ac:dyDescent="0.2">
      <c r="A329" s="16" t="str">
        <f t="shared" ref="A329:N329" si="260">A328</f>
        <v>FULL</v>
      </c>
      <c r="B329" s="16" t="str">
        <f t="shared" si="260"/>
        <v>PRODUCTION</v>
      </c>
      <c r="C329" s="16" t="str">
        <f t="shared" si="260"/>
        <v>BETWEEN</v>
      </c>
      <c r="D329" s="16" t="str">
        <f t="shared" si="260"/>
        <v>GOAB</v>
      </c>
      <c r="E329" s="16" t="str">
        <f t="shared" si="260"/>
        <v>ADU</v>
      </c>
      <c r="F329" s="100">
        <f t="shared" si="260"/>
        <v>0</v>
      </c>
      <c r="G329" s="100">
        <f t="shared" si="260"/>
        <v>0</v>
      </c>
      <c r="H329" s="16">
        <f t="shared" si="260"/>
        <v>0</v>
      </c>
      <c r="I329" s="16">
        <f t="shared" si="260"/>
        <v>130</v>
      </c>
      <c r="J329" s="16" t="str">
        <f t="shared" si="260"/>
        <v>21CASE</v>
      </c>
      <c r="K329" s="100">
        <f t="shared" si="260"/>
        <v>0</v>
      </c>
      <c r="L329" s="16">
        <f t="shared" si="260"/>
        <v>326</v>
      </c>
      <c r="M329" s="16">
        <f t="shared" si="260"/>
        <v>326</v>
      </c>
      <c r="N329" s="106">
        <f t="shared" si="260"/>
        <v>130</v>
      </c>
      <c r="O329" s="126" t="s">
        <v>455</v>
      </c>
      <c r="P329" s="103" t="s">
        <v>185</v>
      </c>
      <c r="Q329" s="23"/>
      <c r="R329" s="127"/>
      <c r="S329" s="126">
        <v>21</v>
      </c>
      <c r="T329" s="126">
        <v>22</v>
      </c>
      <c r="U329" s="105">
        <f t="shared" si="200"/>
        <v>-1</v>
      </c>
      <c r="V329" s="105">
        <f t="shared" si="236"/>
        <v>21.5</v>
      </c>
      <c r="W329" s="105">
        <f t="shared" si="237"/>
        <v>2.3255813953488372E-2</v>
      </c>
      <c r="X329" s="105">
        <f t="shared" si="238"/>
        <v>0.5</v>
      </c>
      <c r="Y329" s="84">
        <f t="shared" si="239"/>
        <v>0.70710678118654757</v>
      </c>
      <c r="Z329" s="84">
        <f t="shared" si="240"/>
        <v>3.2888687497048721E-2</v>
      </c>
      <c r="AA329" s="84">
        <f t="shared" si="241"/>
        <v>2.3255813953488372E-2</v>
      </c>
      <c r="AB329" s="17"/>
    </row>
    <row r="330" spans="1:28" ht="14.25" x14ac:dyDescent="0.2">
      <c r="A330" s="16" t="str">
        <f t="shared" ref="A330:N330" si="261">A329</f>
        <v>FULL</v>
      </c>
      <c r="B330" s="16" t="str">
        <f t="shared" si="261"/>
        <v>PRODUCTION</v>
      </c>
      <c r="C330" s="16" t="str">
        <f t="shared" si="261"/>
        <v>BETWEEN</v>
      </c>
      <c r="D330" s="16" t="str">
        <f t="shared" si="261"/>
        <v>GOAB</v>
      </c>
      <c r="E330" s="16" t="str">
        <f t="shared" si="261"/>
        <v>ADU</v>
      </c>
      <c r="F330" s="100">
        <f t="shared" si="261"/>
        <v>0</v>
      </c>
      <c r="G330" s="100">
        <f t="shared" si="261"/>
        <v>0</v>
      </c>
      <c r="H330" s="16">
        <f t="shared" si="261"/>
        <v>0</v>
      </c>
      <c r="I330" s="16">
        <f t="shared" si="261"/>
        <v>130</v>
      </c>
      <c r="J330" s="16" t="str">
        <f t="shared" si="261"/>
        <v>21CASE</v>
      </c>
      <c r="K330" s="100">
        <f t="shared" si="261"/>
        <v>0</v>
      </c>
      <c r="L330" s="16">
        <f t="shared" si="261"/>
        <v>326</v>
      </c>
      <c r="M330" s="16">
        <f t="shared" si="261"/>
        <v>326</v>
      </c>
      <c r="N330" s="106">
        <f t="shared" si="261"/>
        <v>130</v>
      </c>
      <c r="O330" s="126" t="s">
        <v>456</v>
      </c>
      <c r="P330" s="103" t="s">
        <v>185</v>
      </c>
      <c r="Q330" s="23"/>
      <c r="R330" s="127"/>
      <c r="S330" s="126">
        <v>13</v>
      </c>
      <c r="T330" s="126">
        <v>15</v>
      </c>
      <c r="U330" s="105">
        <f t="shared" si="200"/>
        <v>-2</v>
      </c>
      <c r="V330" s="105">
        <f t="shared" si="236"/>
        <v>14</v>
      </c>
      <c r="W330" s="105">
        <f t="shared" si="237"/>
        <v>7.1428571428571425E-2</v>
      </c>
      <c r="X330" s="105">
        <f t="shared" si="238"/>
        <v>2</v>
      </c>
      <c r="Y330" s="84">
        <f t="shared" si="239"/>
        <v>1.4142135623730951</v>
      </c>
      <c r="Z330" s="84">
        <f t="shared" si="240"/>
        <v>0.10101525445522108</v>
      </c>
      <c r="AA330" s="84">
        <f t="shared" si="241"/>
        <v>7.1428571428571425E-2</v>
      </c>
      <c r="AB330" s="17"/>
    </row>
    <row r="331" spans="1:28" ht="14.25" x14ac:dyDescent="0.2">
      <c r="A331" s="16" t="str">
        <f t="shared" ref="A331:N331" si="262">A330</f>
        <v>FULL</v>
      </c>
      <c r="B331" s="16" t="str">
        <f t="shared" si="262"/>
        <v>PRODUCTION</v>
      </c>
      <c r="C331" s="16" t="str">
        <f t="shared" si="262"/>
        <v>BETWEEN</v>
      </c>
      <c r="D331" s="16" t="str">
        <f t="shared" si="262"/>
        <v>GOAB</v>
      </c>
      <c r="E331" s="16" t="str">
        <f t="shared" si="262"/>
        <v>ADU</v>
      </c>
      <c r="F331" s="100">
        <f t="shared" si="262"/>
        <v>0</v>
      </c>
      <c r="G331" s="100">
        <f t="shared" si="262"/>
        <v>0</v>
      </c>
      <c r="H331" s="16">
        <f t="shared" si="262"/>
        <v>0</v>
      </c>
      <c r="I331" s="16">
        <f t="shared" si="262"/>
        <v>130</v>
      </c>
      <c r="J331" s="16" t="str">
        <f t="shared" si="262"/>
        <v>21CASE</v>
      </c>
      <c r="K331" s="100">
        <f t="shared" si="262"/>
        <v>0</v>
      </c>
      <c r="L331" s="16">
        <f t="shared" si="262"/>
        <v>326</v>
      </c>
      <c r="M331" s="16">
        <f t="shared" si="262"/>
        <v>326</v>
      </c>
      <c r="N331" s="106">
        <f t="shared" si="262"/>
        <v>130</v>
      </c>
      <c r="O331" s="126" t="s">
        <v>489</v>
      </c>
      <c r="P331" s="103" t="s">
        <v>185</v>
      </c>
      <c r="Q331" s="23"/>
      <c r="R331" s="127"/>
      <c r="S331" s="126">
        <v>14</v>
      </c>
      <c r="T331" s="126">
        <v>13</v>
      </c>
      <c r="U331" s="105">
        <f t="shared" si="200"/>
        <v>1</v>
      </c>
      <c r="V331" s="105">
        <f t="shared" si="236"/>
        <v>13.5</v>
      </c>
      <c r="W331" s="105">
        <f t="shared" si="237"/>
        <v>3.7037037037037035E-2</v>
      </c>
      <c r="X331" s="105">
        <f t="shared" si="238"/>
        <v>0.5</v>
      </c>
      <c r="Y331" s="84">
        <f t="shared" si="239"/>
        <v>0.70710678118654757</v>
      </c>
      <c r="Z331" s="84">
        <f t="shared" si="240"/>
        <v>5.2378280087892415E-2</v>
      </c>
      <c r="AA331" s="84">
        <f t="shared" si="241"/>
        <v>3.7037037037037042E-2</v>
      </c>
      <c r="AB331" s="17"/>
    </row>
    <row r="332" spans="1:28" ht="14.25" x14ac:dyDescent="0.2">
      <c r="A332" s="16" t="str">
        <f t="shared" ref="A332:N332" si="263">A331</f>
        <v>FULL</v>
      </c>
      <c r="B332" s="16" t="str">
        <f t="shared" si="263"/>
        <v>PRODUCTION</v>
      </c>
      <c r="C332" s="16" t="str">
        <f t="shared" si="263"/>
        <v>BETWEEN</v>
      </c>
      <c r="D332" s="16" t="str">
        <f t="shared" si="263"/>
        <v>GOAB</v>
      </c>
      <c r="E332" s="16" t="str">
        <f t="shared" si="263"/>
        <v>ADU</v>
      </c>
      <c r="F332" s="100">
        <f t="shared" si="263"/>
        <v>0</v>
      </c>
      <c r="G332" s="100">
        <f t="shared" si="263"/>
        <v>0</v>
      </c>
      <c r="H332" s="16">
        <f t="shared" si="263"/>
        <v>0</v>
      </c>
      <c r="I332" s="16">
        <f t="shared" si="263"/>
        <v>130</v>
      </c>
      <c r="J332" s="16" t="str">
        <f t="shared" si="263"/>
        <v>21CASE</v>
      </c>
      <c r="K332" s="100">
        <f t="shared" si="263"/>
        <v>0</v>
      </c>
      <c r="L332" s="16">
        <f t="shared" si="263"/>
        <v>326</v>
      </c>
      <c r="M332" s="16">
        <f t="shared" si="263"/>
        <v>326</v>
      </c>
      <c r="N332" s="106">
        <f t="shared" si="263"/>
        <v>130</v>
      </c>
      <c r="O332" s="126" t="s">
        <v>490</v>
      </c>
      <c r="P332" s="103" t="s">
        <v>185</v>
      </c>
      <c r="Q332" s="23"/>
      <c r="R332" s="127"/>
      <c r="S332" s="126">
        <v>21</v>
      </c>
      <c r="T332" s="126">
        <v>23</v>
      </c>
      <c r="U332" s="105">
        <f t="shared" si="200"/>
        <v>-2</v>
      </c>
      <c r="V332" s="105">
        <f t="shared" si="236"/>
        <v>22</v>
      </c>
      <c r="W332" s="105">
        <f t="shared" si="237"/>
        <v>4.5454545454545456E-2</v>
      </c>
      <c r="X332" s="105">
        <f t="shared" si="238"/>
        <v>2</v>
      </c>
      <c r="Y332" s="84">
        <f t="shared" si="239"/>
        <v>1.4142135623730951</v>
      </c>
      <c r="Z332" s="84">
        <f t="shared" si="240"/>
        <v>6.4282434653322507E-2</v>
      </c>
      <c r="AA332" s="84">
        <f t="shared" si="241"/>
        <v>4.5454545454545456E-2</v>
      </c>
      <c r="AB332" s="17"/>
    </row>
    <row r="333" spans="1:28" ht="14.25" x14ac:dyDescent="0.2">
      <c r="A333" s="16" t="str">
        <f t="shared" ref="A333:N333" si="264">A332</f>
        <v>FULL</v>
      </c>
      <c r="B333" s="16" t="str">
        <f t="shared" si="264"/>
        <v>PRODUCTION</v>
      </c>
      <c r="C333" s="16" t="str">
        <f t="shared" si="264"/>
        <v>BETWEEN</v>
      </c>
      <c r="D333" s="16" t="str">
        <f t="shared" si="264"/>
        <v>GOAB</v>
      </c>
      <c r="E333" s="16" t="str">
        <f t="shared" si="264"/>
        <v>ADU</v>
      </c>
      <c r="F333" s="100">
        <f t="shared" si="264"/>
        <v>0</v>
      </c>
      <c r="G333" s="100">
        <f t="shared" si="264"/>
        <v>0</v>
      </c>
      <c r="H333" s="16">
        <f t="shared" si="264"/>
        <v>0</v>
      </c>
      <c r="I333" s="16">
        <f t="shared" si="264"/>
        <v>130</v>
      </c>
      <c r="J333" s="16" t="str">
        <f t="shared" si="264"/>
        <v>21CASE</v>
      </c>
      <c r="K333" s="100">
        <f t="shared" si="264"/>
        <v>0</v>
      </c>
      <c r="L333" s="16">
        <f t="shared" si="264"/>
        <v>326</v>
      </c>
      <c r="M333" s="16">
        <f t="shared" si="264"/>
        <v>326</v>
      </c>
      <c r="N333" s="106">
        <f t="shared" si="264"/>
        <v>130</v>
      </c>
      <c r="O333" s="126" t="s">
        <v>457</v>
      </c>
      <c r="P333" s="103" t="s">
        <v>185</v>
      </c>
      <c r="Q333" s="23"/>
      <c r="R333" s="127"/>
      <c r="S333" s="126">
        <v>10</v>
      </c>
      <c r="T333" s="126">
        <v>9</v>
      </c>
      <c r="U333" s="105">
        <f t="shared" si="200"/>
        <v>1</v>
      </c>
      <c r="V333" s="105">
        <f t="shared" si="236"/>
        <v>9.5</v>
      </c>
      <c r="W333" s="105">
        <f t="shared" si="237"/>
        <v>5.2631578947368418E-2</v>
      </c>
      <c r="X333" s="105">
        <f t="shared" si="238"/>
        <v>0.5</v>
      </c>
      <c r="Y333" s="84">
        <f t="shared" si="239"/>
        <v>0.70710678118654757</v>
      </c>
      <c r="Z333" s="84">
        <f t="shared" si="240"/>
        <v>7.4432292756478696E-2</v>
      </c>
      <c r="AA333" s="84">
        <f t="shared" si="241"/>
        <v>5.2631578947368425E-2</v>
      </c>
      <c r="AB333" s="17"/>
    </row>
    <row r="334" spans="1:28" ht="14.25" x14ac:dyDescent="0.2">
      <c r="A334" s="16" t="str">
        <f t="shared" ref="A334:N334" si="265">A333</f>
        <v>FULL</v>
      </c>
      <c r="B334" s="16" t="str">
        <f t="shared" si="265"/>
        <v>PRODUCTION</v>
      </c>
      <c r="C334" s="16" t="str">
        <f t="shared" si="265"/>
        <v>BETWEEN</v>
      </c>
      <c r="D334" s="16" t="str">
        <f t="shared" si="265"/>
        <v>GOAB</v>
      </c>
      <c r="E334" s="16" t="str">
        <f t="shared" si="265"/>
        <v>ADU</v>
      </c>
      <c r="F334" s="100">
        <f t="shared" si="265"/>
        <v>0</v>
      </c>
      <c r="G334" s="100">
        <f t="shared" si="265"/>
        <v>0</v>
      </c>
      <c r="H334" s="16">
        <f t="shared" si="265"/>
        <v>0</v>
      </c>
      <c r="I334" s="16">
        <f t="shared" si="265"/>
        <v>130</v>
      </c>
      <c r="J334" s="16" t="str">
        <f t="shared" si="265"/>
        <v>21CASE</v>
      </c>
      <c r="K334" s="100">
        <f t="shared" si="265"/>
        <v>0</v>
      </c>
      <c r="L334" s="16">
        <f t="shared" si="265"/>
        <v>326</v>
      </c>
      <c r="M334" s="16">
        <f t="shared" si="265"/>
        <v>326</v>
      </c>
      <c r="N334" s="106">
        <f t="shared" si="265"/>
        <v>130</v>
      </c>
      <c r="O334" s="126" t="s">
        <v>458</v>
      </c>
      <c r="P334" s="103" t="s">
        <v>185</v>
      </c>
      <c r="Q334" s="23"/>
      <c r="R334" s="127"/>
      <c r="S334" s="126">
        <v>19</v>
      </c>
      <c r="T334" s="126">
        <v>20</v>
      </c>
      <c r="U334" s="105">
        <f t="shared" si="200"/>
        <v>-1</v>
      </c>
      <c r="V334" s="105">
        <f t="shared" si="236"/>
        <v>19.5</v>
      </c>
      <c r="W334" s="105">
        <f t="shared" si="237"/>
        <v>2.564102564102564E-2</v>
      </c>
      <c r="X334" s="105">
        <f t="shared" si="238"/>
        <v>0.5</v>
      </c>
      <c r="Y334" s="84">
        <f t="shared" si="239"/>
        <v>0.70710678118654757</v>
      </c>
      <c r="Z334" s="84">
        <f t="shared" si="240"/>
        <v>3.6261886214694748E-2</v>
      </c>
      <c r="AA334" s="84">
        <f t="shared" si="241"/>
        <v>2.564102564102564E-2</v>
      </c>
      <c r="AB334" s="17"/>
    </row>
    <row r="335" spans="1:28" ht="14.25" x14ac:dyDescent="0.2">
      <c r="A335" s="16" t="str">
        <f t="shared" ref="A335:N335" si="266">A334</f>
        <v>FULL</v>
      </c>
      <c r="B335" s="16" t="str">
        <f t="shared" si="266"/>
        <v>PRODUCTION</v>
      </c>
      <c r="C335" s="16" t="str">
        <f t="shared" si="266"/>
        <v>BETWEEN</v>
      </c>
      <c r="D335" s="16" t="str">
        <f t="shared" si="266"/>
        <v>GOAB</v>
      </c>
      <c r="E335" s="16" t="str">
        <f t="shared" si="266"/>
        <v>ADU</v>
      </c>
      <c r="F335" s="100">
        <f t="shared" si="266"/>
        <v>0</v>
      </c>
      <c r="G335" s="100">
        <f t="shared" si="266"/>
        <v>0</v>
      </c>
      <c r="H335" s="16">
        <f t="shared" si="266"/>
        <v>0</v>
      </c>
      <c r="I335" s="16">
        <f t="shared" si="266"/>
        <v>130</v>
      </c>
      <c r="J335" s="16" t="str">
        <f t="shared" si="266"/>
        <v>21CASE</v>
      </c>
      <c r="K335" s="100">
        <f t="shared" si="266"/>
        <v>0</v>
      </c>
      <c r="L335" s="16">
        <f t="shared" si="266"/>
        <v>326</v>
      </c>
      <c r="M335" s="16">
        <f t="shared" si="266"/>
        <v>326</v>
      </c>
      <c r="N335" s="106">
        <f t="shared" si="266"/>
        <v>130</v>
      </c>
      <c r="O335" s="126" t="s">
        <v>464</v>
      </c>
      <c r="P335" s="103" t="s">
        <v>185</v>
      </c>
      <c r="Q335" s="23"/>
      <c r="R335" s="127"/>
      <c r="S335" s="126">
        <v>21</v>
      </c>
      <c r="T335" s="126">
        <v>23</v>
      </c>
      <c r="U335" s="105">
        <f t="shared" si="200"/>
        <v>-2</v>
      </c>
      <c r="V335" s="105">
        <f t="shared" si="236"/>
        <v>22</v>
      </c>
      <c r="W335" s="105">
        <f t="shared" si="237"/>
        <v>4.5454545454545456E-2</v>
      </c>
      <c r="X335" s="105">
        <f t="shared" si="238"/>
        <v>2</v>
      </c>
      <c r="Y335" s="84">
        <f t="shared" si="239"/>
        <v>1.4142135623730951</v>
      </c>
      <c r="Z335" s="84">
        <f t="shared" si="240"/>
        <v>6.4282434653322507E-2</v>
      </c>
      <c r="AA335" s="84">
        <f t="shared" si="241"/>
        <v>4.5454545454545456E-2</v>
      </c>
      <c r="AB335" s="17"/>
    </row>
    <row r="336" spans="1:28" ht="14.25" x14ac:dyDescent="0.2">
      <c r="A336" s="16" t="str">
        <f t="shared" ref="A336:N336" si="267">A335</f>
        <v>FULL</v>
      </c>
      <c r="B336" s="16" t="str">
        <f t="shared" si="267"/>
        <v>PRODUCTION</v>
      </c>
      <c r="C336" s="16" t="str">
        <f t="shared" si="267"/>
        <v>BETWEEN</v>
      </c>
      <c r="D336" s="16" t="str">
        <f t="shared" si="267"/>
        <v>GOAB</v>
      </c>
      <c r="E336" s="16" t="str">
        <f t="shared" si="267"/>
        <v>ADU</v>
      </c>
      <c r="F336" s="100">
        <f t="shared" si="267"/>
        <v>0</v>
      </c>
      <c r="G336" s="100">
        <f t="shared" si="267"/>
        <v>0</v>
      </c>
      <c r="H336" s="16">
        <f t="shared" si="267"/>
        <v>0</v>
      </c>
      <c r="I336" s="16">
        <f t="shared" si="267"/>
        <v>130</v>
      </c>
      <c r="J336" s="16" t="str">
        <f t="shared" si="267"/>
        <v>21CASE</v>
      </c>
      <c r="K336" s="100">
        <f t="shared" si="267"/>
        <v>0</v>
      </c>
      <c r="L336" s="16">
        <f t="shared" si="267"/>
        <v>326</v>
      </c>
      <c r="M336" s="16">
        <f t="shared" si="267"/>
        <v>326</v>
      </c>
      <c r="N336" s="106">
        <f t="shared" si="267"/>
        <v>130</v>
      </c>
      <c r="O336" s="126" t="s">
        <v>491</v>
      </c>
      <c r="P336" s="103" t="s">
        <v>185</v>
      </c>
      <c r="Q336" s="23"/>
      <c r="R336" s="127"/>
      <c r="S336" s="126">
        <v>20</v>
      </c>
      <c r="T336" s="126">
        <v>19</v>
      </c>
      <c r="U336" s="105">
        <f t="shared" si="200"/>
        <v>1</v>
      </c>
      <c r="V336" s="105">
        <f t="shared" si="236"/>
        <v>19.5</v>
      </c>
      <c r="W336" s="105">
        <f t="shared" si="237"/>
        <v>2.564102564102564E-2</v>
      </c>
      <c r="X336" s="105">
        <f t="shared" si="238"/>
        <v>0.5</v>
      </c>
      <c r="Y336" s="84">
        <f t="shared" si="239"/>
        <v>0.70710678118654757</v>
      </c>
      <c r="Z336" s="84">
        <f t="shared" si="240"/>
        <v>3.6261886214694748E-2</v>
      </c>
      <c r="AA336" s="84">
        <f t="shared" si="241"/>
        <v>2.564102564102564E-2</v>
      </c>
      <c r="AB336" s="17"/>
    </row>
    <row r="337" spans="1:28" ht="14.25" x14ac:dyDescent="0.2">
      <c r="A337" s="16" t="str">
        <f t="shared" ref="A337:N337" si="268">A336</f>
        <v>FULL</v>
      </c>
      <c r="B337" s="16" t="str">
        <f t="shared" si="268"/>
        <v>PRODUCTION</v>
      </c>
      <c r="C337" s="16" t="str">
        <f t="shared" si="268"/>
        <v>BETWEEN</v>
      </c>
      <c r="D337" s="16" t="str">
        <f t="shared" si="268"/>
        <v>GOAB</v>
      </c>
      <c r="E337" s="16" t="str">
        <f t="shared" si="268"/>
        <v>ADU</v>
      </c>
      <c r="F337" s="100">
        <f t="shared" si="268"/>
        <v>0</v>
      </c>
      <c r="G337" s="100">
        <f t="shared" si="268"/>
        <v>0</v>
      </c>
      <c r="H337" s="16">
        <f t="shared" si="268"/>
        <v>0</v>
      </c>
      <c r="I337" s="16">
        <f t="shared" si="268"/>
        <v>130</v>
      </c>
      <c r="J337" s="16" t="str">
        <f t="shared" si="268"/>
        <v>21CASE</v>
      </c>
      <c r="K337" s="100">
        <f t="shared" si="268"/>
        <v>0</v>
      </c>
      <c r="L337" s="16">
        <f t="shared" si="268"/>
        <v>326</v>
      </c>
      <c r="M337" s="16">
        <f t="shared" si="268"/>
        <v>326</v>
      </c>
      <c r="N337" s="106">
        <f t="shared" si="268"/>
        <v>130</v>
      </c>
      <c r="O337" s="126" t="s">
        <v>492</v>
      </c>
      <c r="P337" s="103" t="s">
        <v>185</v>
      </c>
      <c r="Q337" s="23"/>
      <c r="R337" s="127"/>
      <c r="S337" s="126">
        <v>19</v>
      </c>
      <c r="T337" s="126">
        <v>20</v>
      </c>
      <c r="U337" s="105">
        <f t="shared" si="200"/>
        <v>-1</v>
      </c>
      <c r="V337" s="105">
        <f t="shared" si="236"/>
        <v>19.5</v>
      </c>
      <c r="W337" s="105">
        <f t="shared" si="237"/>
        <v>2.564102564102564E-2</v>
      </c>
      <c r="X337" s="105">
        <f t="shared" si="238"/>
        <v>0.5</v>
      </c>
      <c r="Y337" s="84">
        <f t="shared" si="239"/>
        <v>0.70710678118654757</v>
      </c>
      <c r="Z337" s="84">
        <f t="shared" si="240"/>
        <v>3.6261886214694748E-2</v>
      </c>
      <c r="AA337" s="84">
        <f t="shared" si="241"/>
        <v>2.564102564102564E-2</v>
      </c>
      <c r="AB337" s="17"/>
    </row>
    <row r="338" spans="1:28" ht="14.25" x14ac:dyDescent="0.2">
      <c r="A338" s="16" t="str">
        <f t="shared" ref="A338:N338" si="269">A337</f>
        <v>FULL</v>
      </c>
      <c r="B338" s="16" t="str">
        <f t="shared" si="269"/>
        <v>PRODUCTION</v>
      </c>
      <c r="C338" s="16" t="str">
        <f t="shared" si="269"/>
        <v>BETWEEN</v>
      </c>
      <c r="D338" s="16" t="str">
        <f t="shared" si="269"/>
        <v>GOAB</v>
      </c>
      <c r="E338" s="16" t="str">
        <f t="shared" si="269"/>
        <v>ADU</v>
      </c>
      <c r="F338" s="100">
        <f t="shared" si="269"/>
        <v>0</v>
      </c>
      <c r="G338" s="100">
        <f t="shared" si="269"/>
        <v>0</v>
      </c>
      <c r="H338" s="16">
        <f t="shared" si="269"/>
        <v>0</v>
      </c>
      <c r="I338" s="16">
        <f t="shared" si="269"/>
        <v>130</v>
      </c>
      <c r="J338" s="16" t="str">
        <f t="shared" si="269"/>
        <v>21CASE</v>
      </c>
      <c r="K338" s="100">
        <f t="shared" si="269"/>
        <v>0</v>
      </c>
      <c r="L338" s="16">
        <f t="shared" si="269"/>
        <v>326</v>
      </c>
      <c r="M338" s="16">
        <f t="shared" si="269"/>
        <v>326</v>
      </c>
      <c r="N338" s="106">
        <f t="shared" si="269"/>
        <v>130</v>
      </c>
      <c r="O338" s="126" t="s">
        <v>493</v>
      </c>
      <c r="P338" s="103" t="s">
        <v>185</v>
      </c>
      <c r="Q338" s="23"/>
      <c r="R338" s="127"/>
      <c r="S338" s="126">
        <v>20</v>
      </c>
      <c r="T338" s="126">
        <v>23</v>
      </c>
      <c r="U338" s="105">
        <f t="shared" si="200"/>
        <v>-3</v>
      </c>
      <c r="V338" s="105">
        <f t="shared" si="236"/>
        <v>21.5</v>
      </c>
      <c r="W338" s="105">
        <f t="shared" si="237"/>
        <v>6.9767441860465115E-2</v>
      </c>
      <c r="X338" s="105">
        <f t="shared" si="238"/>
        <v>4.5</v>
      </c>
      <c r="Y338" s="84">
        <f t="shared" si="239"/>
        <v>2.1213203435596424</v>
      </c>
      <c r="Z338" s="84">
        <f t="shared" si="240"/>
        <v>9.8666062491146164E-2</v>
      </c>
      <c r="AA338" s="84">
        <f t="shared" si="241"/>
        <v>6.9767441860465115E-2</v>
      </c>
      <c r="AB338" s="17"/>
    </row>
    <row r="339" spans="1:28" ht="14.25" x14ac:dyDescent="0.2">
      <c r="A339" s="16" t="str">
        <f t="shared" ref="A339:N339" si="270">A338</f>
        <v>FULL</v>
      </c>
      <c r="B339" s="16" t="str">
        <f t="shared" si="270"/>
        <v>PRODUCTION</v>
      </c>
      <c r="C339" s="16" t="str">
        <f t="shared" si="270"/>
        <v>BETWEEN</v>
      </c>
      <c r="D339" s="16" t="str">
        <f t="shared" si="270"/>
        <v>GOAB</v>
      </c>
      <c r="E339" s="16" t="str">
        <f t="shared" si="270"/>
        <v>ADU</v>
      </c>
      <c r="F339" s="100">
        <f t="shared" si="270"/>
        <v>0</v>
      </c>
      <c r="G339" s="100">
        <f t="shared" si="270"/>
        <v>0</v>
      </c>
      <c r="H339" s="16">
        <f t="shared" si="270"/>
        <v>0</v>
      </c>
      <c r="I339" s="16">
        <f t="shared" si="270"/>
        <v>130</v>
      </c>
      <c r="J339" s="16" t="str">
        <f t="shared" si="270"/>
        <v>21CASE</v>
      </c>
      <c r="K339" s="100">
        <f t="shared" si="270"/>
        <v>0</v>
      </c>
      <c r="L339" s="16">
        <f t="shared" si="270"/>
        <v>326</v>
      </c>
      <c r="M339" s="16">
        <f t="shared" si="270"/>
        <v>326</v>
      </c>
      <c r="N339" s="106">
        <f t="shared" si="270"/>
        <v>130</v>
      </c>
      <c r="O339" s="126" t="s">
        <v>494</v>
      </c>
      <c r="P339" s="103" t="s">
        <v>185</v>
      </c>
      <c r="Q339" s="23"/>
      <c r="R339" s="127"/>
      <c r="S339" s="126">
        <v>20</v>
      </c>
      <c r="T339" s="126">
        <v>21</v>
      </c>
      <c r="U339" s="105">
        <f t="shared" ref="U339:U343" si="271">S339-T339</f>
        <v>-1</v>
      </c>
      <c r="V339" s="105">
        <f t="shared" si="236"/>
        <v>20.5</v>
      </c>
      <c r="W339" s="105">
        <f t="shared" si="237"/>
        <v>2.4390243902439025E-2</v>
      </c>
      <c r="X339" s="105">
        <f t="shared" si="238"/>
        <v>0.5</v>
      </c>
      <c r="Y339" s="84">
        <f t="shared" si="239"/>
        <v>0.70710678118654757</v>
      </c>
      <c r="Z339" s="84">
        <f t="shared" si="240"/>
        <v>3.4493013716416956E-2</v>
      </c>
      <c r="AA339" s="84">
        <f t="shared" si="241"/>
        <v>2.4390243902439025E-2</v>
      </c>
      <c r="AB339" s="17"/>
    </row>
    <row r="340" spans="1:28" ht="14.25" x14ac:dyDescent="0.2">
      <c r="A340" s="16" t="str">
        <f t="shared" ref="A340:N340" si="272">A339</f>
        <v>FULL</v>
      </c>
      <c r="B340" s="16" t="str">
        <f t="shared" si="272"/>
        <v>PRODUCTION</v>
      </c>
      <c r="C340" s="16" t="str">
        <f t="shared" si="272"/>
        <v>BETWEEN</v>
      </c>
      <c r="D340" s="16" t="str">
        <f t="shared" si="272"/>
        <v>GOAB</v>
      </c>
      <c r="E340" s="16" t="str">
        <f t="shared" si="272"/>
        <v>ADU</v>
      </c>
      <c r="F340" s="100">
        <f t="shared" si="272"/>
        <v>0</v>
      </c>
      <c r="G340" s="100">
        <f t="shared" si="272"/>
        <v>0</v>
      </c>
      <c r="H340" s="16">
        <f t="shared" si="272"/>
        <v>0</v>
      </c>
      <c r="I340" s="16">
        <f t="shared" si="272"/>
        <v>130</v>
      </c>
      <c r="J340" s="16" t="str">
        <f t="shared" si="272"/>
        <v>21CASE</v>
      </c>
      <c r="K340" s="100">
        <f t="shared" si="272"/>
        <v>0</v>
      </c>
      <c r="L340" s="16">
        <f t="shared" si="272"/>
        <v>326</v>
      </c>
      <c r="M340" s="16">
        <f t="shared" si="272"/>
        <v>326</v>
      </c>
      <c r="N340" s="106">
        <f t="shared" si="272"/>
        <v>130</v>
      </c>
      <c r="O340" s="126" t="s">
        <v>495</v>
      </c>
      <c r="P340" s="103" t="s">
        <v>185</v>
      </c>
      <c r="Q340" s="23"/>
      <c r="R340" s="127"/>
      <c r="S340" s="126">
        <v>15</v>
      </c>
      <c r="T340" s="126">
        <v>16</v>
      </c>
      <c r="U340" s="105">
        <f t="shared" si="271"/>
        <v>-1</v>
      </c>
      <c r="V340" s="105">
        <f t="shared" si="236"/>
        <v>15.5</v>
      </c>
      <c r="W340" s="105">
        <f t="shared" si="237"/>
        <v>3.2258064516129031E-2</v>
      </c>
      <c r="X340" s="105">
        <f t="shared" si="238"/>
        <v>0.5</v>
      </c>
      <c r="Y340" s="84">
        <f t="shared" si="239"/>
        <v>0.70710678118654757</v>
      </c>
      <c r="Z340" s="84">
        <f t="shared" si="240"/>
        <v>4.5619792334615973E-2</v>
      </c>
      <c r="AA340" s="84">
        <f t="shared" si="241"/>
        <v>3.2258064516129031E-2</v>
      </c>
      <c r="AB340" s="17"/>
    </row>
    <row r="341" spans="1:28" ht="14.25" x14ac:dyDescent="0.2">
      <c r="A341" s="16" t="str">
        <f t="shared" ref="A341:N341" si="273">A340</f>
        <v>FULL</v>
      </c>
      <c r="B341" s="16" t="str">
        <f t="shared" si="273"/>
        <v>PRODUCTION</v>
      </c>
      <c r="C341" s="16" t="str">
        <f t="shared" si="273"/>
        <v>BETWEEN</v>
      </c>
      <c r="D341" s="16" t="str">
        <f t="shared" si="273"/>
        <v>GOAB</v>
      </c>
      <c r="E341" s="16" t="str">
        <f t="shared" si="273"/>
        <v>ADU</v>
      </c>
      <c r="F341" s="100">
        <f t="shared" si="273"/>
        <v>0</v>
      </c>
      <c r="G341" s="100">
        <f t="shared" si="273"/>
        <v>0</v>
      </c>
      <c r="H341" s="16">
        <f t="shared" si="273"/>
        <v>0</v>
      </c>
      <c r="I341" s="16">
        <f t="shared" si="273"/>
        <v>130</v>
      </c>
      <c r="J341" s="16" t="str">
        <f t="shared" si="273"/>
        <v>21CASE</v>
      </c>
      <c r="K341" s="100">
        <f t="shared" si="273"/>
        <v>0</v>
      </c>
      <c r="L341" s="16">
        <f t="shared" si="273"/>
        <v>326</v>
      </c>
      <c r="M341" s="16">
        <f t="shared" si="273"/>
        <v>326</v>
      </c>
      <c r="N341" s="106">
        <f t="shared" si="273"/>
        <v>130</v>
      </c>
      <c r="O341" s="126" t="s">
        <v>466</v>
      </c>
      <c r="P341" s="103" t="s">
        <v>185</v>
      </c>
      <c r="Q341" s="23"/>
      <c r="R341" s="127"/>
      <c r="S341" s="126">
        <v>11</v>
      </c>
      <c r="T341" s="126">
        <v>21</v>
      </c>
      <c r="U341" s="105">
        <f t="shared" si="271"/>
        <v>-10</v>
      </c>
      <c r="V341" s="105">
        <f t="shared" si="236"/>
        <v>16</v>
      </c>
      <c r="W341" s="105">
        <f t="shared" si="237"/>
        <v>0.3125</v>
      </c>
      <c r="X341" s="105">
        <f t="shared" si="238"/>
        <v>50</v>
      </c>
      <c r="Y341" s="84">
        <f t="shared" si="239"/>
        <v>7.0710678118654755</v>
      </c>
      <c r="Z341" s="84">
        <f t="shared" si="240"/>
        <v>0.44194173824159222</v>
      </c>
      <c r="AA341" s="84">
        <f t="shared" si="241"/>
        <v>0.3125</v>
      </c>
      <c r="AB341" s="17"/>
    </row>
    <row r="342" spans="1:28" ht="14.25" x14ac:dyDescent="0.2">
      <c r="A342" s="16" t="str">
        <f t="shared" ref="A342:N342" si="274">A341</f>
        <v>FULL</v>
      </c>
      <c r="B342" s="16" t="str">
        <f t="shared" si="274"/>
        <v>PRODUCTION</v>
      </c>
      <c r="C342" s="16" t="str">
        <f t="shared" si="274"/>
        <v>BETWEEN</v>
      </c>
      <c r="D342" s="16" t="str">
        <f t="shared" si="274"/>
        <v>GOAB</v>
      </c>
      <c r="E342" s="16" t="str">
        <f t="shared" si="274"/>
        <v>ADU</v>
      </c>
      <c r="F342" s="100">
        <f t="shared" si="274"/>
        <v>0</v>
      </c>
      <c r="G342" s="100">
        <f t="shared" si="274"/>
        <v>0</v>
      </c>
      <c r="H342" s="16">
        <f t="shared" si="274"/>
        <v>0</v>
      </c>
      <c r="I342" s="16">
        <f t="shared" si="274"/>
        <v>130</v>
      </c>
      <c r="J342" s="16" t="str">
        <f t="shared" si="274"/>
        <v>21CASE</v>
      </c>
      <c r="K342" s="100">
        <f t="shared" si="274"/>
        <v>0</v>
      </c>
      <c r="L342" s="16">
        <f t="shared" si="274"/>
        <v>326</v>
      </c>
      <c r="M342" s="16">
        <f t="shared" si="274"/>
        <v>326</v>
      </c>
      <c r="N342" s="106">
        <f t="shared" si="274"/>
        <v>130</v>
      </c>
      <c r="O342" s="126" t="s">
        <v>467</v>
      </c>
      <c r="P342" s="103" t="s">
        <v>185</v>
      </c>
      <c r="Q342" s="23"/>
      <c r="R342" s="127"/>
      <c r="S342" s="126">
        <v>16</v>
      </c>
      <c r="T342" s="126">
        <v>16</v>
      </c>
      <c r="U342" s="105">
        <f t="shared" si="271"/>
        <v>0</v>
      </c>
      <c r="V342" s="105">
        <f t="shared" si="236"/>
        <v>16</v>
      </c>
      <c r="W342" s="105">
        <f t="shared" si="237"/>
        <v>0</v>
      </c>
      <c r="X342" s="105">
        <f t="shared" si="238"/>
        <v>0</v>
      </c>
      <c r="Y342" s="84">
        <f t="shared" si="239"/>
        <v>0</v>
      </c>
      <c r="Z342" s="84">
        <f t="shared" si="240"/>
        <v>0</v>
      </c>
      <c r="AA342" s="84">
        <f t="shared" si="241"/>
        <v>0</v>
      </c>
      <c r="AB342" s="17"/>
    </row>
    <row r="343" spans="1:28" ht="14.25" x14ac:dyDescent="0.2">
      <c r="A343" s="16" t="str">
        <f t="shared" ref="A343:N343" si="275">A342</f>
        <v>FULL</v>
      </c>
      <c r="B343" s="16" t="str">
        <f t="shared" si="275"/>
        <v>PRODUCTION</v>
      </c>
      <c r="C343" s="16" t="str">
        <f t="shared" si="275"/>
        <v>BETWEEN</v>
      </c>
      <c r="D343" s="16" t="str">
        <f t="shared" si="275"/>
        <v>GOAB</v>
      </c>
      <c r="E343" s="16" t="str">
        <f t="shared" si="275"/>
        <v>ADU</v>
      </c>
      <c r="F343" s="100">
        <f t="shared" si="275"/>
        <v>0</v>
      </c>
      <c r="G343" s="100">
        <f t="shared" si="275"/>
        <v>0</v>
      </c>
      <c r="H343" s="16">
        <f t="shared" si="275"/>
        <v>0</v>
      </c>
      <c r="I343" s="16">
        <f t="shared" si="275"/>
        <v>130</v>
      </c>
      <c r="J343" s="16" t="str">
        <f t="shared" si="275"/>
        <v>21CASE</v>
      </c>
      <c r="K343" s="100">
        <f t="shared" si="275"/>
        <v>0</v>
      </c>
      <c r="L343" s="16">
        <f t="shared" si="275"/>
        <v>326</v>
      </c>
      <c r="M343" s="16">
        <f t="shared" si="275"/>
        <v>326</v>
      </c>
      <c r="N343" s="106">
        <f t="shared" si="275"/>
        <v>130</v>
      </c>
      <c r="O343" s="126" t="s">
        <v>468</v>
      </c>
      <c r="P343" s="103" t="s">
        <v>185</v>
      </c>
      <c r="Q343" s="23"/>
      <c r="R343" s="127"/>
      <c r="S343" s="126">
        <v>17</v>
      </c>
      <c r="T343" s="126">
        <v>17</v>
      </c>
      <c r="U343" s="105">
        <f t="shared" si="271"/>
        <v>0</v>
      </c>
      <c r="V343" s="105">
        <f t="shared" si="236"/>
        <v>17</v>
      </c>
      <c r="W343" s="105">
        <f t="shared" si="237"/>
        <v>0</v>
      </c>
      <c r="X343" s="105">
        <f t="shared" si="238"/>
        <v>0</v>
      </c>
      <c r="Y343" s="84">
        <f t="shared" si="239"/>
        <v>0</v>
      </c>
      <c r="Z343" s="84">
        <f t="shared" si="240"/>
        <v>0</v>
      </c>
      <c r="AA343" s="84">
        <f t="shared" si="241"/>
        <v>0</v>
      </c>
      <c r="AB343" s="17"/>
    </row>
    <row r="344" spans="1:28" x14ac:dyDescent="0.15">
      <c r="N344" s="107"/>
      <c r="O344" s="107" t="s">
        <v>127</v>
      </c>
      <c r="P344" s="107"/>
      <c r="Q344" s="107"/>
      <c r="R344" s="107"/>
      <c r="S344" s="107" t="s">
        <v>186</v>
      </c>
      <c r="T344" s="107"/>
      <c r="U344" s="107"/>
      <c r="V344" s="107" t="s">
        <v>127</v>
      </c>
      <c r="W344" s="107" t="s">
        <v>127</v>
      </c>
      <c r="X344" s="107" t="s">
        <v>127</v>
      </c>
      <c r="Y344" s="107" t="s">
        <v>127</v>
      </c>
      <c r="Z344" s="107"/>
      <c r="AA344" s="107"/>
      <c r="AB344" s="17"/>
    </row>
    <row r="345" spans="1:28" x14ac:dyDescent="0.15">
      <c r="O345" s="31" t="s">
        <v>187</v>
      </c>
      <c r="P345" s="31"/>
      <c r="Q345" s="31"/>
      <c r="R345" s="31"/>
      <c r="S345" s="31">
        <f>MAX(S18:S343)</f>
        <v>23</v>
      </c>
      <c r="T345" s="31">
        <f>MAX(T18:T343)</f>
        <v>25</v>
      </c>
      <c r="U345" s="31">
        <f>MAX(U18:U343)</f>
        <v>7</v>
      </c>
      <c r="V345" s="31"/>
      <c r="W345" s="31">
        <f>MAX(W18:W343)</f>
        <v>0.35714285714285715</v>
      </c>
      <c r="X345" s="31">
        <f>MAX(X18:X343)</f>
        <v>50</v>
      </c>
      <c r="Y345" s="31"/>
      <c r="Z345" s="31"/>
      <c r="AA345" s="31"/>
    </row>
    <row r="346" spans="1:28" x14ac:dyDescent="0.15">
      <c r="O346" s="31" t="s">
        <v>188</v>
      </c>
      <c r="P346" s="31"/>
      <c r="Q346" s="31"/>
      <c r="R346" s="31"/>
      <c r="S346" s="31">
        <f>MIN(S18:S343)</f>
        <v>3</v>
      </c>
      <c r="T346" s="31">
        <f>MIN(T18:T343)</f>
        <v>2</v>
      </c>
      <c r="U346" s="31">
        <f>MIN(U18:U343)</f>
        <v>-10</v>
      </c>
      <c r="V346" s="31"/>
      <c r="W346" s="31">
        <f>MIN(W18:W343)</f>
        <v>0</v>
      </c>
      <c r="X346" s="31">
        <f>MIN(X18:X343)</f>
        <v>0</v>
      </c>
      <c r="Y346" s="31"/>
      <c r="Z346" s="31"/>
      <c r="AA346" s="31"/>
    </row>
    <row r="347" spans="1:28" x14ac:dyDescent="0.15">
      <c r="O347" s="31" t="s">
        <v>179</v>
      </c>
      <c r="P347" s="31"/>
      <c r="Q347" s="31"/>
      <c r="R347" s="31"/>
      <c r="S347" s="31">
        <f>ROUND(AVERAGE(S18:S343),2)</f>
        <v>13.2</v>
      </c>
      <c r="T347" s="31">
        <f>ROUND(AVERAGE(T18:T343),2)</f>
        <v>14.03</v>
      </c>
      <c r="U347" s="31">
        <f>ROUND(AVERAGE(U18:U343),2)</f>
        <v>-0.83</v>
      </c>
      <c r="V347" s="31">
        <f>AVERAGE(V18:V343)</f>
        <v>13.616564417177914</v>
      </c>
      <c r="W347" s="31">
        <f t="shared" ref="W347:AA347" si="276">AVERAGE(W18:W343)</f>
        <v>5.706330039343812E-2</v>
      </c>
      <c r="X347" s="31">
        <f t="shared" si="276"/>
        <v>2.6380368098159508</v>
      </c>
      <c r="Y347" s="31">
        <f t="shared" si="276"/>
        <v>1.0454768973371673</v>
      </c>
      <c r="Z347" s="31">
        <f t="shared" si="276"/>
        <v>8.0699693330170297E-2</v>
      </c>
      <c r="AA347" s="31">
        <f t="shared" si="276"/>
        <v>5.706330039343812E-2</v>
      </c>
    </row>
    <row r="348" spans="1:28" x14ac:dyDescent="0.15">
      <c r="O348" s="31" t="s">
        <v>189</v>
      </c>
      <c r="P348" s="31"/>
      <c r="Q348" s="31"/>
      <c r="R348" s="31"/>
      <c r="S348" s="31"/>
      <c r="T348" s="31"/>
      <c r="U348" s="16">
        <f>_xlfn.STDEV.P(U18:U343)</f>
        <v>2.1424574274701378</v>
      </c>
      <c r="V348" s="108" t="s">
        <v>127</v>
      </c>
      <c r="W348" s="109">
        <f>W347</f>
        <v>5.706330039343812E-2</v>
      </c>
      <c r="X348" s="31"/>
      <c r="Y348" s="31"/>
      <c r="Z348" s="31"/>
      <c r="AA348" s="31"/>
    </row>
    <row r="349" spans="1:28" x14ac:dyDescent="0.15">
      <c r="O349" s="31" t="s">
        <v>168</v>
      </c>
      <c r="P349" s="31"/>
      <c r="Q349" s="31"/>
      <c r="R349" s="31"/>
      <c r="S349" s="31"/>
      <c r="T349" s="31"/>
      <c r="U349" s="31"/>
      <c r="V349" s="31"/>
      <c r="W349" s="31" t="s">
        <v>127</v>
      </c>
      <c r="X349" s="94">
        <f>AVERAGE(X18:X343)</f>
        <v>2.6380368098159508</v>
      </c>
      <c r="Y349" s="31"/>
      <c r="Z349" s="31"/>
      <c r="AA349" s="31"/>
    </row>
    <row r="350" spans="1:28" x14ac:dyDescent="0.15">
      <c r="O350" s="31" t="s">
        <v>190</v>
      </c>
      <c r="P350" s="31"/>
      <c r="Q350" s="31"/>
      <c r="R350" s="31"/>
      <c r="S350" s="31"/>
      <c r="T350" s="31"/>
      <c r="U350" s="31"/>
      <c r="V350" s="31"/>
      <c r="X350" s="31" t="s">
        <v>127</v>
      </c>
      <c r="Y350" s="94">
        <f>SQRT(X349)</f>
        <v>1.6242034385556356</v>
      </c>
      <c r="Z350" s="31"/>
      <c r="AA350" s="31"/>
    </row>
    <row r="351" spans="1:28" x14ac:dyDescent="0.15">
      <c r="O351" s="31" t="s">
        <v>191</v>
      </c>
      <c r="P351" s="31"/>
      <c r="Q351" s="31"/>
      <c r="R351" s="31"/>
      <c r="S351" s="31"/>
      <c r="T351" s="31"/>
      <c r="U351" s="31"/>
      <c r="V351" s="31"/>
      <c r="W351" s="31"/>
      <c r="X351" s="31"/>
      <c r="Y351" s="31" t="s">
        <v>127</v>
      </c>
      <c r="Z351" s="110">
        <f>Y350/V347</f>
        <v>0.11928144198448687</v>
      </c>
      <c r="AA351" s="31"/>
    </row>
    <row r="352" spans="1:28" x14ac:dyDescent="0.15">
      <c r="O352" s="31" t="s">
        <v>192</v>
      </c>
      <c r="P352" s="31"/>
      <c r="Q352" s="31"/>
      <c r="R352" s="31"/>
      <c r="S352" s="31"/>
      <c r="T352" s="31"/>
      <c r="U352" s="31"/>
      <c r="V352" s="31"/>
      <c r="W352" s="31"/>
      <c r="X352" s="31"/>
      <c r="Y352" s="31"/>
      <c r="Z352" s="31" t="s">
        <v>127</v>
      </c>
      <c r="AA352" s="110">
        <f>Z351/SQRT(2)</f>
        <v>8.434471649694042E-2</v>
      </c>
    </row>
  </sheetData>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754 JT65754 TP65754 ADL65754 ANH65754 AXD65754 BGZ65754 BQV65754 CAR65754 CKN65754 CUJ65754 DEF65754 DOB65754 DXX65754 EHT65754 ERP65754 FBL65754 FLH65754 FVD65754 GEZ65754 GOV65754 GYR65754 HIN65754 HSJ65754 ICF65754 IMB65754 IVX65754 JFT65754 JPP65754 JZL65754 KJH65754 KTD65754 LCZ65754 LMV65754 LWR65754 MGN65754 MQJ65754 NAF65754 NKB65754 NTX65754 ODT65754 ONP65754 OXL65754 PHH65754 PRD65754 QAZ65754 QKV65754 QUR65754 REN65754 ROJ65754 RYF65754 SIB65754 SRX65754 TBT65754 TLP65754 TVL65754 UFH65754 UPD65754 UYZ65754 VIV65754 VSR65754 WCN65754 WMJ65754 WWF65754 X131290 JT131290 TP131290 ADL131290 ANH131290 AXD131290 BGZ131290 BQV131290 CAR131290 CKN131290 CUJ131290 DEF131290 DOB131290 DXX131290 EHT131290 ERP131290 FBL131290 FLH131290 FVD131290 GEZ131290 GOV131290 GYR131290 HIN131290 HSJ131290 ICF131290 IMB131290 IVX131290 JFT131290 JPP131290 JZL131290 KJH131290 KTD131290 LCZ131290 LMV131290 LWR131290 MGN131290 MQJ131290 NAF131290 NKB131290 NTX131290 ODT131290 ONP131290 OXL131290 PHH131290 PRD131290 QAZ131290 QKV131290 QUR131290 REN131290 ROJ131290 RYF131290 SIB131290 SRX131290 TBT131290 TLP131290 TVL131290 UFH131290 UPD131290 UYZ131290 VIV131290 VSR131290 WCN131290 WMJ131290 WWF131290 X196826 JT196826 TP196826 ADL196826 ANH196826 AXD196826 BGZ196826 BQV196826 CAR196826 CKN196826 CUJ196826 DEF196826 DOB196826 DXX196826 EHT196826 ERP196826 FBL196826 FLH196826 FVD196826 GEZ196826 GOV196826 GYR196826 HIN196826 HSJ196826 ICF196826 IMB196826 IVX196826 JFT196826 JPP196826 JZL196826 KJH196826 KTD196826 LCZ196826 LMV196826 LWR196826 MGN196826 MQJ196826 NAF196826 NKB196826 NTX196826 ODT196826 ONP196826 OXL196826 PHH196826 PRD196826 QAZ196826 QKV196826 QUR196826 REN196826 ROJ196826 RYF196826 SIB196826 SRX196826 TBT196826 TLP196826 TVL196826 UFH196826 UPD196826 UYZ196826 VIV196826 VSR196826 WCN196826 WMJ196826 WWF196826 X262362 JT262362 TP262362 ADL262362 ANH262362 AXD262362 BGZ262362 BQV262362 CAR262362 CKN262362 CUJ262362 DEF262362 DOB262362 DXX262362 EHT262362 ERP262362 FBL262362 FLH262362 FVD262362 GEZ262362 GOV262362 GYR262362 HIN262362 HSJ262362 ICF262362 IMB262362 IVX262362 JFT262362 JPP262362 JZL262362 KJH262362 KTD262362 LCZ262362 LMV262362 LWR262362 MGN262362 MQJ262362 NAF262362 NKB262362 NTX262362 ODT262362 ONP262362 OXL262362 PHH262362 PRD262362 QAZ262362 QKV262362 QUR262362 REN262362 ROJ262362 RYF262362 SIB262362 SRX262362 TBT262362 TLP262362 TVL262362 UFH262362 UPD262362 UYZ262362 VIV262362 VSR262362 WCN262362 WMJ262362 WWF262362 X327898 JT327898 TP327898 ADL327898 ANH327898 AXD327898 BGZ327898 BQV327898 CAR327898 CKN327898 CUJ327898 DEF327898 DOB327898 DXX327898 EHT327898 ERP327898 FBL327898 FLH327898 FVD327898 GEZ327898 GOV327898 GYR327898 HIN327898 HSJ327898 ICF327898 IMB327898 IVX327898 JFT327898 JPP327898 JZL327898 KJH327898 KTD327898 LCZ327898 LMV327898 LWR327898 MGN327898 MQJ327898 NAF327898 NKB327898 NTX327898 ODT327898 ONP327898 OXL327898 PHH327898 PRD327898 QAZ327898 QKV327898 QUR327898 REN327898 ROJ327898 RYF327898 SIB327898 SRX327898 TBT327898 TLP327898 TVL327898 UFH327898 UPD327898 UYZ327898 VIV327898 VSR327898 WCN327898 WMJ327898 WWF327898 X393434 JT393434 TP393434 ADL393434 ANH393434 AXD393434 BGZ393434 BQV393434 CAR393434 CKN393434 CUJ393434 DEF393434 DOB393434 DXX393434 EHT393434 ERP393434 FBL393434 FLH393434 FVD393434 GEZ393434 GOV393434 GYR393434 HIN393434 HSJ393434 ICF393434 IMB393434 IVX393434 JFT393434 JPP393434 JZL393434 KJH393434 KTD393434 LCZ393434 LMV393434 LWR393434 MGN393434 MQJ393434 NAF393434 NKB393434 NTX393434 ODT393434 ONP393434 OXL393434 PHH393434 PRD393434 QAZ393434 QKV393434 QUR393434 REN393434 ROJ393434 RYF393434 SIB393434 SRX393434 TBT393434 TLP393434 TVL393434 UFH393434 UPD393434 UYZ393434 VIV393434 VSR393434 WCN393434 WMJ393434 WWF393434 X458970 JT458970 TP458970 ADL458970 ANH458970 AXD458970 BGZ458970 BQV458970 CAR458970 CKN458970 CUJ458970 DEF458970 DOB458970 DXX458970 EHT458970 ERP458970 FBL458970 FLH458970 FVD458970 GEZ458970 GOV458970 GYR458970 HIN458970 HSJ458970 ICF458970 IMB458970 IVX458970 JFT458970 JPP458970 JZL458970 KJH458970 KTD458970 LCZ458970 LMV458970 LWR458970 MGN458970 MQJ458970 NAF458970 NKB458970 NTX458970 ODT458970 ONP458970 OXL458970 PHH458970 PRD458970 QAZ458970 QKV458970 QUR458970 REN458970 ROJ458970 RYF458970 SIB458970 SRX458970 TBT458970 TLP458970 TVL458970 UFH458970 UPD458970 UYZ458970 VIV458970 VSR458970 WCN458970 WMJ458970 WWF458970 X524506 JT524506 TP524506 ADL524506 ANH524506 AXD524506 BGZ524506 BQV524506 CAR524506 CKN524506 CUJ524506 DEF524506 DOB524506 DXX524506 EHT524506 ERP524506 FBL524506 FLH524506 FVD524506 GEZ524506 GOV524506 GYR524506 HIN524506 HSJ524506 ICF524506 IMB524506 IVX524506 JFT524506 JPP524506 JZL524506 KJH524506 KTD524506 LCZ524506 LMV524506 LWR524506 MGN524506 MQJ524506 NAF524506 NKB524506 NTX524506 ODT524506 ONP524506 OXL524506 PHH524506 PRD524506 QAZ524506 QKV524506 QUR524506 REN524506 ROJ524506 RYF524506 SIB524506 SRX524506 TBT524506 TLP524506 TVL524506 UFH524506 UPD524506 UYZ524506 VIV524506 VSR524506 WCN524506 WMJ524506 WWF524506 X590042 JT590042 TP590042 ADL590042 ANH590042 AXD590042 BGZ590042 BQV590042 CAR590042 CKN590042 CUJ590042 DEF590042 DOB590042 DXX590042 EHT590042 ERP590042 FBL590042 FLH590042 FVD590042 GEZ590042 GOV590042 GYR590042 HIN590042 HSJ590042 ICF590042 IMB590042 IVX590042 JFT590042 JPP590042 JZL590042 KJH590042 KTD590042 LCZ590042 LMV590042 LWR590042 MGN590042 MQJ590042 NAF590042 NKB590042 NTX590042 ODT590042 ONP590042 OXL590042 PHH590042 PRD590042 QAZ590042 QKV590042 QUR590042 REN590042 ROJ590042 RYF590042 SIB590042 SRX590042 TBT590042 TLP590042 TVL590042 UFH590042 UPD590042 UYZ590042 VIV590042 VSR590042 WCN590042 WMJ590042 WWF590042 X655578 JT655578 TP655578 ADL655578 ANH655578 AXD655578 BGZ655578 BQV655578 CAR655578 CKN655578 CUJ655578 DEF655578 DOB655578 DXX655578 EHT655578 ERP655578 FBL655578 FLH655578 FVD655578 GEZ655578 GOV655578 GYR655578 HIN655578 HSJ655578 ICF655578 IMB655578 IVX655578 JFT655578 JPP655578 JZL655578 KJH655578 KTD655578 LCZ655578 LMV655578 LWR655578 MGN655578 MQJ655578 NAF655578 NKB655578 NTX655578 ODT655578 ONP655578 OXL655578 PHH655578 PRD655578 QAZ655578 QKV655578 QUR655578 REN655578 ROJ655578 RYF655578 SIB655578 SRX655578 TBT655578 TLP655578 TVL655578 UFH655578 UPD655578 UYZ655578 VIV655578 VSR655578 WCN655578 WMJ655578 WWF655578 X721114 JT721114 TP721114 ADL721114 ANH721114 AXD721114 BGZ721114 BQV721114 CAR721114 CKN721114 CUJ721114 DEF721114 DOB721114 DXX721114 EHT721114 ERP721114 FBL721114 FLH721114 FVD721114 GEZ721114 GOV721114 GYR721114 HIN721114 HSJ721114 ICF721114 IMB721114 IVX721114 JFT721114 JPP721114 JZL721114 KJH721114 KTD721114 LCZ721114 LMV721114 LWR721114 MGN721114 MQJ721114 NAF721114 NKB721114 NTX721114 ODT721114 ONP721114 OXL721114 PHH721114 PRD721114 QAZ721114 QKV721114 QUR721114 REN721114 ROJ721114 RYF721114 SIB721114 SRX721114 TBT721114 TLP721114 TVL721114 UFH721114 UPD721114 UYZ721114 VIV721114 VSR721114 WCN721114 WMJ721114 WWF721114 X786650 JT786650 TP786650 ADL786650 ANH786650 AXD786650 BGZ786650 BQV786650 CAR786650 CKN786650 CUJ786650 DEF786650 DOB786650 DXX786650 EHT786650 ERP786650 FBL786650 FLH786650 FVD786650 GEZ786650 GOV786650 GYR786650 HIN786650 HSJ786650 ICF786650 IMB786650 IVX786650 JFT786650 JPP786650 JZL786650 KJH786650 KTD786650 LCZ786650 LMV786650 LWR786650 MGN786650 MQJ786650 NAF786650 NKB786650 NTX786650 ODT786650 ONP786650 OXL786650 PHH786650 PRD786650 QAZ786650 QKV786650 QUR786650 REN786650 ROJ786650 RYF786650 SIB786650 SRX786650 TBT786650 TLP786650 TVL786650 UFH786650 UPD786650 UYZ786650 VIV786650 VSR786650 WCN786650 WMJ786650 WWF786650 X852186 JT852186 TP852186 ADL852186 ANH852186 AXD852186 BGZ852186 BQV852186 CAR852186 CKN852186 CUJ852186 DEF852186 DOB852186 DXX852186 EHT852186 ERP852186 FBL852186 FLH852186 FVD852186 GEZ852186 GOV852186 GYR852186 HIN852186 HSJ852186 ICF852186 IMB852186 IVX852186 JFT852186 JPP852186 JZL852186 KJH852186 KTD852186 LCZ852186 LMV852186 LWR852186 MGN852186 MQJ852186 NAF852186 NKB852186 NTX852186 ODT852186 ONP852186 OXL852186 PHH852186 PRD852186 QAZ852186 QKV852186 QUR852186 REN852186 ROJ852186 RYF852186 SIB852186 SRX852186 TBT852186 TLP852186 TVL852186 UFH852186 UPD852186 UYZ852186 VIV852186 VSR852186 WCN852186 WMJ852186 WWF852186 X917722 JT917722 TP917722 ADL917722 ANH917722 AXD917722 BGZ917722 BQV917722 CAR917722 CKN917722 CUJ917722 DEF917722 DOB917722 DXX917722 EHT917722 ERP917722 FBL917722 FLH917722 FVD917722 GEZ917722 GOV917722 GYR917722 HIN917722 HSJ917722 ICF917722 IMB917722 IVX917722 JFT917722 JPP917722 JZL917722 KJH917722 KTD917722 LCZ917722 LMV917722 LWR917722 MGN917722 MQJ917722 NAF917722 NKB917722 NTX917722 ODT917722 ONP917722 OXL917722 PHH917722 PRD917722 QAZ917722 QKV917722 QUR917722 REN917722 ROJ917722 RYF917722 SIB917722 SRX917722 TBT917722 TLP917722 TVL917722 UFH917722 UPD917722 UYZ917722 VIV917722 VSR917722 WCN917722 WMJ917722 WWF917722 X983258 JT983258 TP983258 ADL983258 ANH983258 AXD983258 BGZ983258 BQV983258 CAR983258 CKN983258 CUJ983258 DEF983258 DOB983258 DXX983258 EHT983258 ERP983258 FBL983258 FLH983258 FVD983258 GEZ983258 GOV983258 GYR983258 HIN983258 HSJ983258 ICF983258 IMB983258 IVX983258 JFT983258 JPP983258 JZL983258 KJH983258 KTD983258 LCZ983258 LMV983258 LWR983258 MGN983258 MQJ983258 NAF983258 NKB983258 NTX983258 ODT983258 ONP983258 OXL983258 PHH983258 PRD983258 QAZ983258 QKV983258 QUR983258 REN983258 ROJ983258 RYF983258 SIB983258 SRX983258 TBT983258 TLP983258 TVL983258 UFH983258 UPD983258 UYZ983258 VIV983258 VSR983258 WCN983258 WMJ983258 WWF983258" xr:uid="{B2202EC3-00E1-415C-BA4C-3D504EF8C9EE}">
      <formula1>$Z$12:$AB$12</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53F8-07C8-485A-A9D8-06247C7E3C13}">
  <dimension ref="A1:AF126"/>
  <sheetViews>
    <sheetView topLeftCell="A86" workbookViewId="0">
      <selection activeCell="U122" sqref="U122"/>
    </sheetView>
  </sheetViews>
  <sheetFormatPr defaultColWidth="8.85546875" defaultRowHeight="9" x14ac:dyDescent="0.15"/>
  <cols>
    <col min="1" max="4" width="9.140625" style="16" customWidth="1"/>
    <col min="5" max="5" width="10.140625" style="16" customWidth="1"/>
    <col min="6" max="12" width="9.140625" style="16" customWidth="1"/>
    <col min="13" max="13" width="6.85546875" style="16" customWidth="1"/>
    <col min="14" max="14" width="11.140625" style="16" customWidth="1"/>
    <col min="15" max="15" width="11" style="16" customWidth="1"/>
    <col min="16" max="16" width="2" style="16" customWidth="1"/>
    <col min="17" max="17" width="5.28515625" style="16" customWidth="1"/>
    <col min="18" max="18" width="2.7109375" style="16" customWidth="1"/>
    <col min="19" max="19" width="7" style="16" customWidth="1"/>
    <col min="20" max="20" width="7.28515625" style="16" customWidth="1"/>
    <col min="21" max="21" width="10.85546875" style="16" customWidth="1"/>
    <col min="22" max="22" width="6.42578125" style="16" customWidth="1"/>
    <col min="23" max="23" width="10.85546875" style="16" customWidth="1"/>
    <col min="24" max="24" width="7.85546875" style="16" customWidth="1"/>
    <col min="25" max="25" width="7" style="16" customWidth="1"/>
    <col min="26" max="26" width="9.42578125" style="16" customWidth="1"/>
    <col min="27" max="27" width="8" style="16" customWidth="1"/>
    <col min="28" max="256" width="8.85546875" style="16"/>
    <col min="257" max="260" width="9.140625" style="16" customWidth="1"/>
    <col min="261" max="261" width="10.140625" style="16" customWidth="1"/>
    <col min="262" max="268" width="9.140625" style="16" customWidth="1"/>
    <col min="269" max="269" width="6.85546875" style="16" customWidth="1"/>
    <col min="270" max="270" width="11.140625" style="16" customWidth="1"/>
    <col min="271" max="271" width="11" style="16" customWidth="1"/>
    <col min="272" max="272" width="2" style="16" customWidth="1"/>
    <col min="273" max="273" width="5.28515625" style="16" customWidth="1"/>
    <col min="274" max="274" width="2.7109375" style="16" customWidth="1"/>
    <col min="275" max="275" width="7" style="16" customWidth="1"/>
    <col min="276" max="276" width="7.28515625" style="16" customWidth="1"/>
    <col min="277" max="277" width="10.85546875" style="16" customWidth="1"/>
    <col min="278" max="278" width="6.42578125" style="16" customWidth="1"/>
    <col min="279" max="279" width="10.85546875" style="16" customWidth="1"/>
    <col min="280" max="280" width="7.85546875" style="16" customWidth="1"/>
    <col min="281" max="281" width="7" style="16" customWidth="1"/>
    <col min="282" max="282" width="9.42578125" style="16" customWidth="1"/>
    <col min="283" max="283" width="8" style="16" customWidth="1"/>
    <col min="284" max="512" width="8.85546875" style="16"/>
    <col min="513" max="516" width="9.140625" style="16" customWidth="1"/>
    <col min="517" max="517" width="10.140625" style="16" customWidth="1"/>
    <col min="518" max="524" width="9.140625" style="16" customWidth="1"/>
    <col min="525" max="525" width="6.85546875" style="16" customWidth="1"/>
    <col min="526" max="526" width="11.140625" style="16" customWidth="1"/>
    <col min="527" max="527" width="11" style="16" customWidth="1"/>
    <col min="528" max="528" width="2" style="16" customWidth="1"/>
    <col min="529" max="529" width="5.28515625" style="16" customWidth="1"/>
    <col min="530" max="530" width="2.7109375" style="16" customWidth="1"/>
    <col min="531" max="531" width="7" style="16" customWidth="1"/>
    <col min="532" max="532" width="7.28515625" style="16" customWidth="1"/>
    <col min="533" max="533" width="10.85546875" style="16" customWidth="1"/>
    <col min="534" max="534" width="6.42578125" style="16" customWidth="1"/>
    <col min="535" max="535" width="10.85546875" style="16" customWidth="1"/>
    <col min="536" max="536" width="7.85546875" style="16" customWidth="1"/>
    <col min="537" max="537" width="7" style="16" customWidth="1"/>
    <col min="538" max="538" width="9.42578125" style="16" customWidth="1"/>
    <col min="539" max="539" width="8" style="16" customWidth="1"/>
    <col min="540" max="768" width="8.85546875" style="16"/>
    <col min="769" max="772" width="9.140625" style="16" customWidth="1"/>
    <col min="773" max="773" width="10.140625" style="16" customWidth="1"/>
    <col min="774" max="780" width="9.140625" style="16" customWidth="1"/>
    <col min="781" max="781" width="6.85546875" style="16" customWidth="1"/>
    <col min="782" max="782" width="11.140625" style="16" customWidth="1"/>
    <col min="783" max="783" width="11" style="16" customWidth="1"/>
    <col min="784" max="784" width="2" style="16" customWidth="1"/>
    <col min="785" max="785" width="5.28515625" style="16" customWidth="1"/>
    <col min="786" max="786" width="2.7109375" style="16" customWidth="1"/>
    <col min="787" max="787" width="7" style="16" customWidth="1"/>
    <col min="788" max="788" width="7.28515625" style="16" customWidth="1"/>
    <col min="789" max="789" width="10.85546875" style="16" customWidth="1"/>
    <col min="790" max="790" width="6.42578125" style="16" customWidth="1"/>
    <col min="791" max="791" width="10.85546875" style="16" customWidth="1"/>
    <col min="792" max="792" width="7.85546875" style="16" customWidth="1"/>
    <col min="793" max="793" width="7" style="16" customWidth="1"/>
    <col min="794" max="794" width="9.42578125" style="16" customWidth="1"/>
    <col min="795" max="795" width="8" style="16" customWidth="1"/>
    <col min="796" max="1024" width="8.85546875" style="16"/>
    <col min="1025" max="1028" width="9.140625" style="16" customWidth="1"/>
    <col min="1029" max="1029" width="10.140625" style="16" customWidth="1"/>
    <col min="1030" max="1036" width="9.140625" style="16" customWidth="1"/>
    <col min="1037" max="1037" width="6.85546875" style="16" customWidth="1"/>
    <col min="1038" max="1038" width="11.140625" style="16" customWidth="1"/>
    <col min="1039" max="1039" width="11" style="16" customWidth="1"/>
    <col min="1040" max="1040" width="2" style="16" customWidth="1"/>
    <col min="1041" max="1041" width="5.28515625" style="16" customWidth="1"/>
    <col min="1042" max="1042" width="2.7109375" style="16" customWidth="1"/>
    <col min="1043" max="1043" width="7" style="16" customWidth="1"/>
    <col min="1044" max="1044" width="7.28515625" style="16" customWidth="1"/>
    <col min="1045" max="1045" width="10.85546875" style="16" customWidth="1"/>
    <col min="1046" max="1046" width="6.42578125" style="16" customWidth="1"/>
    <col min="1047" max="1047" width="10.85546875" style="16" customWidth="1"/>
    <col min="1048" max="1048" width="7.85546875" style="16" customWidth="1"/>
    <col min="1049" max="1049" width="7" style="16" customWidth="1"/>
    <col min="1050" max="1050" width="9.42578125" style="16" customWidth="1"/>
    <col min="1051" max="1051" width="8" style="16" customWidth="1"/>
    <col min="1052" max="1280" width="8.85546875" style="16"/>
    <col min="1281" max="1284" width="9.140625" style="16" customWidth="1"/>
    <col min="1285" max="1285" width="10.140625" style="16" customWidth="1"/>
    <col min="1286" max="1292" width="9.140625" style="16" customWidth="1"/>
    <col min="1293" max="1293" width="6.85546875" style="16" customWidth="1"/>
    <col min="1294" max="1294" width="11.140625" style="16" customWidth="1"/>
    <col min="1295" max="1295" width="11" style="16" customWidth="1"/>
    <col min="1296" max="1296" width="2" style="16" customWidth="1"/>
    <col min="1297" max="1297" width="5.28515625" style="16" customWidth="1"/>
    <col min="1298" max="1298" width="2.7109375" style="16" customWidth="1"/>
    <col min="1299" max="1299" width="7" style="16" customWidth="1"/>
    <col min="1300" max="1300" width="7.28515625" style="16" customWidth="1"/>
    <col min="1301" max="1301" width="10.85546875" style="16" customWidth="1"/>
    <col min="1302" max="1302" width="6.42578125" style="16" customWidth="1"/>
    <col min="1303" max="1303" width="10.85546875" style="16" customWidth="1"/>
    <col min="1304" max="1304" width="7.85546875" style="16" customWidth="1"/>
    <col min="1305" max="1305" width="7" style="16" customWidth="1"/>
    <col min="1306" max="1306" width="9.42578125" style="16" customWidth="1"/>
    <col min="1307" max="1307" width="8" style="16" customWidth="1"/>
    <col min="1308" max="1536" width="8.85546875" style="16"/>
    <col min="1537" max="1540" width="9.140625" style="16" customWidth="1"/>
    <col min="1541" max="1541" width="10.140625" style="16" customWidth="1"/>
    <col min="1542" max="1548" width="9.140625" style="16" customWidth="1"/>
    <col min="1549" max="1549" width="6.85546875" style="16" customWidth="1"/>
    <col min="1550" max="1550" width="11.140625" style="16" customWidth="1"/>
    <col min="1551" max="1551" width="11" style="16" customWidth="1"/>
    <col min="1552" max="1552" width="2" style="16" customWidth="1"/>
    <col min="1553" max="1553" width="5.28515625" style="16" customWidth="1"/>
    <col min="1554" max="1554" width="2.7109375" style="16" customWidth="1"/>
    <col min="1555" max="1555" width="7" style="16" customWidth="1"/>
    <col min="1556" max="1556" width="7.28515625" style="16" customWidth="1"/>
    <col min="1557" max="1557" width="10.85546875" style="16" customWidth="1"/>
    <col min="1558" max="1558" width="6.42578125" style="16" customWidth="1"/>
    <col min="1559" max="1559" width="10.85546875" style="16" customWidth="1"/>
    <col min="1560" max="1560" width="7.85546875" style="16" customWidth="1"/>
    <col min="1561" max="1561" width="7" style="16" customWidth="1"/>
    <col min="1562" max="1562" width="9.42578125" style="16" customWidth="1"/>
    <col min="1563" max="1563" width="8" style="16" customWidth="1"/>
    <col min="1564" max="1792" width="8.85546875" style="16"/>
    <col min="1793" max="1796" width="9.140625" style="16" customWidth="1"/>
    <col min="1797" max="1797" width="10.140625" style="16" customWidth="1"/>
    <col min="1798" max="1804" width="9.140625" style="16" customWidth="1"/>
    <col min="1805" max="1805" width="6.85546875" style="16" customWidth="1"/>
    <col min="1806" max="1806" width="11.140625" style="16" customWidth="1"/>
    <col min="1807" max="1807" width="11" style="16" customWidth="1"/>
    <col min="1808" max="1808" width="2" style="16" customWidth="1"/>
    <col min="1809" max="1809" width="5.28515625" style="16" customWidth="1"/>
    <col min="1810" max="1810" width="2.7109375" style="16" customWidth="1"/>
    <col min="1811" max="1811" width="7" style="16" customWidth="1"/>
    <col min="1812" max="1812" width="7.28515625" style="16" customWidth="1"/>
    <col min="1813" max="1813" width="10.85546875" style="16" customWidth="1"/>
    <col min="1814" max="1814" width="6.42578125" style="16" customWidth="1"/>
    <col min="1815" max="1815" width="10.85546875" style="16" customWidth="1"/>
    <col min="1816" max="1816" width="7.85546875" style="16" customWidth="1"/>
    <col min="1817" max="1817" width="7" style="16" customWidth="1"/>
    <col min="1818" max="1818" width="9.42578125" style="16" customWidth="1"/>
    <col min="1819" max="1819" width="8" style="16" customWidth="1"/>
    <col min="1820" max="2048" width="8.85546875" style="16"/>
    <col min="2049" max="2052" width="9.140625" style="16" customWidth="1"/>
    <col min="2053" max="2053" width="10.140625" style="16" customWidth="1"/>
    <col min="2054" max="2060" width="9.140625" style="16" customWidth="1"/>
    <col min="2061" max="2061" width="6.85546875" style="16" customWidth="1"/>
    <col min="2062" max="2062" width="11.140625" style="16" customWidth="1"/>
    <col min="2063" max="2063" width="11" style="16" customWidth="1"/>
    <col min="2064" max="2064" width="2" style="16" customWidth="1"/>
    <col min="2065" max="2065" width="5.28515625" style="16" customWidth="1"/>
    <col min="2066" max="2066" width="2.7109375" style="16" customWidth="1"/>
    <col min="2067" max="2067" width="7" style="16" customWidth="1"/>
    <col min="2068" max="2068" width="7.28515625" style="16" customWidth="1"/>
    <col min="2069" max="2069" width="10.85546875" style="16" customWidth="1"/>
    <col min="2070" max="2070" width="6.42578125" style="16" customWidth="1"/>
    <col min="2071" max="2071" width="10.85546875" style="16" customWidth="1"/>
    <col min="2072" max="2072" width="7.85546875" style="16" customWidth="1"/>
    <col min="2073" max="2073" width="7" style="16" customWidth="1"/>
    <col min="2074" max="2074" width="9.42578125" style="16" customWidth="1"/>
    <col min="2075" max="2075" width="8" style="16" customWidth="1"/>
    <col min="2076" max="2304" width="8.85546875" style="16"/>
    <col min="2305" max="2308" width="9.140625" style="16" customWidth="1"/>
    <col min="2309" max="2309" width="10.140625" style="16" customWidth="1"/>
    <col min="2310" max="2316" width="9.140625" style="16" customWidth="1"/>
    <col min="2317" max="2317" width="6.85546875" style="16" customWidth="1"/>
    <col min="2318" max="2318" width="11.140625" style="16" customWidth="1"/>
    <col min="2319" max="2319" width="11" style="16" customWidth="1"/>
    <col min="2320" max="2320" width="2" style="16" customWidth="1"/>
    <col min="2321" max="2321" width="5.28515625" style="16" customWidth="1"/>
    <col min="2322" max="2322" width="2.7109375" style="16" customWidth="1"/>
    <col min="2323" max="2323" width="7" style="16" customWidth="1"/>
    <col min="2324" max="2324" width="7.28515625" style="16" customWidth="1"/>
    <col min="2325" max="2325" width="10.85546875" style="16" customWidth="1"/>
    <col min="2326" max="2326" width="6.42578125" style="16" customWidth="1"/>
    <col min="2327" max="2327" width="10.85546875" style="16" customWidth="1"/>
    <col min="2328" max="2328" width="7.85546875" style="16" customWidth="1"/>
    <col min="2329" max="2329" width="7" style="16" customWidth="1"/>
    <col min="2330" max="2330" width="9.42578125" style="16" customWidth="1"/>
    <col min="2331" max="2331" width="8" style="16" customWidth="1"/>
    <col min="2332" max="2560" width="8.85546875" style="16"/>
    <col min="2561" max="2564" width="9.140625" style="16" customWidth="1"/>
    <col min="2565" max="2565" width="10.140625" style="16" customWidth="1"/>
    <col min="2566" max="2572" width="9.140625" style="16" customWidth="1"/>
    <col min="2573" max="2573" width="6.85546875" style="16" customWidth="1"/>
    <col min="2574" max="2574" width="11.140625" style="16" customWidth="1"/>
    <col min="2575" max="2575" width="11" style="16" customWidth="1"/>
    <col min="2576" max="2576" width="2" style="16" customWidth="1"/>
    <col min="2577" max="2577" width="5.28515625" style="16" customWidth="1"/>
    <col min="2578" max="2578" width="2.7109375" style="16" customWidth="1"/>
    <col min="2579" max="2579" width="7" style="16" customWidth="1"/>
    <col min="2580" max="2580" width="7.28515625" style="16" customWidth="1"/>
    <col min="2581" max="2581" width="10.85546875" style="16" customWidth="1"/>
    <col min="2582" max="2582" width="6.42578125" style="16" customWidth="1"/>
    <col min="2583" max="2583" width="10.85546875" style="16" customWidth="1"/>
    <col min="2584" max="2584" width="7.85546875" style="16" customWidth="1"/>
    <col min="2585" max="2585" width="7" style="16" customWidth="1"/>
    <col min="2586" max="2586" width="9.42578125" style="16" customWidth="1"/>
    <col min="2587" max="2587" width="8" style="16" customWidth="1"/>
    <col min="2588" max="2816" width="8.85546875" style="16"/>
    <col min="2817" max="2820" width="9.140625" style="16" customWidth="1"/>
    <col min="2821" max="2821" width="10.140625" style="16" customWidth="1"/>
    <col min="2822" max="2828" width="9.140625" style="16" customWidth="1"/>
    <col min="2829" max="2829" width="6.85546875" style="16" customWidth="1"/>
    <col min="2830" max="2830" width="11.140625" style="16" customWidth="1"/>
    <col min="2831" max="2831" width="11" style="16" customWidth="1"/>
    <col min="2832" max="2832" width="2" style="16" customWidth="1"/>
    <col min="2833" max="2833" width="5.28515625" style="16" customWidth="1"/>
    <col min="2834" max="2834" width="2.7109375" style="16" customWidth="1"/>
    <col min="2835" max="2835" width="7" style="16" customWidth="1"/>
    <col min="2836" max="2836" width="7.28515625" style="16" customWidth="1"/>
    <col min="2837" max="2837" width="10.85546875" style="16" customWidth="1"/>
    <col min="2838" max="2838" width="6.42578125" style="16" customWidth="1"/>
    <col min="2839" max="2839" width="10.85546875" style="16" customWidth="1"/>
    <col min="2840" max="2840" width="7.85546875" style="16" customWidth="1"/>
    <col min="2841" max="2841" width="7" style="16" customWidth="1"/>
    <col min="2842" max="2842" width="9.42578125" style="16" customWidth="1"/>
    <col min="2843" max="2843" width="8" style="16" customWidth="1"/>
    <col min="2844" max="3072" width="8.85546875" style="16"/>
    <col min="3073" max="3076" width="9.140625" style="16" customWidth="1"/>
    <col min="3077" max="3077" width="10.140625" style="16" customWidth="1"/>
    <col min="3078" max="3084" width="9.140625" style="16" customWidth="1"/>
    <col min="3085" max="3085" width="6.85546875" style="16" customWidth="1"/>
    <col min="3086" max="3086" width="11.140625" style="16" customWidth="1"/>
    <col min="3087" max="3087" width="11" style="16" customWidth="1"/>
    <col min="3088" max="3088" width="2" style="16" customWidth="1"/>
    <col min="3089" max="3089" width="5.28515625" style="16" customWidth="1"/>
    <col min="3090" max="3090" width="2.7109375" style="16" customWidth="1"/>
    <col min="3091" max="3091" width="7" style="16" customWidth="1"/>
    <col min="3092" max="3092" width="7.28515625" style="16" customWidth="1"/>
    <col min="3093" max="3093" width="10.85546875" style="16" customWidth="1"/>
    <col min="3094" max="3094" width="6.42578125" style="16" customWidth="1"/>
    <col min="3095" max="3095" width="10.85546875" style="16" customWidth="1"/>
    <col min="3096" max="3096" width="7.85546875" style="16" customWidth="1"/>
    <col min="3097" max="3097" width="7" style="16" customWidth="1"/>
    <col min="3098" max="3098" width="9.42578125" style="16" customWidth="1"/>
    <col min="3099" max="3099" width="8" style="16" customWidth="1"/>
    <col min="3100" max="3328" width="8.85546875" style="16"/>
    <col min="3329" max="3332" width="9.140625" style="16" customWidth="1"/>
    <col min="3333" max="3333" width="10.140625" style="16" customWidth="1"/>
    <col min="3334" max="3340" width="9.140625" style="16" customWidth="1"/>
    <col min="3341" max="3341" width="6.85546875" style="16" customWidth="1"/>
    <col min="3342" max="3342" width="11.140625" style="16" customWidth="1"/>
    <col min="3343" max="3343" width="11" style="16" customWidth="1"/>
    <col min="3344" max="3344" width="2" style="16" customWidth="1"/>
    <col min="3345" max="3345" width="5.28515625" style="16" customWidth="1"/>
    <col min="3346" max="3346" width="2.7109375" style="16" customWidth="1"/>
    <col min="3347" max="3347" width="7" style="16" customWidth="1"/>
    <col min="3348" max="3348" width="7.28515625" style="16" customWidth="1"/>
    <col min="3349" max="3349" width="10.85546875" style="16" customWidth="1"/>
    <col min="3350" max="3350" width="6.42578125" style="16" customWidth="1"/>
    <col min="3351" max="3351" width="10.85546875" style="16" customWidth="1"/>
    <col min="3352" max="3352" width="7.85546875" style="16" customWidth="1"/>
    <col min="3353" max="3353" width="7" style="16" customWidth="1"/>
    <col min="3354" max="3354" width="9.42578125" style="16" customWidth="1"/>
    <col min="3355" max="3355" width="8" style="16" customWidth="1"/>
    <col min="3356" max="3584" width="8.85546875" style="16"/>
    <col min="3585" max="3588" width="9.140625" style="16" customWidth="1"/>
    <col min="3589" max="3589" width="10.140625" style="16" customWidth="1"/>
    <col min="3590" max="3596" width="9.140625" style="16" customWidth="1"/>
    <col min="3597" max="3597" width="6.85546875" style="16" customWidth="1"/>
    <col min="3598" max="3598" width="11.140625" style="16" customWidth="1"/>
    <col min="3599" max="3599" width="11" style="16" customWidth="1"/>
    <col min="3600" max="3600" width="2" style="16" customWidth="1"/>
    <col min="3601" max="3601" width="5.28515625" style="16" customWidth="1"/>
    <col min="3602" max="3602" width="2.7109375" style="16" customWidth="1"/>
    <col min="3603" max="3603" width="7" style="16" customWidth="1"/>
    <col min="3604" max="3604" width="7.28515625" style="16" customWidth="1"/>
    <col min="3605" max="3605" width="10.85546875" style="16" customWidth="1"/>
    <col min="3606" max="3606" width="6.42578125" style="16" customWidth="1"/>
    <col min="3607" max="3607" width="10.85546875" style="16" customWidth="1"/>
    <col min="3608" max="3608" width="7.85546875" style="16" customWidth="1"/>
    <col min="3609" max="3609" width="7" style="16" customWidth="1"/>
    <col min="3610" max="3610" width="9.42578125" style="16" customWidth="1"/>
    <col min="3611" max="3611" width="8" style="16" customWidth="1"/>
    <col min="3612" max="3840" width="8.85546875" style="16"/>
    <col min="3841" max="3844" width="9.140625" style="16" customWidth="1"/>
    <col min="3845" max="3845" width="10.140625" style="16" customWidth="1"/>
    <col min="3846" max="3852" width="9.140625" style="16" customWidth="1"/>
    <col min="3853" max="3853" width="6.85546875" style="16" customWidth="1"/>
    <col min="3854" max="3854" width="11.140625" style="16" customWidth="1"/>
    <col min="3855" max="3855" width="11" style="16" customWidth="1"/>
    <col min="3856" max="3856" width="2" style="16" customWidth="1"/>
    <col min="3857" max="3857" width="5.28515625" style="16" customWidth="1"/>
    <col min="3858" max="3858" width="2.7109375" style="16" customWidth="1"/>
    <col min="3859" max="3859" width="7" style="16" customWidth="1"/>
    <col min="3860" max="3860" width="7.28515625" style="16" customWidth="1"/>
    <col min="3861" max="3861" width="10.85546875" style="16" customWidth="1"/>
    <col min="3862" max="3862" width="6.42578125" style="16" customWidth="1"/>
    <col min="3863" max="3863" width="10.85546875" style="16" customWidth="1"/>
    <col min="3864" max="3864" width="7.85546875" style="16" customWidth="1"/>
    <col min="3865" max="3865" width="7" style="16" customWidth="1"/>
    <col min="3866" max="3866" width="9.42578125" style="16" customWidth="1"/>
    <col min="3867" max="3867" width="8" style="16" customWidth="1"/>
    <col min="3868" max="4096" width="8.85546875" style="16"/>
    <col min="4097" max="4100" width="9.140625" style="16" customWidth="1"/>
    <col min="4101" max="4101" width="10.140625" style="16" customWidth="1"/>
    <col min="4102" max="4108" width="9.140625" style="16" customWidth="1"/>
    <col min="4109" max="4109" width="6.85546875" style="16" customWidth="1"/>
    <col min="4110" max="4110" width="11.140625" style="16" customWidth="1"/>
    <col min="4111" max="4111" width="11" style="16" customWidth="1"/>
    <col min="4112" max="4112" width="2" style="16" customWidth="1"/>
    <col min="4113" max="4113" width="5.28515625" style="16" customWidth="1"/>
    <col min="4114" max="4114" width="2.7109375" style="16" customWidth="1"/>
    <col min="4115" max="4115" width="7" style="16" customWidth="1"/>
    <col min="4116" max="4116" width="7.28515625" style="16" customWidth="1"/>
    <col min="4117" max="4117" width="10.85546875" style="16" customWidth="1"/>
    <col min="4118" max="4118" width="6.42578125" style="16" customWidth="1"/>
    <col min="4119" max="4119" width="10.85546875" style="16" customWidth="1"/>
    <col min="4120" max="4120" width="7.85546875" style="16" customWidth="1"/>
    <col min="4121" max="4121" width="7" style="16" customWidth="1"/>
    <col min="4122" max="4122" width="9.42578125" style="16" customWidth="1"/>
    <col min="4123" max="4123" width="8" style="16" customWidth="1"/>
    <col min="4124" max="4352" width="8.85546875" style="16"/>
    <col min="4353" max="4356" width="9.140625" style="16" customWidth="1"/>
    <col min="4357" max="4357" width="10.140625" style="16" customWidth="1"/>
    <col min="4358" max="4364" width="9.140625" style="16" customWidth="1"/>
    <col min="4365" max="4365" width="6.85546875" style="16" customWidth="1"/>
    <col min="4366" max="4366" width="11.140625" style="16" customWidth="1"/>
    <col min="4367" max="4367" width="11" style="16" customWidth="1"/>
    <col min="4368" max="4368" width="2" style="16" customWidth="1"/>
    <col min="4369" max="4369" width="5.28515625" style="16" customWidth="1"/>
    <col min="4370" max="4370" width="2.7109375" style="16" customWidth="1"/>
    <col min="4371" max="4371" width="7" style="16" customWidth="1"/>
    <col min="4372" max="4372" width="7.28515625" style="16" customWidth="1"/>
    <col min="4373" max="4373" width="10.85546875" style="16" customWidth="1"/>
    <col min="4374" max="4374" width="6.42578125" style="16" customWidth="1"/>
    <col min="4375" max="4375" width="10.85546875" style="16" customWidth="1"/>
    <col min="4376" max="4376" width="7.85546875" style="16" customWidth="1"/>
    <col min="4377" max="4377" width="7" style="16" customWidth="1"/>
    <col min="4378" max="4378" width="9.42578125" style="16" customWidth="1"/>
    <col min="4379" max="4379" width="8" style="16" customWidth="1"/>
    <col min="4380" max="4608" width="8.85546875" style="16"/>
    <col min="4609" max="4612" width="9.140625" style="16" customWidth="1"/>
    <col min="4613" max="4613" width="10.140625" style="16" customWidth="1"/>
    <col min="4614" max="4620" width="9.140625" style="16" customWidth="1"/>
    <col min="4621" max="4621" width="6.85546875" style="16" customWidth="1"/>
    <col min="4622" max="4622" width="11.140625" style="16" customWidth="1"/>
    <col min="4623" max="4623" width="11" style="16" customWidth="1"/>
    <col min="4624" max="4624" width="2" style="16" customWidth="1"/>
    <col min="4625" max="4625" width="5.28515625" style="16" customWidth="1"/>
    <col min="4626" max="4626" width="2.7109375" style="16" customWidth="1"/>
    <col min="4627" max="4627" width="7" style="16" customWidth="1"/>
    <col min="4628" max="4628" width="7.28515625" style="16" customWidth="1"/>
    <col min="4629" max="4629" width="10.85546875" style="16" customWidth="1"/>
    <col min="4630" max="4630" width="6.42578125" style="16" customWidth="1"/>
    <col min="4631" max="4631" width="10.85546875" style="16" customWidth="1"/>
    <col min="4632" max="4632" width="7.85546875" style="16" customWidth="1"/>
    <col min="4633" max="4633" width="7" style="16" customWidth="1"/>
    <col min="4634" max="4634" width="9.42578125" style="16" customWidth="1"/>
    <col min="4635" max="4635" width="8" style="16" customWidth="1"/>
    <col min="4636" max="4864" width="8.85546875" style="16"/>
    <col min="4865" max="4868" width="9.140625" style="16" customWidth="1"/>
    <col min="4869" max="4869" width="10.140625" style="16" customWidth="1"/>
    <col min="4870" max="4876" width="9.140625" style="16" customWidth="1"/>
    <col min="4877" max="4877" width="6.85546875" style="16" customWidth="1"/>
    <col min="4878" max="4878" width="11.140625" style="16" customWidth="1"/>
    <col min="4879" max="4879" width="11" style="16" customWidth="1"/>
    <col min="4880" max="4880" width="2" style="16" customWidth="1"/>
    <col min="4881" max="4881" width="5.28515625" style="16" customWidth="1"/>
    <col min="4882" max="4882" width="2.7109375" style="16" customWidth="1"/>
    <col min="4883" max="4883" width="7" style="16" customWidth="1"/>
    <col min="4884" max="4884" width="7.28515625" style="16" customWidth="1"/>
    <col min="4885" max="4885" width="10.85546875" style="16" customWidth="1"/>
    <col min="4886" max="4886" width="6.42578125" style="16" customWidth="1"/>
    <col min="4887" max="4887" width="10.85546875" style="16" customWidth="1"/>
    <col min="4888" max="4888" width="7.85546875" style="16" customWidth="1"/>
    <col min="4889" max="4889" width="7" style="16" customWidth="1"/>
    <col min="4890" max="4890" width="9.42578125" style="16" customWidth="1"/>
    <col min="4891" max="4891" width="8" style="16" customWidth="1"/>
    <col min="4892" max="5120" width="8.85546875" style="16"/>
    <col min="5121" max="5124" width="9.140625" style="16" customWidth="1"/>
    <col min="5125" max="5125" width="10.140625" style="16" customWidth="1"/>
    <col min="5126" max="5132" width="9.140625" style="16" customWidth="1"/>
    <col min="5133" max="5133" width="6.85546875" style="16" customWidth="1"/>
    <col min="5134" max="5134" width="11.140625" style="16" customWidth="1"/>
    <col min="5135" max="5135" width="11" style="16" customWidth="1"/>
    <col min="5136" max="5136" width="2" style="16" customWidth="1"/>
    <col min="5137" max="5137" width="5.28515625" style="16" customWidth="1"/>
    <col min="5138" max="5138" width="2.7109375" style="16" customWidth="1"/>
    <col min="5139" max="5139" width="7" style="16" customWidth="1"/>
    <col min="5140" max="5140" width="7.28515625" style="16" customWidth="1"/>
    <col min="5141" max="5141" width="10.85546875" style="16" customWidth="1"/>
    <col min="5142" max="5142" width="6.42578125" style="16" customWidth="1"/>
    <col min="5143" max="5143" width="10.85546875" style="16" customWidth="1"/>
    <col min="5144" max="5144" width="7.85546875" style="16" customWidth="1"/>
    <col min="5145" max="5145" width="7" style="16" customWidth="1"/>
    <col min="5146" max="5146" width="9.42578125" style="16" customWidth="1"/>
    <col min="5147" max="5147" width="8" style="16" customWidth="1"/>
    <col min="5148" max="5376" width="8.85546875" style="16"/>
    <col min="5377" max="5380" width="9.140625" style="16" customWidth="1"/>
    <col min="5381" max="5381" width="10.140625" style="16" customWidth="1"/>
    <col min="5382" max="5388" width="9.140625" style="16" customWidth="1"/>
    <col min="5389" max="5389" width="6.85546875" style="16" customWidth="1"/>
    <col min="5390" max="5390" width="11.140625" style="16" customWidth="1"/>
    <col min="5391" max="5391" width="11" style="16" customWidth="1"/>
    <col min="5392" max="5392" width="2" style="16" customWidth="1"/>
    <col min="5393" max="5393" width="5.28515625" style="16" customWidth="1"/>
    <col min="5394" max="5394" width="2.7109375" style="16" customWidth="1"/>
    <col min="5395" max="5395" width="7" style="16" customWidth="1"/>
    <col min="5396" max="5396" width="7.28515625" style="16" customWidth="1"/>
    <col min="5397" max="5397" width="10.85546875" style="16" customWidth="1"/>
    <col min="5398" max="5398" width="6.42578125" style="16" customWidth="1"/>
    <col min="5399" max="5399" width="10.85546875" style="16" customWidth="1"/>
    <col min="5400" max="5400" width="7.85546875" style="16" customWidth="1"/>
    <col min="5401" max="5401" width="7" style="16" customWidth="1"/>
    <col min="5402" max="5402" width="9.42578125" style="16" customWidth="1"/>
    <col min="5403" max="5403" width="8" style="16" customWidth="1"/>
    <col min="5404" max="5632" width="8.85546875" style="16"/>
    <col min="5633" max="5636" width="9.140625" style="16" customWidth="1"/>
    <col min="5637" max="5637" width="10.140625" style="16" customWidth="1"/>
    <col min="5638" max="5644" width="9.140625" style="16" customWidth="1"/>
    <col min="5645" max="5645" width="6.85546875" style="16" customWidth="1"/>
    <col min="5646" max="5646" width="11.140625" style="16" customWidth="1"/>
    <col min="5647" max="5647" width="11" style="16" customWidth="1"/>
    <col min="5648" max="5648" width="2" style="16" customWidth="1"/>
    <col min="5649" max="5649" width="5.28515625" style="16" customWidth="1"/>
    <col min="5650" max="5650" width="2.7109375" style="16" customWidth="1"/>
    <col min="5651" max="5651" width="7" style="16" customWidth="1"/>
    <col min="5652" max="5652" width="7.28515625" style="16" customWidth="1"/>
    <col min="5653" max="5653" width="10.85546875" style="16" customWidth="1"/>
    <col min="5654" max="5654" width="6.42578125" style="16" customWidth="1"/>
    <col min="5655" max="5655" width="10.85546875" style="16" customWidth="1"/>
    <col min="5656" max="5656" width="7.85546875" style="16" customWidth="1"/>
    <col min="5657" max="5657" width="7" style="16" customWidth="1"/>
    <col min="5658" max="5658" width="9.42578125" style="16" customWidth="1"/>
    <col min="5659" max="5659" width="8" style="16" customWidth="1"/>
    <col min="5660" max="5888" width="8.85546875" style="16"/>
    <col min="5889" max="5892" width="9.140625" style="16" customWidth="1"/>
    <col min="5893" max="5893" width="10.140625" style="16" customWidth="1"/>
    <col min="5894" max="5900" width="9.140625" style="16" customWidth="1"/>
    <col min="5901" max="5901" width="6.85546875" style="16" customWidth="1"/>
    <col min="5902" max="5902" width="11.140625" style="16" customWidth="1"/>
    <col min="5903" max="5903" width="11" style="16" customWidth="1"/>
    <col min="5904" max="5904" width="2" style="16" customWidth="1"/>
    <col min="5905" max="5905" width="5.28515625" style="16" customWidth="1"/>
    <col min="5906" max="5906" width="2.7109375" style="16" customWidth="1"/>
    <col min="5907" max="5907" width="7" style="16" customWidth="1"/>
    <col min="5908" max="5908" width="7.28515625" style="16" customWidth="1"/>
    <col min="5909" max="5909" width="10.85546875" style="16" customWidth="1"/>
    <col min="5910" max="5910" width="6.42578125" style="16" customWidth="1"/>
    <col min="5911" max="5911" width="10.85546875" style="16" customWidth="1"/>
    <col min="5912" max="5912" width="7.85546875" style="16" customWidth="1"/>
    <col min="5913" max="5913" width="7" style="16" customWidth="1"/>
    <col min="5914" max="5914" width="9.42578125" style="16" customWidth="1"/>
    <col min="5915" max="5915" width="8" style="16" customWidth="1"/>
    <col min="5916" max="6144" width="8.85546875" style="16"/>
    <col min="6145" max="6148" width="9.140625" style="16" customWidth="1"/>
    <col min="6149" max="6149" width="10.140625" style="16" customWidth="1"/>
    <col min="6150" max="6156" width="9.140625" style="16" customWidth="1"/>
    <col min="6157" max="6157" width="6.85546875" style="16" customWidth="1"/>
    <col min="6158" max="6158" width="11.140625" style="16" customWidth="1"/>
    <col min="6159" max="6159" width="11" style="16" customWidth="1"/>
    <col min="6160" max="6160" width="2" style="16" customWidth="1"/>
    <col min="6161" max="6161" width="5.28515625" style="16" customWidth="1"/>
    <col min="6162" max="6162" width="2.7109375" style="16" customWidth="1"/>
    <col min="6163" max="6163" width="7" style="16" customWidth="1"/>
    <col min="6164" max="6164" width="7.28515625" style="16" customWidth="1"/>
    <col min="6165" max="6165" width="10.85546875" style="16" customWidth="1"/>
    <col min="6166" max="6166" width="6.42578125" style="16" customWidth="1"/>
    <col min="6167" max="6167" width="10.85546875" style="16" customWidth="1"/>
    <col min="6168" max="6168" width="7.85546875" style="16" customWidth="1"/>
    <col min="6169" max="6169" width="7" style="16" customWidth="1"/>
    <col min="6170" max="6170" width="9.42578125" style="16" customWidth="1"/>
    <col min="6171" max="6171" width="8" style="16" customWidth="1"/>
    <col min="6172" max="6400" width="8.85546875" style="16"/>
    <col min="6401" max="6404" width="9.140625" style="16" customWidth="1"/>
    <col min="6405" max="6405" width="10.140625" style="16" customWidth="1"/>
    <col min="6406" max="6412" width="9.140625" style="16" customWidth="1"/>
    <col min="6413" max="6413" width="6.85546875" style="16" customWidth="1"/>
    <col min="6414" max="6414" width="11.140625" style="16" customWidth="1"/>
    <col min="6415" max="6415" width="11" style="16" customWidth="1"/>
    <col min="6416" max="6416" width="2" style="16" customWidth="1"/>
    <col min="6417" max="6417" width="5.28515625" style="16" customWidth="1"/>
    <col min="6418" max="6418" width="2.7109375" style="16" customWidth="1"/>
    <col min="6419" max="6419" width="7" style="16" customWidth="1"/>
    <col min="6420" max="6420" width="7.28515625" style="16" customWidth="1"/>
    <col min="6421" max="6421" width="10.85546875" style="16" customWidth="1"/>
    <col min="6422" max="6422" width="6.42578125" style="16" customWidth="1"/>
    <col min="6423" max="6423" width="10.85546875" style="16" customWidth="1"/>
    <col min="6424" max="6424" width="7.85546875" style="16" customWidth="1"/>
    <col min="6425" max="6425" width="7" style="16" customWidth="1"/>
    <col min="6426" max="6426" width="9.42578125" style="16" customWidth="1"/>
    <col min="6427" max="6427" width="8" style="16" customWidth="1"/>
    <col min="6428" max="6656" width="8.85546875" style="16"/>
    <col min="6657" max="6660" width="9.140625" style="16" customWidth="1"/>
    <col min="6661" max="6661" width="10.140625" style="16" customWidth="1"/>
    <col min="6662" max="6668" width="9.140625" style="16" customWidth="1"/>
    <col min="6669" max="6669" width="6.85546875" style="16" customWidth="1"/>
    <col min="6670" max="6670" width="11.140625" style="16" customWidth="1"/>
    <col min="6671" max="6671" width="11" style="16" customWidth="1"/>
    <col min="6672" max="6672" width="2" style="16" customWidth="1"/>
    <col min="6673" max="6673" width="5.28515625" style="16" customWidth="1"/>
    <col min="6674" max="6674" width="2.7109375" style="16" customWidth="1"/>
    <col min="6675" max="6675" width="7" style="16" customWidth="1"/>
    <col min="6676" max="6676" width="7.28515625" style="16" customWidth="1"/>
    <col min="6677" max="6677" width="10.85546875" style="16" customWidth="1"/>
    <col min="6678" max="6678" width="6.42578125" style="16" customWidth="1"/>
    <col min="6679" max="6679" width="10.85546875" style="16" customWidth="1"/>
    <col min="6680" max="6680" width="7.85546875" style="16" customWidth="1"/>
    <col min="6681" max="6681" width="7" style="16" customWidth="1"/>
    <col min="6682" max="6682" width="9.42578125" style="16" customWidth="1"/>
    <col min="6683" max="6683" width="8" style="16" customWidth="1"/>
    <col min="6684" max="6912" width="8.85546875" style="16"/>
    <col min="6913" max="6916" width="9.140625" style="16" customWidth="1"/>
    <col min="6917" max="6917" width="10.140625" style="16" customWidth="1"/>
    <col min="6918" max="6924" width="9.140625" style="16" customWidth="1"/>
    <col min="6925" max="6925" width="6.85546875" style="16" customWidth="1"/>
    <col min="6926" max="6926" width="11.140625" style="16" customWidth="1"/>
    <col min="6927" max="6927" width="11" style="16" customWidth="1"/>
    <col min="6928" max="6928" width="2" style="16" customWidth="1"/>
    <col min="6929" max="6929" width="5.28515625" style="16" customWidth="1"/>
    <col min="6930" max="6930" width="2.7109375" style="16" customWidth="1"/>
    <col min="6931" max="6931" width="7" style="16" customWidth="1"/>
    <col min="6932" max="6932" width="7.28515625" style="16" customWidth="1"/>
    <col min="6933" max="6933" width="10.85546875" style="16" customWidth="1"/>
    <col min="6934" max="6934" width="6.42578125" style="16" customWidth="1"/>
    <col min="6935" max="6935" width="10.85546875" style="16" customWidth="1"/>
    <col min="6936" max="6936" width="7.85546875" style="16" customWidth="1"/>
    <col min="6937" max="6937" width="7" style="16" customWidth="1"/>
    <col min="6938" max="6938" width="9.42578125" style="16" customWidth="1"/>
    <col min="6939" max="6939" width="8" style="16" customWidth="1"/>
    <col min="6940" max="7168" width="8.85546875" style="16"/>
    <col min="7169" max="7172" width="9.140625" style="16" customWidth="1"/>
    <col min="7173" max="7173" width="10.140625" style="16" customWidth="1"/>
    <col min="7174" max="7180" width="9.140625" style="16" customWidth="1"/>
    <col min="7181" max="7181" width="6.85546875" style="16" customWidth="1"/>
    <col min="7182" max="7182" width="11.140625" style="16" customWidth="1"/>
    <col min="7183" max="7183" width="11" style="16" customWidth="1"/>
    <col min="7184" max="7184" width="2" style="16" customWidth="1"/>
    <col min="7185" max="7185" width="5.28515625" style="16" customWidth="1"/>
    <col min="7186" max="7186" width="2.7109375" style="16" customWidth="1"/>
    <col min="7187" max="7187" width="7" style="16" customWidth="1"/>
    <col min="7188" max="7188" width="7.28515625" style="16" customWidth="1"/>
    <col min="7189" max="7189" width="10.85546875" style="16" customWidth="1"/>
    <col min="7190" max="7190" width="6.42578125" style="16" customWidth="1"/>
    <col min="7191" max="7191" width="10.85546875" style="16" customWidth="1"/>
    <col min="7192" max="7192" width="7.85546875" style="16" customWidth="1"/>
    <col min="7193" max="7193" width="7" style="16" customWidth="1"/>
    <col min="7194" max="7194" width="9.42578125" style="16" customWidth="1"/>
    <col min="7195" max="7195" width="8" style="16" customWidth="1"/>
    <col min="7196" max="7424" width="8.85546875" style="16"/>
    <col min="7425" max="7428" width="9.140625" style="16" customWidth="1"/>
    <col min="7429" max="7429" width="10.140625" style="16" customWidth="1"/>
    <col min="7430" max="7436" width="9.140625" style="16" customWidth="1"/>
    <col min="7437" max="7437" width="6.85546875" style="16" customWidth="1"/>
    <col min="7438" max="7438" width="11.140625" style="16" customWidth="1"/>
    <col min="7439" max="7439" width="11" style="16" customWidth="1"/>
    <col min="7440" max="7440" width="2" style="16" customWidth="1"/>
    <col min="7441" max="7441" width="5.28515625" style="16" customWidth="1"/>
    <col min="7442" max="7442" width="2.7109375" style="16" customWidth="1"/>
    <col min="7443" max="7443" width="7" style="16" customWidth="1"/>
    <col min="7444" max="7444" width="7.28515625" style="16" customWidth="1"/>
    <col min="7445" max="7445" width="10.85546875" style="16" customWidth="1"/>
    <col min="7446" max="7446" width="6.42578125" style="16" customWidth="1"/>
    <col min="7447" max="7447" width="10.85546875" style="16" customWidth="1"/>
    <col min="7448" max="7448" width="7.85546875" style="16" customWidth="1"/>
    <col min="7449" max="7449" width="7" style="16" customWidth="1"/>
    <col min="7450" max="7450" width="9.42578125" style="16" customWidth="1"/>
    <col min="7451" max="7451" width="8" style="16" customWidth="1"/>
    <col min="7452" max="7680" width="8.85546875" style="16"/>
    <col min="7681" max="7684" width="9.140625" style="16" customWidth="1"/>
    <col min="7685" max="7685" width="10.140625" style="16" customWidth="1"/>
    <col min="7686" max="7692" width="9.140625" style="16" customWidth="1"/>
    <col min="7693" max="7693" width="6.85546875" style="16" customWidth="1"/>
    <col min="7694" max="7694" width="11.140625" style="16" customWidth="1"/>
    <col min="7695" max="7695" width="11" style="16" customWidth="1"/>
    <col min="7696" max="7696" width="2" style="16" customWidth="1"/>
    <col min="7697" max="7697" width="5.28515625" style="16" customWidth="1"/>
    <col min="7698" max="7698" width="2.7109375" style="16" customWidth="1"/>
    <col min="7699" max="7699" width="7" style="16" customWidth="1"/>
    <col min="7700" max="7700" width="7.28515625" style="16" customWidth="1"/>
    <col min="7701" max="7701" width="10.85546875" style="16" customWidth="1"/>
    <col min="7702" max="7702" width="6.42578125" style="16" customWidth="1"/>
    <col min="7703" max="7703" width="10.85546875" style="16" customWidth="1"/>
    <col min="7704" max="7704" width="7.85546875" style="16" customWidth="1"/>
    <col min="7705" max="7705" width="7" style="16" customWidth="1"/>
    <col min="7706" max="7706" width="9.42578125" style="16" customWidth="1"/>
    <col min="7707" max="7707" width="8" style="16" customWidth="1"/>
    <col min="7708" max="7936" width="8.85546875" style="16"/>
    <col min="7937" max="7940" width="9.140625" style="16" customWidth="1"/>
    <col min="7941" max="7941" width="10.140625" style="16" customWidth="1"/>
    <col min="7942" max="7948" width="9.140625" style="16" customWidth="1"/>
    <col min="7949" max="7949" width="6.85546875" style="16" customWidth="1"/>
    <col min="7950" max="7950" width="11.140625" style="16" customWidth="1"/>
    <col min="7951" max="7951" width="11" style="16" customWidth="1"/>
    <col min="7952" max="7952" width="2" style="16" customWidth="1"/>
    <col min="7953" max="7953" width="5.28515625" style="16" customWidth="1"/>
    <col min="7954" max="7954" width="2.7109375" style="16" customWidth="1"/>
    <col min="7955" max="7955" width="7" style="16" customWidth="1"/>
    <col min="7956" max="7956" width="7.28515625" style="16" customWidth="1"/>
    <col min="7957" max="7957" width="10.85546875" style="16" customWidth="1"/>
    <col min="7958" max="7958" width="6.42578125" style="16" customWidth="1"/>
    <col min="7959" max="7959" width="10.85546875" style="16" customWidth="1"/>
    <col min="7960" max="7960" width="7.85546875" style="16" customWidth="1"/>
    <col min="7961" max="7961" width="7" style="16" customWidth="1"/>
    <col min="7962" max="7962" width="9.42578125" style="16" customWidth="1"/>
    <col min="7963" max="7963" width="8" style="16" customWidth="1"/>
    <col min="7964" max="8192" width="8.85546875" style="16"/>
    <col min="8193" max="8196" width="9.140625" style="16" customWidth="1"/>
    <col min="8197" max="8197" width="10.140625" style="16" customWidth="1"/>
    <col min="8198" max="8204" width="9.140625" style="16" customWidth="1"/>
    <col min="8205" max="8205" width="6.85546875" style="16" customWidth="1"/>
    <col min="8206" max="8206" width="11.140625" style="16" customWidth="1"/>
    <col min="8207" max="8207" width="11" style="16" customWidth="1"/>
    <col min="8208" max="8208" width="2" style="16" customWidth="1"/>
    <col min="8209" max="8209" width="5.28515625" style="16" customWidth="1"/>
    <col min="8210" max="8210" width="2.7109375" style="16" customWidth="1"/>
    <col min="8211" max="8211" width="7" style="16" customWidth="1"/>
    <col min="8212" max="8212" width="7.28515625" style="16" customWidth="1"/>
    <col min="8213" max="8213" width="10.85546875" style="16" customWidth="1"/>
    <col min="8214" max="8214" width="6.42578125" style="16" customWidth="1"/>
    <col min="8215" max="8215" width="10.85546875" style="16" customWidth="1"/>
    <col min="8216" max="8216" width="7.85546875" style="16" customWidth="1"/>
    <col min="8217" max="8217" width="7" style="16" customWidth="1"/>
    <col min="8218" max="8218" width="9.42578125" style="16" customWidth="1"/>
    <col min="8219" max="8219" width="8" style="16" customWidth="1"/>
    <col min="8220" max="8448" width="8.85546875" style="16"/>
    <col min="8449" max="8452" width="9.140625" style="16" customWidth="1"/>
    <col min="8453" max="8453" width="10.140625" style="16" customWidth="1"/>
    <col min="8454" max="8460" width="9.140625" style="16" customWidth="1"/>
    <col min="8461" max="8461" width="6.85546875" style="16" customWidth="1"/>
    <col min="8462" max="8462" width="11.140625" style="16" customWidth="1"/>
    <col min="8463" max="8463" width="11" style="16" customWidth="1"/>
    <col min="8464" max="8464" width="2" style="16" customWidth="1"/>
    <col min="8465" max="8465" width="5.28515625" style="16" customWidth="1"/>
    <col min="8466" max="8466" width="2.7109375" style="16" customWidth="1"/>
    <col min="8467" max="8467" width="7" style="16" customWidth="1"/>
    <col min="8468" max="8468" width="7.28515625" style="16" customWidth="1"/>
    <col min="8469" max="8469" width="10.85546875" style="16" customWidth="1"/>
    <col min="8470" max="8470" width="6.42578125" style="16" customWidth="1"/>
    <col min="8471" max="8471" width="10.85546875" style="16" customWidth="1"/>
    <col min="8472" max="8472" width="7.85546875" style="16" customWidth="1"/>
    <col min="8473" max="8473" width="7" style="16" customWidth="1"/>
    <col min="8474" max="8474" width="9.42578125" style="16" customWidth="1"/>
    <col min="8475" max="8475" width="8" style="16" customWidth="1"/>
    <col min="8476" max="8704" width="8.85546875" style="16"/>
    <col min="8705" max="8708" width="9.140625" style="16" customWidth="1"/>
    <col min="8709" max="8709" width="10.140625" style="16" customWidth="1"/>
    <col min="8710" max="8716" width="9.140625" style="16" customWidth="1"/>
    <col min="8717" max="8717" width="6.85546875" style="16" customWidth="1"/>
    <col min="8718" max="8718" width="11.140625" style="16" customWidth="1"/>
    <col min="8719" max="8719" width="11" style="16" customWidth="1"/>
    <col min="8720" max="8720" width="2" style="16" customWidth="1"/>
    <col min="8721" max="8721" width="5.28515625" style="16" customWidth="1"/>
    <col min="8722" max="8722" width="2.7109375" style="16" customWidth="1"/>
    <col min="8723" max="8723" width="7" style="16" customWidth="1"/>
    <col min="8724" max="8724" width="7.28515625" style="16" customWidth="1"/>
    <col min="8725" max="8725" width="10.85546875" style="16" customWidth="1"/>
    <col min="8726" max="8726" width="6.42578125" style="16" customWidth="1"/>
    <col min="8727" max="8727" width="10.85546875" style="16" customWidth="1"/>
    <col min="8728" max="8728" width="7.85546875" style="16" customWidth="1"/>
    <col min="8729" max="8729" width="7" style="16" customWidth="1"/>
    <col min="8730" max="8730" width="9.42578125" style="16" customWidth="1"/>
    <col min="8731" max="8731" width="8" style="16" customWidth="1"/>
    <col min="8732" max="8960" width="8.85546875" style="16"/>
    <col min="8961" max="8964" width="9.140625" style="16" customWidth="1"/>
    <col min="8965" max="8965" width="10.140625" style="16" customWidth="1"/>
    <col min="8966" max="8972" width="9.140625" style="16" customWidth="1"/>
    <col min="8973" max="8973" width="6.85546875" style="16" customWidth="1"/>
    <col min="8974" max="8974" width="11.140625" style="16" customWidth="1"/>
    <col min="8975" max="8975" width="11" style="16" customWidth="1"/>
    <col min="8976" max="8976" width="2" style="16" customWidth="1"/>
    <col min="8977" max="8977" width="5.28515625" style="16" customWidth="1"/>
    <col min="8978" max="8978" width="2.7109375" style="16" customWidth="1"/>
    <col min="8979" max="8979" width="7" style="16" customWidth="1"/>
    <col min="8980" max="8980" width="7.28515625" style="16" customWidth="1"/>
    <col min="8981" max="8981" width="10.85546875" style="16" customWidth="1"/>
    <col min="8982" max="8982" width="6.42578125" style="16" customWidth="1"/>
    <col min="8983" max="8983" width="10.85546875" style="16" customWidth="1"/>
    <col min="8984" max="8984" width="7.85546875" style="16" customWidth="1"/>
    <col min="8985" max="8985" width="7" style="16" customWidth="1"/>
    <col min="8986" max="8986" width="9.42578125" style="16" customWidth="1"/>
    <col min="8987" max="8987" width="8" style="16" customWidth="1"/>
    <col min="8988" max="9216" width="8.85546875" style="16"/>
    <col min="9217" max="9220" width="9.140625" style="16" customWidth="1"/>
    <col min="9221" max="9221" width="10.140625" style="16" customWidth="1"/>
    <col min="9222" max="9228" width="9.140625" style="16" customWidth="1"/>
    <col min="9229" max="9229" width="6.85546875" style="16" customWidth="1"/>
    <col min="9230" max="9230" width="11.140625" style="16" customWidth="1"/>
    <col min="9231" max="9231" width="11" style="16" customWidth="1"/>
    <col min="9232" max="9232" width="2" style="16" customWidth="1"/>
    <col min="9233" max="9233" width="5.28515625" style="16" customWidth="1"/>
    <col min="9234" max="9234" width="2.7109375" style="16" customWidth="1"/>
    <col min="9235" max="9235" width="7" style="16" customWidth="1"/>
    <col min="9236" max="9236" width="7.28515625" style="16" customWidth="1"/>
    <col min="9237" max="9237" width="10.85546875" style="16" customWidth="1"/>
    <col min="9238" max="9238" width="6.42578125" style="16" customWidth="1"/>
    <col min="9239" max="9239" width="10.85546875" style="16" customWidth="1"/>
    <col min="9240" max="9240" width="7.85546875" style="16" customWidth="1"/>
    <col min="9241" max="9241" width="7" style="16" customWidth="1"/>
    <col min="9242" max="9242" width="9.42578125" style="16" customWidth="1"/>
    <col min="9243" max="9243" width="8" style="16" customWidth="1"/>
    <col min="9244" max="9472" width="8.85546875" style="16"/>
    <col min="9473" max="9476" width="9.140625" style="16" customWidth="1"/>
    <col min="9477" max="9477" width="10.140625" style="16" customWidth="1"/>
    <col min="9478" max="9484" width="9.140625" style="16" customWidth="1"/>
    <col min="9485" max="9485" width="6.85546875" style="16" customWidth="1"/>
    <col min="9486" max="9486" width="11.140625" style="16" customWidth="1"/>
    <col min="9487" max="9487" width="11" style="16" customWidth="1"/>
    <col min="9488" max="9488" width="2" style="16" customWidth="1"/>
    <col min="9489" max="9489" width="5.28515625" style="16" customWidth="1"/>
    <col min="9490" max="9490" width="2.7109375" style="16" customWidth="1"/>
    <col min="9491" max="9491" width="7" style="16" customWidth="1"/>
    <col min="9492" max="9492" width="7.28515625" style="16" customWidth="1"/>
    <col min="9493" max="9493" width="10.85546875" style="16" customWidth="1"/>
    <col min="9494" max="9494" width="6.42578125" style="16" customWidth="1"/>
    <col min="9495" max="9495" width="10.85546875" style="16" customWidth="1"/>
    <col min="9496" max="9496" width="7.85546875" style="16" customWidth="1"/>
    <col min="9497" max="9497" width="7" style="16" customWidth="1"/>
    <col min="9498" max="9498" width="9.42578125" style="16" customWidth="1"/>
    <col min="9499" max="9499" width="8" style="16" customWidth="1"/>
    <col min="9500" max="9728" width="8.85546875" style="16"/>
    <col min="9729" max="9732" width="9.140625" style="16" customWidth="1"/>
    <col min="9733" max="9733" width="10.140625" style="16" customWidth="1"/>
    <col min="9734" max="9740" width="9.140625" style="16" customWidth="1"/>
    <col min="9741" max="9741" width="6.85546875" style="16" customWidth="1"/>
    <col min="9742" max="9742" width="11.140625" style="16" customWidth="1"/>
    <col min="9743" max="9743" width="11" style="16" customWidth="1"/>
    <col min="9744" max="9744" width="2" style="16" customWidth="1"/>
    <col min="9745" max="9745" width="5.28515625" style="16" customWidth="1"/>
    <col min="9746" max="9746" width="2.7109375" style="16" customWidth="1"/>
    <col min="9747" max="9747" width="7" style="16" customWidth="1"/>
    <col min="9748" max="9748" width="7.28515625" style="16" customWidth="1"/>
    <col min="9749" max="9749" width="10.85546875" style="16" customWidth="1"/>
    <col min="9750" max="9750" width="6.42578125" style="16" customWidth="1"/>
    <col min="9751" max="9751" width="10.85546875" style="16" customWidth="1"/>
    <col min="9752" max="9752" width="7.85546875" style="16" customWidth="1"/>
    <col min="9753" max="9753" width="7" style="16" customWidth="1"/>
    <col min="9754" max="9754" width="9.42578125" style="16" customWidth="1"/>
    <col min="9755" max="9755" width="8" style="16" customWidth="1"/>
    <col min="9756" max="9984" width="8.85546875" style="16"/>
    <col min="9985" max="9988" width="9.140625" style="16" customWidth="1"/>
    <col min="9989" max="9989" width="10.140625" style="16" customWidth="1"/>
    <col min="9990" max="9996" width="9.140625" style="16" customWidth="1"/>
    <col min="9997" max="9997" width="6.85546875" style="16" customWidth="1"/>
    <col min="9998" max="9998" width="11.140625" style="16" customWidth="1"/>
    <col min="9999" max="9999" width="11" style="16" customWidth="1"/>
    <col min="10000" max="10000" width="2" style="16" customWidth="1"/>
    <col min="10001" max="10001" width="5.28515625" style="16" customWidth="1"/>
    <col min="10002" max="10002" width="2.7109375" style="16" customWidth="1"/>
    <col min="10003" max="10003" width="7" style="16" customWidth="1"/>
    <col min="10004" max="10004" width="7.28515625" style="16" customWidth="1"/>
    <col min="10005" max="10005" width="10.85546875" style="16" customWidth="1"/>
    <col min="10006" max="10006" width="6.42578125" style="16" customWidth="1"/>
    <col min="10007" max="10007" width="10.85546875" style="16" customWidth="1"/>
    <col min="10008" max="10008" width="7.85546875" style="16" customWidth="1"/>
    <col min="10009" max="10009" width="7" style="16" customWidth="1"/>
    <col min="10010" max="10010" width="9.42578125" style="16" customWidth="1"/>
    <col min="10011" max="10011" width="8" style="16" customWidth="1"/>
    <col min="10012" max="10240" width="8.85546875" style="16"/>
    <col min="10241" max="10244" width="9.140625" style="16" customWidth="1"/>
    <col min="10245" max="10245" width="10.140625" style="16" customWidth="1"/>
    <col min="10246" max="10252" width="9.140625" style="16" customWidth="1"/>
    <col min="10253" max="10253" width="6.85546875" style="16" customWidth="1"/>
    <col min="10254" max="10254" width="11.140625" style="16" customWidth="1"/>
    <col min="10255" max="10255" width="11" style="16" customWidth="1"/>
    <col min="10256" max="10256" width="2" style="16" customWidth="1"/>
    <col min="10257" max="10257" width="5.28515625" style="16" customWidth="1"/>
    <col min="10258" max="10258" width="2.7109375" style="16" customWidth="1"/>
    <col min="10259" max="10259" width="7" style="16" customWidth="1"/>
    <col min="10260" max="10260" width="7.28515625" style="16" customWidth="1"/>
    <col min="10261" max="10261" width="10.85546875" style="16" customWidth="1"/>
    <col min="10262" max="10262" width="6.42578125" style="16" customWidth="1"/>
    <col min="10263" max="10263" width="10.85546875" style="16" customWidth="1"/>
    <col min="10264" max="10264" width="7.85546875" style="16" customWidth="1"/>
    <col min="10265" max="10265" width="7" style="16" customWidth="1"/>
    <col min="10266" max="10266" width="9.42578125" style="16" customWidth="1"/>
    <col min="10267" max="10267" width="8" style="16" customWidth="1"/>
    <col min="10268" max="10496" width="8.85546875" style="16"/>
    <col min="10497" max="10500" width="9.140625" style="16" customWidth="1"/>
    <col min="10501" max="10501" width="10.140625" style="16" customWidth="1"/>
    <col min="10502" max="10508" width="9.140625" style="16" customWidth="1"/>
    <col min="10509" max="10509" width="6.85546875" style="16" customWidth="1"/>
    <col min="10510" max="10510" width="11.140625" style="16" customWidth="1"/>
    <col min="10511" max="10511" width="11" style="16" customWidth="1"/>
    <col min="10512" max="10512" width="2" style="16" customWidth="1"/>
    <col min="10513" max="10513" width="5.28515625" style="16" customWidth="1"/>
    <col min="10514" max="10514" width="2.7109375" style="16" customWidth="1"/>
    <col min="10515" max="10515" width="7" style="16" customWidth="1"/>
    <col min="10516" max="10516" width="7.28515625" style="16" customWidth="1"/>
    <col min="10517" max="10517" width="10.85546875" style="16" customWidth="1"/>
    <col min="10518" max="10518" width="6.42578125" style="16" customWidth="1"/>
    <col min="10519" max="10519" width="10.85546875" style="16" customWidth="1"/>
    <col min="10520" max="10520" width="7.85546875" style="16" customWidth="1"/>
    <col min="10521" max="10521" width="7" style="16" customWidth="1"/>
    <col min="10522" max="10522" width="9.42578125" style="16" customWidth="1"/>
    <col min="10523" max="10523" width="8" style="16" customWidth="1"/>
    <col min="10524" max="10752" width="8.85546875" style="16"/>
    <col min="10753" max="10756" width="9.140625" style="16" customWidth="1"/>
    <col min="10757" max="10757" width="10.140625" style="16" customWidth="1"/>
    <col min="10758" max="10764" width="9.140625" style="16" customWidth="1"/>
    <col min="10765" max="10765" width="6.85546875" style="16" customWidth="1"/>
    <col min="10766" max="10766" width="11.140625" style="16" customWidth="1"/>
    <col min="10767" max="10767" width="11" style="16" customWidth="1"/>
    <col min="10768" max="10768" width="2" style="16" customWidth="1"/>
    <col min="10769" max="10769" width="5.28515625" style="16" customWidth="1"/>
    <col min="10770" max="10770" width="2.7109375" style="16" customWidth="1"/>
    <col min="10771" max="10771" width="7" style="16" customWidth="1"/>
    <col min="10772" max="10772" width="7.28515625" style="16" customWidth="1"/>
    <col min="10773" max="10773" width="10.85546875" style="16" customWidth="1"/>
    <col min="10774" max="10774" width="6.42578125" style="16" customWidth="1"/>
    <col min="10775" max="10775" width="10.85546875" style="16" customWidth="1"/>
    <col min="10776" max="10776" width="7.85546875" style="16" customWidth="1"/>
    <col min="10777" max="10777" width="7" style="16" customWidth="1"/>
    <col min="10778" max="10778" width="9.42578125" style="16" customWidth="1"/>
    <col min="10779" max="10779" width="8" style="16" customWidth="1"/>
    <col min="10780" max="11008" width="8.85546875" style="16"/>
    <col min="11009" max="11012" width="9.140625" style="16" customWidth="1"/>
    <col min="11013" max="11013" width="10.140625" style="16" customWidth="1"/>
    <col min="11014" max="11020" width="9.140625" style="16" customWidth="1"/>
    <col min="11021" max="11021" width="6.85546875" style="16" customWidth="1"/>
    <col min="11022" max="11022" width="11.140625" style="16" customWidth="1"/>
    <col min="11023" max="11023" width="11" style="16" customWidth="1"/>
    <col min="11024" max="11024" width="2" style="16" customWidth="1"/>
    <col min="11025" max="11025" width="5.28515625" style="16" customWidth="1"/>
    <col min="11026" max="11026" width="2.7109375" style="16" customWidth="1"/>
    <col min="11027" max="11027" width="7" style="16" customWidth="1"/>
    <col min="11028" max="11028" width="7.28515625" style="16" customWidth="1"/>
    <col min="11029" max="11029" width="10.85546875" style="16" customWidth="1"/>
    <col min="11030" max="11030" width="6.42578125" style="16" customWidth="1"/>
    <col min="11031" max="11031" width="10.85546875" style="16" customWidth="1"/>
    <col min="11032" max="11032" width="7.85546875" style="16" customWidth="1"/>
    <col min="11033" max="11033" width="7" style="16" customWidth="1"/>
    <col min="11034" max="11034" width="9.42578125" style="16" customWidth="1"/>
    <col min="11035" max="11035" width="8" style="16" customWidth="1"/>
    <col min="11036" max="11264" width="8.85546875" style="16"/>
    <col min="11265" max="11268" width="9.140625" style="16" customWidth="1"/>
    <col min="11269" max="11269" width="10.140625" style="16" customWidth="1"/>
    <col min="11270" max="11276" width="9.140625" style="16" customWidth="1"/>
    <col min="11277" max="11277" width="6.85546875" style="16" customWidth="1"/>
    <col min="11278" max="11278" width="11.140625" style="16" customWidth="1"/>
    <col min="11279" max="11279" width="11" style="16" customWidth="1"/>
    <col min="11280" max="11280" width="2" style="16" customWidth="1"/>
    <col min="11281" max="11281" width="5.28515625" style="16" customWidth="1"/>
    <col min="11282" max="11282" width="2.7109375" style="16" customWidth="1"/>
    <col min="11283" max="11283" width="7" style="16" customWidth="1"/>
    <col min="11284" max="11284" width="7.28515625" style="16" customWidth="1"/>
    <col min="11285" max="11285" width="10.85546875" style="16" customWidth="1"/>
    <col min="11286" max="11286" width="6.42578125" style="16" customWidth="1"/>
    <col min="11287" max="11287" width="10.85546875" style="16" customWidth="1"/>
    <col min="11288" max="11288" width="7.85546875" style="16" customWidth="1"/>
    <col min="11289" max="11289" width="7" style="16" customWidth="1"/>
    <col min="11290" max="11290" width="9.42578125" style="16" customWidth="1"/>
    <col min="11291" max="11291" width="8" style="16" customWidth="1"/>
    <col min="11292" max="11520" width="8.85546875" style="16"/>
    <col min="11521" max="11524" width="9.140625" style="16" customWidth="1"/>
    <col min="11525" max="11525" width="10.140625" style="16" customWidth="1"/>
    <col min="11526" max="11532" width="9.140625" style="16" customWidth="1"/>
    <col min="11533" max="11533" width="6.85546875" style="16" customWidth="1"/>
    <col min="11534" max="11534" width="11.140625" style="16" customWidth="1"/>
    <col min="11535" max="11535" width="11" style="16" customWidth="1"/>
    <col min="11536" max="11536" width="2" style="16" customWidth="1"/>
    <col min="11537" max="11537" width="5.28515625" style="16" customWidth="1"/>
    <col min="11538" max="11538" width="2.7109375" style="16" customWidth="1"/>
    <col min="11539" max="11539" width="7" style="16" customWidth="1"/>
    <col min="11540" max="11540" width="7.28515625" style="16" customWidth="1"/>
    <col min="11541" max="11541" width="10.85546875" style="16" customWidth="1"/>
    <col min="11542" max="11542" width="6.42578125" style="16" customWidth="1"/>
    <col min="11543" max="11543" width="10.85546875" style="16" customWidth="1"/>
    <col min="11544" max="11544" width="7.85546875" style="16" customWidth="1"/>
    <col min="11545" max="11545" width="7" style="16" customWidth="1"/>
    <col min="11546" max="11546" width="9.42578125" style="16" customWidth="1"/>
    <col min="11547" max="11547" width="8" style="16" customWidth="1"/>
    <col min="11548" max="11776" width="8.85546875" style="16"/>
    <col min="11777" max="11780" width="9.140625" style="16" customWidth="1"/>
    <col min="11781" max="11781" width="10.140625" style="16" customWidth="1"/>
    <col min="11782" max="11788" width="9.140625" style="16" customWidth="1"/>
    <col min="11789" max="11789" width="6.85546875" style="16" customWidth="1"/>
    <col min="11790" max="11790" width="11.140625" style="16" customWidth="1"/>
    <col min="11791" max="11791" width="11" style="16" customWidth="1"/>
    <col min="11792" max="11792" width="2" style="16" customWidth="1"/>
    <col min="11793" max="11793" width="5.28515625" style="16" customWidth="1"/>
    <col min="11794" max="11794" width="2.7109375" style="16" customWidth="1"/>
    <col min="11795" max="11795" width="7" style="16" customWidth="1"/>
    <col min="11796" max="11796" width="7.28515625" style="16" customWidth="1"/>
    <col min="11797" max="11797" width="10.85546875" style="16" customWidth="1"/>
    <col min="11798" max="11798" width="6.42578125" style="16" customWidth="1"/>
    <col min="11799" max="11799" width="10.85546875" style="16" customWidth="1"/>
    <col min="11800" max="11800" width="7.85546875" style="16" customWidth="1"/>
    <col min="11801" max="11801" width="7" style="16" customWidth="1"/>
    <col min="11802" max="11802" width="9.42578125" style="16" customWidth="1"/>
    <col min="11803" max="11803" width="8" style="16" customWidth="1"/>
    <col min="11804" max="12032" width="8.85546875" style="16"/>
    <col min="12033" max="12036" width="9.140625" style="16" customWidth="1"/>
    <col min="12037" max="12037" width="10.140625" style="16" customWidth="1"/>
    <col min="12038" max="12044" width="9.140625" style="16" customWidth="1"/>
    <col min="12045" max="12045" width="6.85546875" style="16" customWidth="1"/>
    <col min="12046" max="12046" width="11.140625" style="16" customWidth="1"/>
    <col min="12047" max="12047" width="11" style="16" customWidth="1"/>
    <col min="12048" max="12048" width="2" style="16" customWidth="1"/>
    <col min="12049" max="12049" width="5.28515625" style="16" customWidth="1"/>
    <col min="12050" max="12050" width="2.7109375" style="16" customWidth="1"/>
    <col min="12051" max="12051" width="7" style="16" customWidth="1"/>
    <col min="12052" max="12052" width="7.28515625" style="16" customWidth="1"/>
    <col min="12053" max="12053" width="10.85546875" style="16" customWidth="1"/>
    <col min="12054" max="12054" width="6.42578125" style="16" customWidth="1"/>
    <col min="12055" max="12055" width="10.85546875" style="16" customWidth="1"/>
    <col min="12056" max="12056" width="7.85546875" style="16" customWidth="1"/>
    <col min="12057" max="12057" width="7" style="16" customWidth="1"/>
    <col min="12058" max="12058" width="9.42578125" style="16" customWidth="1"/>
    <col min="12059" max="12059" width="8" style="16" customWidth="1"/>
    <col min="12060" max="12288" width="8.85546875" style="16"/>
    <col min="12289" max="12292" width="9.140625" style="16" customWidth="1"/>
    <col min="12293" max="12293" width="10.140625" style="16" customWidth="1"/>
    <col min="12294" max="12300" width="9.140625" style="16" customWidth="1"/>
    <col min="12301" max="12301" width="6.85546875" style="16" customWidth="1"/>
    <col min="12302" max="12302" width="11.140625" style="16" customWidth="1"/>
    <col min="12303" max="12303" width="11" style="16" customWidth="1"/>
    <col min="12304" max="12304" width="2" style="16" customWidth="1"/>
    <col min="12305" max="12305" width="5.28515625" style="16" customWidth="1"/>
    <col min="12306" max="12306" width="2.7109375" style="16" customWidth="1"/>
    <col min="12307" max="12307" width="7" style="16" customWidth="1"/>
    <col min="12308" max="12308" width="7.28515625" style="16" customWidth="1"/>
    <col min="12309" max="12309" width="10.85546875" style="16" customWidth="1"/>
    <col min="12310" max="12310" width="6.42578125" style="16" customWidth="1"/>
    <col min="12311" max="12311" width="10.85546875" style="16" customWidth="1"/>
    <col min="12312" max="12312" width="7.85546875" style="16" customWidth="1"/>
    <col min="12313" max="12313" width="7" style="16" customWidth="1"/>
    <col min="12314" max="12314" width="9.42578125" style="16" customWidth="1"/>
    <col min="12315" max="12315" width="8" style="16" customWidth="1"/>
    <col min="12316" max="12544" width="8.85546875" style="16"/>
    <col min="12545" max="12548" width="9.140625" style="16" customWidth="1"/>
    <col min="12549" max="12549" width="10.140625" style="16" customWidth="1"/>
    <col min="12550" max="12556" width="9.140625" style="16" customWidth="1"/>
    <col min="12557" max="12557" width="6.85546875" style="16" customWidth="1"/>
    <col min="12558" max="12558" width="11.140625" style="16" customWidth="1"/>
    <col min="12559" max="12559" width="11" style="16" customWidth="1"/>
    <col min="12560" max="12560" width="2" style="16" customWidth="1"/>
    <col min="12561" max="12561" width="5.28515625" style="16" customWidth="1"/>
    <col min="12562" max="12562" width="2.7109375" style="16" customWidth="1"/>
    <col min="12563" max="12563" width="7" style="16" customWidth="1"/>
    <col min="12564" max="12564" width="7.28515625" style="16" customWidth="1"/>
    <col min="12565" max="12565" width="10.85546875" style="16" customWidth="1"/>
    <col min="12566" max="12566" width="6.42578125" style="16" customWidth="1"/>
    <col min="12567" max="12567" width="10.85546875" style="16" customWidth="1"/>
    <col min="12568" max="12568" width="7.85546875" style="16" customWidth="1"/>
    <col min="12569" max="12569" width="7" style="16" customWidth="1"/>
    <col min="12570" max="12570" width="9.42578125" style="16" customWidth="1"/>
    <col min="12571" max="12571" width="8" style="16" customWidth="1"/>
    <col min="12572" max="12800" width="8.85546875" style="16"/>
    <col min="12801" max="12804" width="9.140625" style="16" customWidth="1"/>
    <col min="12805" max="12805" width="10.140625" style="16" customWidth="1"/>
    <col min="12806" max="12812" width="9.140625" style="16" customWidth="1"/>
    <col min="12813" max="12813" width="6.85546875" style="16" customWidth="1"/>
    <col min="12814" max="12814" width="11.140625" style="16" customWidth="1"/>
    <col min="12815" max="12815" width="11" style="16" customWidth="1"/>
    <col min="12816" max="12816" width="2" style="16" customWidth="1"/>
    <col min="12817" max="12817" width="5.28515625" style="16" customWidth="1"/>
    <col min="12818" max="12818" width="2.7109375" style="16" customWidth="1"/>
    <col min="12819" max="12819" width="7" style="16" customWidth="1"/>
    <col min="12820" max="12820" width="7.28515625" style="16" customWidth="1"/>
    <col min="12821" max="12821" width="10.85546875" style="16" customWidth="1"/>
    <col min="12822" max="12822" width="6.42578125" style="16" customWidth="1"/>
    <col min="12823" max="12823" width="10.85546875" style="16" customWidth="1"/>
    <col min="12824" max="12824" width="7.85546875" style="16" customWidth="1"/>
    <col min="12825" max="12825" width="7" style="16" customWidth="1"/>
    <col min="12826" max="12826" width="9.42578125" style="16" customWidth="1"/>
    <col min="12827" max="12827" width="8" style="16" customWidth="1"/>
    <col min="12828" max="13056" width="8.85546875" style="16"/>
    <col min="13057" max="13060" width="9.140625" style="16" customWidth="1"/>
    <col min="13061" max="13061" width="10.140625" style="16" customWidth="1"/>
    <col min="13062" max="13068" width="9.140625" style="16" customWidth="1"/>
    <col min="13069" max="13069" width="6.85546875" style="16" customWidth="1"/>
    <col min="13070" max="13070" width="11.140625" style="16" customWidth="1"/>
    <col min="13071" max="13071" width="11" style="16" customWidth="1"/>
    <col min="13072" max="13072" width="2" style="16" customWidth="1"/>
    <col min="13073" max="13073" width="5.28515625" style="16" customWidth="1"/>
    <col min="13074" max="13074" width="2.7109375" style="16" customWidth="1"/>
    <col min="13075" max="13075" width="7" style="16" customWidth="1"/>
    <col min="13076" max="13076" width="7.28515625" style="16" customWidth="1"/>
    <col min="13077" max="13077" width="10.85546875" style="16" customWidth="1"/>
    <col min="13078" max="13078" width="6.42578125" style="16" customWidth="1"/>
    <col min="13079" max="13079" width="10.85546875" style="16" customWidth="1"/>
    <col min="13080" max="13080" width="7.85546875" style="16" customWidth="1"/>
    <col min="13081" max="13081" width="7" style="16" customWidth="1"/>
    <col min="13082" max="13082" width="9.42578125" style="16" customWidth="1"/>
    <col min="13083" max="13083" width="8" style="16" customWidth="1"/>
    <col min="13084" max="13312" width="8.85546875" style="16"/>
    <col min="13313" max="13316" width="9.140625" style="16" customWidth="1"/>
    <col min="13317" max="13317" width="10.140625" style="16" customWidth="1"/>
    <col min="13318" max="13324" width="9.140625" style="16" customWidth="1"/>
    <col min="13325" max="13325" width="6.85546875" style="16" customWidth="1"/>
    <col min="13326" max="13326" width="11.140625" style="16" customWidth="1"/>
    <col min="13327" max="13327" width="11" style="16" customWidth="1"/>
    <col min="13328" max="13328" width="2" style="16" customWidth="1"/>
    <col min="13329" max="13329" width="5.28515625" style="16" customWidth="1"/>
    <col min="13330" max="13330" width="2.7109375" style="16" customWidth="1"/>
    <col min="13331" max="13331" width="7" style="16" customWidth="1"/>
    <col min="13332" max="13332" width="7.28515625" style="16" customWidth="1"/>
    <col min="13333" max="13333" width="10.85546875" style="16" customWidth="1"/>
    <col min="13334" max="13334" width="6.42578125" style="16" customWidth="1"/>
    <col min="13335" max="13335" width="10.85546875" style="16" customWidth="1"/>
    <col min="13336" max="13336" width="7.85546875" style="16" customWidth="1"/>
    <col min="13337" max="13337" width="7" style="16" customWidth="1"/>
    <col min="13338" max="13338" width="9.42578125" style="16" customWidth="1"/>
    <col min="13339" max="13339" width="8" style="16" customWidth="1"/>
    <col min="13340" max="13568" width="8.85546875" style="16"/>
    <col min="13569" max="13572" width="9.140625" style="16" customWidth="1"/>
    <col min="13573" max="13573" width="10.140625" style="16" customWidth="1"/>
    <col min="13574" max="13580" width="9.140625" style="16" customWidth="1"/>
    <col min="13581" max="13581" width="6.85546875" style="16" customWidth="1"/>
    <col min="13582" max="13582" width="11.140625" style="16" customWidth="1"/>
    <col min="13583" max="13583" width="11" style="16" customWidth="1"/>
    <col min="13584" max="13584" width="2" style="16" customWidth="1"/>
    <col min="13585" max="13585" width="5.28515625" style="16" customWidth="1"/>
    <col min="13586" max="13586" width="2.7109375" style="16" customWidth="1"/>
    <col min="13587" max="13587" width="7" style="16" customWidth="1"/>
    <col min="13588" max="13588" width="7.28515625" style="16" customWidth="1"/>
    <col min="13589" max="13589" width="10.85546875" style="16" customWidth="1"/>
    <col min="13590" max="13590" width="6.42578125" style="16" customWidth="1"/>
    <col min="13591" max="13591" width="10.85546875" style="16" customWidth="1"/>
    <col min="13592" max="13592" width="7.85546875" style="16" customWidth="1"/>
    <col min="13593" max="13593" width="7" style="16" customWidth="1"/>
    <col min="13594" max="13594" width="9.42578125" style="16" customWidth="1"/>
    <col min="13595" max="13595" width="8" style="16" customWidth="1"/>
    <col min="13596" max="13824" width="8.85546875" style="16"/>
    <col min="13825" max="13828" width="9.140625" style="16" customWidth="1"/>
    <col min="13829" max="13829" width="10.140625" style="16" customWidth="1"/>
    <col min="13830" max="13836" width="9.140625" style="16" customWidth="1"/>
    <col min="13837" max="13837" width="6.85546875" style="16" customWidth="1"/>
    <col min="13838" max="13838" width="11.140625" style="16" customWidth="1"/>
    <col min="13839" max="13839" width="11" style="16" customWidth="1"/>
    <col min="13840" max="13840" width="2" style="16" customWidth="1"/>
    <col min="13841" max="13841" width="5.28515625" style="16" customWidth="1"/>
    <col min="13842" max="13842" width="2.7109375" style="16" customWidth="1"/>
    <col min="13843" max="13843" width="7" style="16" customWidth="1"/>
    <col min="13844" max="13844" width="7.28515625" style="16" customWidth="1"/>
    <col min="13845" max="13845" width="10.85546875" style="16" customWidth="1"/>
    <col min="13846" max="13846" width="6.42578125" style="16" customWidth="1"/>
    <col min="13847" max="13847" width="10.85546875" style="16" customWidth="1"/>
    <col min="13848" max="13848" width="7.85546875" style="16" customWidth="1"/>
    <col min="13849" max="13849" width="7" style="16" customWidth="1"/>
    <col min="13850" max="13850" width="9.42578125" style="16" customWidth="1"/>
    <col min="13851" max="13851" width="8" style="16" customWidth="1"/>
    <col min="13852" max="14080" width="8.85546875" style="16"/>
    <col min="14081" max="14084" width="9.140625" style="16" customWidth="1"/>
    <col min="14085" max="14085" width="10.140625" style="16" customWidth="1"/>
    <col min="14086" max="14092" width="9.140625" style="16" customWidth="1"/>
    <col min="14093" max="14093" width="6.85546875" style="16" customWidth="1"/>
    <col min="14094" max="14094" width="11.140625" style="16" customWidth="1"/>
    <col min="14095" max="14095" width="11" style="16" customWidth="1"/>
    <col min="14096" max="14096" width="2" style="16" customWidth="1"/>
    <col min="14097" max="14097" width="5.28515625" style="16" customWidth="1"/>
    <col min="14098" max="14098" width="2.7109375" style="16" customWidth="1"/>
    <col min="14099" max="14099" width="7" style="16" customWidth="1"/>
    <col min="14100" max="14100" width="7.28515625" style="16" customWidth="1"/>
    <col min="14101" max="14101" width="10.85546875" style="16" customWidth="1"/>
    <col min="14102" max="14102" width="6.42578125" style="16" customWidth="1"/>
    <col min="14103" max="14103" width="10.85546875" style="16" customWidth="1"/>
    <col min="14104" max="14104" width="7.85546875" style="16" customWidth="1"/>
    <col min="14105" max="14105" width="7" style="16" customWidth="1"/>
    <col min="14106" max="14106" width="9.42578125" style="16" customWidth="1"/>
    <col min="14107" max="14107" width="8" style="16" customWidth="1"/>
    <col min="14108" max="14336" width="8.85546875" style="16"/>
    <col min="14337" max="14340" width="9.140625" style="16" customWidth="1"/>
    <col min="14341" max="14341" width="10.140625" style="16" customWidth="1"/>
    <col min="14342" max="14348" width="9.140625" style="16" customWidth="1"/>
    <col min="14349" max="14349" width="6.85546875" style="16" customWidth="1"/>
    <col min="14350" max="14350" width="11.140625" style="16" customWidth="1"/>
    <col min="14351" max="14351" width="11" style="16" customWidth="1"/>
    <col min="14352" max="14352" width="2" style="16" customWidth="1"/>
    <col min="14353" max="14353" width="5.28515625" style="16" customWidth="1"/>
    <col min="14354" max="14354" width="2.7109375" style="16" customWidth="1"/>
    <col min="14355" max="14355" width="7" style="16" customWidth="1"/>
    <col min="14356" max="14356" width="7.28515625" style="16" customWidth="1"/>
    <col min="14357" max="14357" width="10.85546875" style="16" customWidth="1"/>
    <col min="14358" max="14358" width="6.42578125" style="16" customWidth="1"/>
    <col min="14359" max="14359" width="10.85546875" style="16" customWidth="1"/>
    <col min="14360" max="14360" width="7.85546875" style="16" customWidth="1"/>
    <col min="14361" max="14361" width="7" style="16" customWidth="1"/>
    <col min="14362" max="14362" width="9.42578125" style="16" customWidth="1"/>
    <col min="14363" max="14363" width="8" style="16" customWidth="1"/>
    <col min="14364" max="14592" width="8.85546875" style="16"/>
    <col min="14593" max="14596" width="9.140625" style="16" customWidth="1"/>
    <col min="14597" max="14597" width="10.140625" style="16" customWidth="1"/>
    <col min="14598" max="14604" width="9.140625" style="16" customWidth="1"/>
    <col min="14605" max="14605" width="6.85546875" style="16" customWidth="1"/>
    <col min="14606" max="14606" width="11.140625" style="16" customWidth="1"/>
    <col min="14607" max="14607" width="11" style="16" customWidth="1"/>
    <col min="14608" max="14608" width="2" style="16" customWidth="1"/>
    <col min="14609" max="14609" width="5.28515625" style="16" customWidth="1"/>
    <col min="14610" max="14610" width="2.7109375" style="16" customWidth="1"/>
    <col min="14611" max="14611" width="7" style="16" customWidth="1"/>
    <col min="14612" max="14612" width="7.28515625" style="16" customWidth="1"/>
    <col min="14613" max="14613" width="10.85546875" style="16" customWidth="1"/>
    <col min="14614" max="14614" width="6.42578125" style="16" customWidth="1"/>
    <col min="14615" max="14615" width="10.85546875" style="16" customWidth="1"/>
    <col min="14616" max="14616" width="7.85546875" style="16" customWidth="1"/>
    <col min="14617" max="14617" width="7" style="16" customWidth="1"/>
    <col min="14618" max="14618" width="9.42578125" style="16" customWidth="1"/>
    <col min="14619" max="14619" width="8" style="16" customWidth="1"/>
    <col min="14620" max="14848" width="8.85546875" style="16"/>
    <col min="14849" max="14852" width="9.140625" style="16" customWidth="1"/>
    <col min="14853" max="14853" width="10.140625" style="16" customWidth="1"/>
    <col min="14854" max="14860" width="9.140625" style="16" customWidth="1"/>
    <col min="14861" max="14861" width="6.85546875" style="16" customWidth="1"/>
    <col min="14862" max="14862" width="11.140625" style="16" customWidth="1"/>
    <col min="14863" max="14863" width="11" style="16" customWidth="1"/>
    <col min="14864" max="14864" width="2" style="16" customWidth="1"/>
    <col min="14865" max="14865" width="5.28515625" style="16" customWidth="1"/>
    <col min="14866" max="14866" width="2.7109375" style="16" customWidth="1"/>
    <col min="14867" max="14867" width="7" style="16" customWidth="1"/>
    <col min="14868" max="14868" width="7.28515625" style="16" customWidth="1"/>
    <col min="14869" max="14869" width="10.85546875" style="16" customWidth="1"/>
    <col min="14870" max="14870" width="6.42578125" style="16" customWidth="1"/>
    <col min="14871" max="14871" width="10.85546875" style="16" customWidth="1"/>
    <col min="14872" max="14872" width="7.85546875" style="16" customWidth="1"/>
    <col min="14873" max="14873" width="7" style="16" customWidth="1"/>
    <col min="14874" max="14874" width="9.42578125" style="16" customWidth="1"/>
    <col min="14875" max="14875" width="8" style="16" customWidth="1"/>
    <col min="14876" max="15104" width="8.85546875" style="16"/>
    <col min="15105" max="15108" width="9.140625" style="16" customWidth="1"/>
    <col min="15109" max="15109" width="10.140625" style="16" customWidth="1"/>
    <col min="15110" max="15116" width="9.140625" style="16" customWidth="1"/>
    <col min="15117" max="15117" width="6.85546875" style="16" customWidth="1"/>
    <col min="15118" max="15118" width="11.140625" style="16" customWidth="1"/>
    <col min="15119" max="15119" width="11" style="16" customWidth="1"/>
    <col min="15120" max="15120" width="2" style="16" customWidth="1"/>
    <col min="15121" max="15121" width="5.28515625" style="16" customWidth="1"/>
    <col min="15122" max="15122" width="2.7109375" style="16" customWidth="1"/>
    <col min="15123" max="15123" width="7" style="16" customWidth="1"/>
    <col min="15124" max="15124" width="7.28515625" style="16" customWidth="1"/>
    <col min="15125" max="15125" width="10.85546875" style="16" customWidth="1"/>
    <col min="15126" max="15126" width="6.42578125" style="16" customWidth="1"/>
    <col min="15127" max="15127" width="10.85546875" style="16" customWidth="1"/>
    <col min="15128" max="15128" width="7.85546875" style="16" customWidth="1"/>
    <col min="15129" max="15129" width="7" style="16" customWidth="1"/>
    <col min="15130" max="15130" width="9.42578125" style="16" customWidth="1"/>
    <col min="15131" max="15131" width="8" style="16" customWidth="1"/>
    <col min="15132" max="15360" width="8.85546875" style="16"/>
    <col min="15361" max="15364" width="9.140625" style="16" customWidth="1"/>
    <col min="15365" max="15365" width="10.140625" style="16" customWidth="1"/>
    <col min="15366" max="15372" width="9.140625" style="16" customWidth="1"/>
    <col min="15373" max="15373" width="6.85546875" style="16" customWidth="1"/>
    <col min="15374" max="15374" width="11.140625" style="16" customWidth="1"/>
    <col min="15375" max="15375" width="11" style="16" customWidth="1"/>
    <col min="15376" max="15376" width="2" style="16" customWidth="1"/>
    <col min="15377" max="15377" width="5.28515625" style="16" customWidth="1"/>
    <col min="15378" max="15378" width="2.7109375" style="16" customWidth="1"/>
    <col min="15379" max="15379" width="7" style="16" customWidth="1"/>
    <col min="15380" max="15380" width="7.28515625" style="16" customWidth="1"/>
    <col min="15381" max="15381" width="10.85546875" style="16" customWidth="1"/>
    <col min="15382" max="15382" width="6.42578125" style="16" customWidth="1"/>
    <col min="15383" max="15383" width="10.85546875" style="16" customWidth="1"/>
    <col min="15384" max="15384" width="7.85546875" style="16" customWidth="1"/>
    <col min="15385" max="15385" width="7" style="16" customWidth="1"/>
    <col min="15386" max="15386" width="9.42578125" style="16" customWidth="1"/>
    <col min="15387" max="15387" width="8" style="16" customWidth="1"/>
    <col min="15388" max="15616" width="8.85546875" style="16"/>
    <col min="15617" max="15620" width="9.140625" style="16" customWidth="1"/>
    <col min="15621" max="15621" width="10.140625" style="16" customWidth="1"/>
    <col min="15622" max="15628" width="9.140625" style="16" customWidth="1"/>
    <col min="15629" max="15629" width="6.85546875" style="16" customWidth="1"/>
    <col min="15630" max="15630" width="11.140625" style="16" customWidth="1"/>
    <col min="15631" max="15631" width="11" style="16" customWidth="1"/>
    <col min="15632" max="15632" width="2" style="16" customWidth="1"/>
    <col min="15633" max="15633" width="5.28515625" style="16" customWidth="1"/>
    <col min="15634" max="15634" width="2.7109375" style="16" customWidth="1"/>
    <col min="15635" max="15635" width="7" style="16" customWidth="1"/>
    <col min="15636" max="15636" width="7.28515625" style="16" customWidth="1"/>
    <col min="15637" max="15637" width="10.85546875" style="16" customWidth="1"/>
    <col min="15638" max="15638" width="6.42578125" style="16" customWidth="1"/>
    <col min="15639" max="15639" width="10.85546875" style="16" customWidth="1"/>
    <col min="15640" max="15640" width="7.85546875" style="16" customWidth="1"/>
    <col min="15641" max="15641" width="7" style="16" customWidth="1"/>
    <col min="15642" max="15642" width="9.42578125" style="16" customWidth="1"/>
    <col min="15643" max="15643" width="8" style="16" customWidth="1"/>
    <col min="15644" max="15872" width="8.85546875" style="16"/>
    <col min="15873" max="15876" width="9.140625" style="16" customWidth="1"/>
    <col min="15877" max="15877" width="10.140625" style="16" customWidth="1"/>
    <col min="15878" max="15884" width="9.140625" style="16" customWidth="1"/>
    <col min="15885" max="15885" width="6.85546875" style="16" customWidth="1"/>
    <col min="15886" max="15886" width="11.140625" style="16" customWidth="1"/>
    <col min="15887" max="15887" width="11" style="16" customWidth="1"/>
    <col min="15888" max="15888" width="2" style="16" customWidth="1"/>
    <col min="15889" max="15889" width="5.28515625" style="16" customWidth="1"/>
    <col min="15890" max="15890" width="2.7109375" style="16" customWidth="1"/>
    <col min="15891" max="15891" width="7" style="16" customWidth="1"/>
    <col min="15892" max="15892" width="7.28515625" style="16" customWidth="1"/>
    <col min="15893" max="15893" width="10.85546875" style="16" customWidth="1"/>
    <col min="15894" max="15894" width="6.42578125" style="16" customWidth="1"/>
    <col min="15895" max="15895" width="10.85546875" style="16" customWidth="1"/>
    <col min="15896" max="15896" width="7.85546875" style="16" customWidth="1"/>
    <col min="15897" max="15897" width="7" style="16" customWidth="1"/>
    <col min="15898" max="15898" width="9.42578125" style="16" customWidth="1"/>
    <col min="15899" max="15899" width="8" style="16" customWidth="1"/>
    <col min="15900" max="16128" width="8.85546875" style="16"/>
    <col min="16129" max="16132" width="9.140625" style="16" customWidth="1"/>
    <col min="16133" max="16133" width="10.140625" style="16" customWidth="1"/>
    <col min="16134" max="16140" width="9.140625" style="16" customWidth="1"/>
    <col min="16141" max="16141" width="6.85546875" style="16" customWidth="1"/>
    <col min="16142" max="16142" width="11.140625" style="16" customWidth="1"/>
    <col min="16143" max="16143" width="11" style="16" customWidth="1"/>
    <col min="16144" max="16144" width="2" style="16" customWidth="1"/>
    <col min="16145" max="16145" width="5.28515625" style="16" customWidth="1"/>
    <col min="16146" max="16146" width="2.7109375" style="16" customWidth="1"/>
    <col min="16147" max="16147" width="7" style="16" customWidth="1"/>
    <col min="16148" max="16148" width="7.28515625" style="16" customWidth="1"/>
    <col min="16149" max="16149" width="10.85546875" style="16" customWidth="1"/>
    <col min="16150" max="16150" width="6.42578125" style="16" customWidth="1"/>
    <col min="16151" max="16151" width="10.85546875" style="16" customWidth="1"/>
    <col min="16152" max="16152" width="7.85546875" style="16" customWidth="1"/>
    <col min="16153" max="16153" width="7" style="16" customWidth="1"/>
    <col min="16154" max="16154" width="9.42578125" style="16" customWidth="1"/>
    <col min="16155" max="16155" width="8" style="16" customWidth="1"/>
    <col min="16156" max="16384" width="8.85546875" style="16"/>
  </cols>
  <sheetData>
    <row r="1" spans="1:32" x14ac:dyDescent="0.15">
      <c r="AB1" s="17"/>
    </row>
    <row r="2" spans="1:32" x14ac:dyDescent="0.15">
      <c r="AB2" s="17"/>
    </row>
    <row r="3" spans="1:32" x14ac:dyDescent="0.15">
      <c r="AB3" s="17"/>
    </row>
    <row r="4" spans="1:32" s="17" customFormat="1" x14ac:dyDescent="0.15"/>
    <row r="5" spans="1:32" ht="12" x14ac:dyDescent="0.15">
      <c r="N5" s="18" t="s">
        <v>116</v>
      </c>
      <c r="O5" s="19"/>
      <c r="P5" s="20"/>
      <c r="Q5" s="20"/>
      <c r="R5" s="20"/>
      <c r="S5" s="21"/>
      <c r="T5" s="22" t="s">
        <v>117</v>
      </c>
      <c r="U5" s="23" t="s">
        <v>118</v>
      </c>
      <c r="V5" s="17"/>
      <c r="W5" s="24" t="s">
        <v>119</v>
      </c>
      <c r="X5" s="25">
        <v>120</v>
      </c>
      <c r="Y5" s="26"/>
      <c r="Z5" s="27" t="s">
        <v>120</v>
      </c>
      <c r="AA5" s="28">
        <f>(COUNTIFS(U18:U117, "&gt;=-2",U18:U117, "&lt;=2")/X6)</f>
        <v>0.75</v>
      </c>
      <c r="AB5" s="17"/>
    </row>
    <row r="6" spans="1:32" ht="12" x14ac:dyDescent="0.15">
      <c r="N6" s="29" t="s">
        <v>121</v>
      </c>
      <c r="O6" s="30"/>
      <c r="P6" s="31"/>
      <c r="Q6" s="31"/>
      <c r="R6" s="31"/>
      <c r="S6" s="32"/>
      <c r="T6" s="33" t="s">
        <v>122</v>
      </c>
      <c r="U6" s="34">
        <v>130</v>
      </c>
      <c r="V6" s="17"/>
      <c r="W6" s="35" t="s">
        <v>123</v>
      </c>
      <c r="X6" s="36">
        <f>COUNTA(S18:S117)</f>
        <v>100</v>
      </c>
      <c r="Y6" s="37"/>
      <c r="Z6" s="38" t="s">
        <v>124</v>
      </c>
      <c r="AA6" s="39">
        <f>W121</f>
        <v>7.7259809887244901E-2</v>
      </c>
      <c r="AB6" s="17"/>
    </row>
    <row r="7" spans="1:32" ht="12" x14ac:dyDescent="0.15">
      <c r="N7" s="40" t="s">
        <v>125</v>
      </c>
      <c r="O7" s="41"/>
      <c r="P7" s="42"/>
      <c r="Q7" s="42"/>
      <c r="R7" s="42"/>
      <c r="S7" s="43"/>
      <c r="T7" s="33" t="s">
        <v>126</v>
      </c>
      <c r="U7" s="44" t="s">
        <v>127</v>
      </c>
      <c r="V7" s="17"/>
      <c r="W7" s="35" t="s">
        <v>128</v>
      </c>
      <c r="X7" s="45">
        <f>X6/X5</f>
        <v>0.83333333333333337</v>
      </c>
      <c r="Y7" s="45"/>
      <c r="Z7" s="38" t="s">
        <v>129</v>
      </c>
      <c r="AA7" s="46">
        <f>Y124</f>
        <v>1.7161002301730512</v>
      </c>
      <c r="AB7" s="17"/>
    </row>
    <row r="8" spans="1:32" ht="12" x14ac:dyDescent="0.15">
      <c r="N8" s="47" t="s">
        <v>130</v>
      </c>
      <c r="O8" s="48" t="s">
        <v>127</v>
      </c>
      <c r="P8" s="49"/>
      <c r="Q8" s="49"/>
      <c r="R8" s="49"/>
      <c r="S8" s="50"/>
      <c r="T8" s="51"/>
      <c r="U8" s="52" t="str">
        <f>VLOOKUP(U6,[3]SPECIES!$A$2:$B$73,2)</f>
        <v>lingcod</v>
      </c>
      <c r="V8" s="17"/>
      <c r="W8" s="35" t="s">
        <v>131</v>
      </c>
      <c r="X8" s="53">
        <f>COUNTIF(U18:U117, "0")</f>
        <v>12</v>
      </c>
      <c r="Y8" s="53"/>
      <c r="Z8" s="38" t="s">
        <v>132</v>
      </c>
      <c r="AA8" s="54">
        <f>Z121</f>
        <v>0.10926187096890869</v>
      </c>
      <c r="AB8" s="17"/>
    </row>
    <row r="9" spans="1:32" x14ac:dyDescent="0.15">
      <c r="N9" s="17"/>
      <c r="O9" s="17"/>
      <c r="P9" s="17"/>
      <c r="Q9" s="17"/>
      <c r="R9" s="17"/>
      <c r="S9" s="17"/>
      <c r="T9" s="17"/>
      <c r="U9" s="17"/>
      <c r="V9" s="17"/>
      <c r="W9" s="55" t="s">
        <v>127</v>
      </c>
      <c r="X9" s="56" t="s">
        <v>127</v>
      </c>
      <c r="Y9" s="57"/>
      <c r="Z9" s="58" t="s">
        <v>133</v>
      </c>
      <c r="AA9" s="59">
        <f>AA121</f>
        <v>7.7259809887244901E-2</v>
      </c>
      <c r="AB9" s="17"/>
    </row>
    <row r="10" spans="1:32" x14ac:dyDescent="0.15">
      <c r="N10" s="60" t="s">
        <v>134</v>
      </c>
      <c r="O10" s="61" t="s">
        <v>135</v>
      </c>
      <c r="P10" s="62"/>
      <c r="Q10" s="62"/>
      <c r="R10" s="62"/>
      <c r="S10" s="63"/>
      <c r="T10" s="22" t="s">
        <v>136</v>
      </c>
      <c r="U10" s="64" t="s">
        <v>137</v>
      </c>
      <c r="V10" s="17"/>
      <c r="W10" s="17"/>
      <c r="X10" s="17" t="s">
        <v>127</v>
      </c>
      <c r="Y10" s="17"/>
      <c r="Z10" s="17"/>
      <c r="AA10" s="17"/>
      <c r="AB10" s="17"/>
    </row>
    <row r="11" spans="1:32" x14ac:dyDescent="0.15">
      <c r="N11" s="65" t="s">
        <v>138</v>
      </c>
      <c r="O11" s="66"/>
      <c r="P11" s="67"/>
      <c r="Q11" s="67"/>
      <c r="R11" s="67"/>
      <c r="S11" s="68"/>
      <c r="T11" s="69" t="s">
        <v>139</v>
      </c>
      <c r="U11" s="70"/>
      <c r="V11" s="17"/>
      <c r="W11" s="71"/>
      <c r="X11" s="72"/>
      <c r="Y11" s="72"/>
      <c r="Z11" s="17"/>
      <c r="AA11" s="17"/>
      <c r="AB11" s="17"/>
    </row>
    <row r="12" spans="1:32" x14ac:dyDescent="0.15">
      <c r="N12" s="17"/>
      <c r="O12" s="17"/>
      <c r="P12" s="17"/>
      <c r="Q12" s="17"/>
      <c r="R12" s="17"/>
      <c r="S12" s="17"/>
      <c r="T12" s="17"/>
      <c r="U12" s="17"/>
      <c r="V12" s="17"/>
      <c r="W12" s="73" t="s">
        <v>140</v>
      </c>
      <c r="X12" s="74" t="s">
        <v>141</v>
      </c>
      <c r="Y12" s="75"/>
      <c r="Z12" s="76" t="s">
        <v>141</v>
      </c>
      <c r="AA12" s="17" t="s">
        <v>142</v>
      </c>
      <c r="AB12" s="17" t="s">
        <v>143</v>
      </c>
    </row>
    <row r="13" spans="1:32" x14ac:dyDescent="0.15">
      <c r="N13" s="17"/>
      <c r="O13" s="17"/>
      <c r="P13" s="17"/>
      <c r="Q13" s="17"/>
      <c r="R13" s="17"/>
      <c r="S13" s="17"/>
      <c r="T13" s="17"/>
      <c r="U13" s="17"/>
      <c r="V13" s="17"/>
      <c r="W13" s="77" t="s">
        <v>144</v>
      </c>
      <c r="X13" s="74" t="s">
        <v>145</v>
      </c>
      <c r="Y13" s="75"/>
      <c r="Z13" s="76" t="s">
        <v>146</v>
      </c>
      <c r="AA13" s="17"/>
      <c r="AB13" s="17"/>
    </row>
    <row r="14" spans="1:32" s="83" customFormat="1" ht="27" customHeight="1" x14ac:dyDescent="0.15">
      <c r="A14" s="78" t="s">
        <v>147</v>
      </c>
      <c r="B14" s="78" t="s">
        <v>148</v>
      </c>
      <c r="C14" s="78" t="s">
        <v>149</v>
      </c>
      <c r="D14" s="78" t="s">
        <v>150</v>
      </c>
      <c r="E14" s="78" t="s">
        <v>151</v>
      </c>
      <c r="F14" s="78" t="s">
        <v>152</v>
      </c>
      <c r="G14" s="78" t="s">
        <v>153</v>
      </c>
      <c r="H14" s="78" t="s">
        <v>154</v>
      </c>
      <c r="I14" s="78" t="s">
        <v>155</v>
      </c>
      <c r="J14" s="78" t="s">
        <v>156</v>
      </c>
      <c r="K14" s="78" t="s">
        <v>157</v>
      </c>
      <c r="L14" s="78" t="s">
        <v>119</v>
      </c>
      <c r="M14" s="78" t="s">
        <v>123</v>
      </c>
      <c r="N14" s="79" t="s">
        <v>158</v>
      </c>
      <c r="O14" s="79" t="s">
        <v>159</v>
      </c>
      <c r="P14" s="79" t="s">
        <v>160</v>
      </c>
      <c r="Q14" s="80" t="s">
        <v>161</v>
      </c>
      <c r="R14" s="81"/>
      <c r="S14" s="80" t="s">
        <v>162</v>
      </c>
      <c r="T14" s="81"/>
      <c r="U14" s="79" t="s">
        <v>163</v>
      </c>
      <c r="V14" s="79" t="s">
        <v>164</v>
      </c>
      <c r="W14" s="79" t="s">
        <v>165</v>
      </c>
      <c r="X14" s="82" t="s">
        <v>166</v>
      </c>
      <c r="Y14" s="82" t="s">
        <v>167</v>
      </c>
      <c r="Z14" s="79" t="s">
        <v>168</v>
      </c>
      <c r="AA14" s="79" t="s">
        <v>169</v>
      </c>
      <c r="AB14" s="79" t="s">
        <v>170</v>
      </c>
      <c r="AC14" s="78" t="s">
        <v>171</v>
      </c>
      <c r="AD14" s="78" t="s">
        <v>172</v>
      </c>
      <c r="AE14" s="78" t="s">
        <v>173</v>
      </c>
      <c r="AF14" s="78" t="s">
        <v>174</v>
      </c>
    </row>
    <row r="15" spans="1:32" x14ac:dyDescent="0.15">
      <c r="A15" s="84" t="str">
        <f>X13</f>
        <v>FULL</v>
      </c>
      <c r="B15" s="84" t="str">
        <f>X12</f>
        <v>PRODUCTION</v>
      </c>
      <c r="C15" s="84" t="str">
        <f>IF(O10=U10,"WITHIN","BETWEEN")</f>
        <v>BETWEEN</v>
      </c>
      <c r="D15" s="84" t="str">
        <f>O10</f>
        <v>GOAB</v>
      </c>
      <c r="E15" s="84" t="str">
        <f>U10</f>
        <v>ADU</v>
      </c>
      <c r="F15" s="85">
        <f>O11</f>
        <v>0</v>
      </c>
      <c r="G15" s="85">
        <f>U11</f>
        <v>0</v>
      </c>
      <c r="H15" s="84">
        <f>O7</f>
        <v>0</v>
      </c>
      <c r="I15" s="86">
        <f>U6</f>
        <v>130</v>
      </c>
      <c r="J15" s="84" t="str">
        <f>U5</f>
        <v>20JC~113</v>
      </c>
      <c r="K15" s="85">
        <f>O5</f>
        <v>0</v>
      </c>
      <c r="L15" s="84">
        <f>X5</f>
        <v>120</v>
      </c>
      <c r="M15" s="84">
        <f>X6</f>
        <v>100</v>
      </c>
      <c r="N15" s="87">
        <f>X7</f>
        <v>0.83333333333333337</v>
      </c>
      <c r="O15" s="88">
        <f>X8</f>
        <v>12</v>
      </c>
      <c r="P15" s="89">
        <f>AA5</f>
        <v>0.75</v>
      </c>
      <c r="Q15" s="90">
        <f>MIN(S18:S117)</f>
        <v>5</v>
      </c>
      <c r="R15" s="91">
        <f>MAX(S18:S117)</f>
        <v>22</v>
      </c>
      <c r="S15" s="90">
        <f>MIN(T18:T117)</f>
        <v>5</v>
      </c>
      <c r="T15" s="91">
        <f>MAX(T18:T117)</f>
        <v>21</v>
      </c>
      <c r="U15" s="88">
        <f>S121</f>
        <v>12.54</v>
      </c>
      <c r="V15" s="88">
        <f>T121</f>
        <v>12.91</v>
      </c>
      <c r="W15" s="88">
        <f>U121</f>
        <v>-0.37</v>
      </c>
      <c r="X15" s="88">
        <f>V121</f>
        <v>12.725</v>
      </c>
      <c r="Y15" s="87">
        <f>AA6</f>
        <v>7.7259809887244901E-2</v>
      </c>
      <c r="Z15" s="88">
        <f>X123</f>
        <v>2.9449999999999998</v>
      </c>
      <c r="AA15" s="88">
        <f>Y124</f>
        <v>1.7161002301730512</v>
      </c>
      <c r="AB15" s="88">
        <f>Y121</f>
        <v>1.2940054095713824</v>
      </c>
      <c r="AC15" s="92">
        <f>Z125</f>
        <v>0.13486052889375649</v>
      </c>
      <c r="AD15" s="92">
        <f>Z121</f>
        <v>0.10926187096890869</v>
      </c>
      <c r="AE15" s="92">
        <f>AA126</f>
        <v>9.5360794495179535E-2</v>
      </c>
      <c r="AF15" s="84">
        <f>AA121</f>
        <v>7.7259809887244901E-2</v>
      </c>
    </row>
    <row r="16" spans="1:32" x14ac:dyDescent="0.15">
      <c r="N16" s="17"/>
      <c r="O16" s="17"/>
      <c r="P16" s="17"/>
      <c r="Q16" s="17"/>
      <c r="R16" s="17"/>
      <c r="S16" s="17"/>
      <c r="T16" s="17"/>
      <c r="U16" s="17"/>
      <c r="V16" s="17"/>
      <c r="W16" s="17"/>
      <c r="X16" s="93" t="s">
        <v>127</v>
      </c>
      <c r="Y16" s="93" t="s">
        <v>127</v>
      </c>
      <c r="Z16" s="17" t="s">
        <v>127</v>
      </c>
      <c r="AA16" s="17" t="s">
        <v>127</v>
      </c>
      <c r="AB16" s="17"/>
    </row>
    <row r="17" spans="1:28" s="94" customFormat="1" ht="18" x14ac:dyDescent="0.15">
      <c r="N17" s="95" t="s">
        <v>155</v>
      </c>
      <c r="O17" s="96" t="s">
        <v>175</v>
      </c>
      <c r="P17" s="97"/>
      <c r="Q17" s="98"/>
      <c r="R17" s="98"/>
      <c r="S17" s="99" t="s">
        <v>176</v>
      </c>
      <c r="T17" s="99" t="s">
        <v>177</v>
      </c>
      <c r="U17" s="99" t="s">
        <v>178</v>
      </c>
      <c r="V17" s="99" t="s">
        <v>179</v>
      </c>
      <c r="W17" s="99" t="s">
        <v>180</v>
      </c>
      <c r="X17" s="99" t="s">
        <v>181</v>
      </c>
      <c r="Y17" s="99" t="s">
        <v>182</v>
      </c>
      <c r="Z17" s="99" t="s">
        <v>183</v>
      </c>
      <c r="AA17" s="99" t="s">
        <v>184</v>
      </c>
      <c r="AB17" s="72"/>
    </row>
    <row r="18" spans="1:28" ht="15" x14ac:dyDescent="0.25">
      <c r="A18" s="16" t="str">
        <f t="shared" ref="A18:M18" si="0">A15</f>
        <v>FULL</v>
      </c>
      <c r="B18" s="16" t="str">
        <f t="shared" si="0"/>
        <v>PRODUCTION</v>
      </c>
      <c r="C18" s="16" t="str">
        <f t="shared" si="0"/>
        <v>BETWEEN</v>
      </c>
      <c r="D18" s="16" t="str">
        <f t="shared" si="0"/>
        <v>GOAB</v>
      </c>
      <c r="E18" s="16" t="str">
        <f t="shared" si="0"/>
        <v>ADU</v>
      </c>
      <c r="F18" s="100">
        <f t="shared" si="0"/>
        <v>0</v>
      </c>
      <c r="G18" s="100">
        <f t="shared" si="0"/>
        <v>0</v>
      </c>
      <c r="H18" s="16">
        <f t="shared" si="0"/>
        <v>0</v>
      </c>
      <c r="I18" s="16">
        <f t="shared" si="0"/>
        <v>130</v>
      </c>
      <c r="J18" s="16" t="str">
        <f t="shared" si="0"/>
        <v>20JC~113</v>
      </c>
      <c r="K18" s="100">
        <f t="shared" si="0"/>
        <v>0</v>
      </c>
      <c r="L18" s="16">
        <f t="shared" si="0"/>
        <v>120</v>
      </c>
      <c r="M18" s="16">
        <f t="shared" si="0"/>
        <v>100</v>
      </c>
      <c r="N18" s="101">
        <f>U6</f>
        <v>130</v>
      </c>
      <c r="O18" s="102" t="str">
        <f>U5</f>
        <v>20JC~113</v>
      </c>
      <c r="P18" s="103" t="s">
        <v>185</v>
      </c>
      <c r="Q18" s="23">
        <v>1</v>
      </c>
      <c r="R18" s="104"/>
      <c r="S18" s="4">
        <v>12</v>
      </c>
      <c r="T18" s="4">
        <v>11</v>
      </c>
      <c r="U18" s="105">
        <f>S18-T18</f>
        <v>1</v>
      </c>
      <c r="V18" s="105">
        <f t="shared" ref="V18:V81" si="1">AVERAGE(S18:T18)</f>
        <v>11.5</v>
      </c>
      <c r="W18" s="105">
        <f t="shared" ref="W18:W81" si="2">(((ABS(S18-V18))/V18)+((ABS(T18-V18))/V18))/2</f>
        <v>4.3478260869565216E-2</v>
      </c>
      <c r="X18" s="105">
        <f t="shared" ref="X18:X81" si="3">VAR(S18:T18)</f>
        <v>0.5</v>
      </c>
      <c r="Y18" s="84">
        <f t="shared" ref="Y18:Y81" si="4">STDEV(S18:T18)</f>
        <v>0.70710678118654757</v>
      </c>
      <c r="Z18" s="84">
        <f t="shared" ref="Z18:Z81" si="5">Y18/V18</f>
        <v>6.1487546190134572E-2</v>
      </c>
      <c r="AA18" s="84">
        <f t="shared" ref="AA18:AA81" si="6">Z18/SQRT(2)</f>
        <v>4.3478260869565216E-2</v>
      </c>
      <c r="AB18" s="17"/>
    </row>
    <row r="19" spans="1:28" ht="15" x14ac:dyDescent="0.25">
      <c r="A19" s="16" t="str">
        <f t="shared" ref="A19:O34" si="7">A18</f>
        <v>FULL</v>
      </c>
      <c r="B19" s="16" t="str">
        <f t="shared" si="7"/>
        <v>PRODUCTION</v>
      </c>
      <c r="C19" s="16" t="str">
        <f t="shared" si="7"/>
        <v>BETWEEN</v>
      </c>
      <c r="D19" s="16" t="str">
        <f t="shared" si="7"/>
        <v>GOAB</v>
      </c>
      <c r="E19" s="16" t="str">
        <f t="shared" si="7"/>
        <v>ADU</v>
      </c>
      <c r="F19" s="100">
        <f t="shared" si="7"/>
        <v>0</v>
      </c>
      <c r="G19" s="100">
        <f t="shared" si="7"/>
        <v>0</v>
      </c>
      <c r="H19" s="16">
        <f t="shared" si="7"/>
        <v>0</v>
      </c>
      <c r="I19" s="16">
        <f t="shared" si="7"/>
        <v>130</v>
      </c>
      <c r="J19" s="16" t="str">
        <f t="shared" si="7"/>
        <v>20JC~113</v>
      </c>
      <c r="K19" s="100">
        <f t="shared" si="7"/>
        <v>0</v>
      </c>
      <c r="L19" s="16">
        <f t="shared" si="7"/>
        <v>120</v>
      </c>
      <c r="M19" s="16">
        <f t="shared" si="7"/>
        <v>100</v>
      </c>
      <c r="N19" s="106">
        <f t="shared" si="7"/>
        <v>130</v>
      </c>
      <c r="O19" s="102" t="str">
        <f t="shared" si="7"/>
        <v>20JC~113</v>
      </c>
      <c r="P19" s="103" t="s">
        <v>185</v>
      </c>
      <c r="Q19" s="23">
        <v>2</v>
      </c>
      <c r="R19" s="104"/>
      <c r="S19" s="4">
        <v>6</v>
      </c>
      <c r="T19" s="4">
        <v>9</v>
      </c>
      <c r="U19" s="105">
        <f t="shared" ref="U19:U82" si="8">S19-T19</f>
        <v>-3</v>
      </c>
      <c r="V19" s="105">
        <f t="shared" si="1"/>
        <v>7.5</v>
      </c>
      <c r="W19" s="105">
        <f t="shared" si="2"/>
        <v>0.2</v>
      </c>
      <c r="X19" s="105">
        <f t="shared" si="3"/>
        <v>4.5</v>
      </c>
      <c r="Y19" s="84">
        <f t="shared" si="4"/>
        <v>2.1213203435596424</v>
      </c>
      <c r="Z19" s="84">
        <f t="shared" si="5"/>
        <v>0.28284271247461901</v>
      </c>
      <c r="AA19" s="84">
        <f t="shared" si="6"/>
        <v>0.19999999999999998</v>
      </c>
      <c r="AB19" s="17"/>
    </row>
    <row r="20" spans="1:28" ht="15" x14ac:dyDescent="0.25">
      <c r="A20" s="16" t="str">
        <f t="shared" si="7"/>
        <v>FULL</v>
      </c>
      <c r="B20" s="16" t="str">
        <f t="shared" si="7"/>
        <v>PRODUCTION</v>
      </c>
      <c r="C20" s="16" t="str">
        <f t="shared" si="7"/>
        <v>BETWEEN</v>
      </c>
      <c r="D20" s="16" t="str">
        <f t="shared" si="7"/>
        <v>GOAB</v>
      </c>
      <c r="E20" s="16" t="str">
        <f t="shared" si="7"/>
        <v>ADU</v>
      </c>
      <c r="F20" s="100">
        <f t="shared" si="7"/>
        <v>0</v>
      </c>
      <c r="G20" s="100">
        <f t="shared" si="7"/>
        <v>0</v>
      </c>
      <c r="H20" s="16">
        <f t="shared" si="7"/>
        <v>0</v>
      </c>
      <c r="I20" s="16">
        <f t="shared" si="7"/>
        <v>130</v>
      </c>
      <c r="J20" s="16" t="str">
        <f t="shared" si="7"/>
        <v>20JC~113</v>
      </c>
      <c r="K20" s="100">
        <f t="shared" si="7"/>
        <v>0</v>
      </c>
      <c r="L20" s="16">
        <f t="shared" si="7"/>
        <v>120</v>
      </c>
      <c r="M20" s="16">
        <f t="shared" si="7"/>
        <v>100</v>
      </c>
      <c r="N20" s="106">
        <f t="shared" si="7"/>
        <v>130</v>
      </c>
      <c r="O20" s="102" t="str">
        <f t="shared" si="7"/>
        <v>20JC~113</v>
      </c>
      <c r="P20" s="103" t="s">
        <v>185</v>
      </c>
      <c r="Q20" s="23">
        <v>3</v>
      </c>
      <c r="R20" s="104"/>
      <c r="S20" s="4">
        <v>6</v>
      </c>
      <c r="T20" s="4">
        <v>7</v>
      </c>
      <c r="U20" s="105">
        <f t="shared" si="8"/>
        <v>-1</v>
      </c>
      <c r="V20" s="105">
        <f t="shared" si="1"/>
        <v>6.5</v>
      </c>
      <c r="W20" s="105">
        <f t="shared" si="2"/>
        <v>7.6923076923076927E-2</v>
      </c>
      <c r="X20" s="105">
        <f t="shared" si="3"/>
        <v>0.5</v>
      </c>
      <c r="Y20" s="84">
        <f t="shared" si="4"/>
        <v>0.70710678118654757</v>
      </c>
      <c r="Z20" s="84">
        <f t="shared" si="5"/>
        <v>0.10878565864408424</v>
      </c>
      <c r="AA20" s="84">
        <f t="shared" si="6"/>
        <v>7.6923076923076913E-2</v>
      </c>
      <c r="AB20" s="17"/>
    </row>
    <row r="21" spans="1:28" ht="15" x14ac:dyDescent="0.25">
      <c r="A21" s="16" t="str">
        <f t="shared" si="7"/>
        <v>FULL</v>
      </c>
      <c r="B21" s="16" t="str">
        <f t="shared" si="7"/>
        <v>PRODUCTION</v>
      </c>
      <c r="C21" s="16" t="str">
        <f t="shared" si="7"/>
        <v>BETWEEN</v>
      </c>
      <c r="D21" s="16" t="str">
        <f t="shared" si="7"/>
        <v>GOAB</v>
      </c>
      <c r="E21" s="16" t="str">
        <f t="shared" si="7"/>
        <v>ADU</v>
      </c>
      <c r="F21" s="100">
        <f t="shared" si="7"/>
        <v>0</v>
      </c>
      <c r="G21" s="100">
        <f t="shared" si="7"/>
        <v>0</v>
      </c>
      <c r="H21" s="16">
        <f t="shared" si="7"/>
        <v>0</v>
      </c>
      <c r="I21" s="16">
        <f t="shared" si="7"/>
        <v>130</v>
      </c>
      <c r="J21" s="16" t="str">
        <f t="shared" si="7"/>
        <v>20JC~113</v>
      </c>
      <c r="K21" s="100">
        <f t="shared" si="7"/>
        <v>0</v>
      </c>
      <c r="L21" s="16">
        <f t="shared" si="7"/>
        <v>120</v>
      </c>
      <c r="M21" s="16">
        <f t="shared" si="7"/>
        <v>100</v>
      </c>
      <c r="N21" s="106">
        <f t="shared" si="7"/>
        <v>130</v>
      </c>
      <c r="O21" s="102" t="str">
        <f t="shared" si="7"/>
        <v>20JC~113</v>
      </c>
      <c r="P21" s="103" t="s">
        <v>185</v>
      </c>
      <c r="Q21" s="23">
        <v>4</v>
      </c>
      <c r="R21" s="104"/>
      <c r="S21" s="4">
        <v>9</v>
      </c>
      <c r="T21" s="4">
        <v>12</v>
      </c>
      <c r="U21" s="105">
        <f t="shared" si="8"/>
        <v>-3</v>
      </c>
      <c r="V21" s="105">
        <f t="shared" si="1"/>
        <v>10.5</v>
      </c>
      <c r="W21" s="105">
        <f t="shared" si="2"/>
        <v>0.14285714285714285</v>
      </c>
      <c r="X21" s="105">
        <f t="shared" si="3"/>
        <v>4.5</v>
      </c>
      <c r="Y21" s="84">
        <f t="shared" si="4"/>
        <v>2.1213203435596424</v>
      </c>
      <c r="Z21" s="84">
        <f t="shared" si="5"/>
        <v>0.20203050891044214</v>
      </c>
      <c r="AA21" s="84">
        <f t="shared" si="6"/>
        <v>0.14285714285714285</v>
      </c>
      <c r="AB21" s="17"/>
    </row>
    <row r="22" spans="1:28" ht="15" x14ac:dyDescent="0.25">
      <c r="A22" s="16" t="str">
        <f t="shared" si="7"/>
        <v>FULL</v>
      </c>
      <c r="B22" s="16" t="str">
        <f t="shared" si="7"/>
        <v>PRODUCTION</v>
      </c>
      <c r="C22" s="16" t="str">
        <f t="shared" si="7"/>
        <v>BETWEEN</v>
      </c>
      <c r="D22" s="16" t="str">
        <f t="shared" si="7"/>
        <v>GOAB</v>
      </c>
      <c r="E22" s="16" t="str">
        <f t="shared" si="7"/>
        <v>ADU</v>
      </c>
      <c r="F22" s="100">
        <f t="shared" si="7"/>
        <v>0</v>
      </c>
      <c r="G22" s="100">
        <f t="shared" si="7"/>
        <v>0</v>
      </c>
      <c r="H22" s="16">
        <f t="shared" si="7"/>
        <v>0</v>
      </c>
      <c r="I22" s="16">
        <f t="shared" si="7"/>
        <v>130</v>
      </c>
      <c r="J22" s="16" t="str">
        <f t="shared" si="7"/>
        <v>20JC~113</v>
      </c>
      <c r="K22" s="100">
        <f t="shared" si="7"/>
        <v>0</v>
      </c>
      <c r="L22" s="16">
        <f t="shared" si="7"/>
        <v>120</v>
      </c>
      <c r="M22" s="16">
        <f t="shared" si="7"/>
        <v>100</v>
      </c>
      <c r="N22" s="106">
        <f t="shared" si="7"/>
        <v>130</v>
      </c>
      <c r="O22" s="102" t="str">
        <f t="shared" si="7"/>
        <v>20JC~113</v>
      </c>
      <c r="P22" s="103" t="s">
        <v>185</v>
      </c>
      <c r="Q22" s="23">
        <v>5</v>
      </c>
      <c r="R22" s="104"/>
      <c r="S22" s="4">
        <v>15</v>
      </c>
      <c r="T22" s="4">
        <v>13</v>
      </c>
      <c r="U22" s="105">
        <f t="shared" si="8"/>
        <v>2</v>
      </c>
      <c r="V22" s="105">
        <f t="shared" si="1"/>
        <v>14</v>
      </c>
      <c r="W22" s="105">
        <f t="shared" si="2"/>
        <v>7.1428571428571425E-2</v>
      </c>
      <c r="X22" s="105">
        <f t="shared" si="3"/>
        <v>2</v>
      </c>
      <c r="Y22" s="84">
        <f t="shared" si="4"/>
        <v>1.4142135623730951</v>
      </c>
      <c r="Z22" s="84">
        <f t="shared" si="5"/>
        <v>0.10101525445522108</v>
      </c>
      <c r="AA22" s="84">
        <f t="shared" si="6"/>
        <v>7.1428571428571425E-2</v>
      </c>
      <c r="AB22" s="17"/>
    </row>
    <row r="23" spans="1:28" ht="15" x14ac:dyDescent="0.25">
      <c r="A23" s="16" t="str">
        <f t="shared" si="7"/>
        <v>FULL</v>
      </c>
      <c r="B23" s="16" t="str">
        <f t="shared" si="7"/>
        <v>PRODUCTION</v>
      </c>
      <c r="C23" s="16" t="str">
        <f t="shared" si="7"/>
        <v>BETWEEN</v>
      </c>
      <c r="D23" s="16" t="str">
        <f t="shared" si="7"/>
        <v>GOAB</v>
      </c>
      <c r="E23" s="16" t="str">
        <f t="shared" si="7"/>
        <v>ADU</v>
      </c>
      <c r="F23" s="100">
        <f t="shared" si="7"/>
        <v>0</v>
      </c>
      <c r="G23" s="100">
        <f t="shared" si="7"/>
        <v>0</v>
      </c>
      <c r="H23" s="16">
        <f t="shared" si="7"/>
        <v>0</v>
      </c>
      <c r="I23" s="16">
        <f t="shared" si="7"/>
        <v>130</v>
      </c>
      <c r="J23" s="16" t="str">
        <f t="shared" si="7"/>
        <v>20JC~113</v>
      </c>
      <c r="K23" s="100">
        <f t="shared" si="7"/>
        <v>0</v>
      </c>
      <c r="L23" s="16">
        <f t="shared" si="7"/>
        <v>120</v>
      </c>
      <c r="M23" s="16">
        <f t="shared" si="7"/>
        <v>100</v>
      </c>
      <c r="N23" s="106">
        <f t="shared" si="7"/>
        <v>130</v>
      </c>
      <c r="O23" s="102" t="str">
        <f t="shared" si="7"/>
        <v>20JC~113</v>
      </c>
      <c r="P23" s="103" t="s">
        <v>185</v>
      </c>
      <c r="Q23" s="23">
        <v>6</v>
      </c>
      <c r="R23" s="104"/>
      <c r="S23" s="4">
        <v>13</v>
      </c>
      <c r="T23" s="4">
        <v>16</v>
      </c>
      <c r="U23" s="105">
        <f t="shared" si="8"/>
        <v>-3</v>
      </c>
      <c r="V23" s="105">
        <f t="shared" si="1"/>
        <v>14.5</v>
      </c>
      <c r="W23" s="105">
        <f t="shared" si="2"/>
        <v>0.10344827586206896</v>
      </c>
      <c r="X23" s="105">
        <f t="shared" si="3"/>
        <v>4.5</v>
      </c>
      <c r="Y23" s="84">
        <f t="shared" si="4"/>
        <v>2.1213203435596424</v>
      </c>
      <c r="Z23" s="84">
        <f t="shared" si="5"/>
        <v>0.14629795472825119</v>
      </c>
      <c r="AA23" s="84">
        <f t="shared" si="6"/>
        <v>0.10344827586206894</v>
      </c>
      <c r="AB23" s="17"/>
    </row>
    <row r="24" spans="1:28" ht="15" x14ac:dyDescent="0.25">
      <c r="A24" s="16" t="str">
        <f t="shared" si="7"/>
        <v>FULL</v>
      </c>
      <c r="B24" s="16" t="str">
        <f t="shared" si="7"/>
        <v>PRODUCTION</v>
      </c>
      <c r="C24" s="16" t="str">
        <f t="shared" si="7"/>
        <v>BETWEEN</v>
      </c>
      <c r="D24" s="16" t="str">
        <f t="shared" si="7"/>
        <v>GOAB</v>
      </c>
      <c r="E24" s="16" t="str">
        <f t="shared" si="7"/>
        <v>ADU</v>
      </c>
      <c r="F24" s="100">
        <f t="shared" si="7"/>
        <v>0</v>
      </c>
      <c r="G24" s="100">
        <f t="shared" si="7"/>
        <v>0</v>
      </c>
      <c r="H24" s="16">
        <f t="shared" si="7"/>
        <v>0</v>
      </c>
      <c r="I24" s="16">
        <f t="shared" si="7"/>
        <v>130</v>
      </c>
      <c r="J24" s="16" t="str">
        <f t="shared" si="7"/>
        <v>20JC~113</v>
      </c>
      <c r="K24" s="100">
        <f t="shared" si="7"/>
        <v>0</v>
      </c>
      <c r="L24" s="16">
        <f t="shared" si="7"/>
        <v>120</v>
      </c>
      <c r="M24" s="16">
        <f t="shared" si="7"/>
        <v>100</v>
      </c>
      <c r="N24" s="106">
        <f t="shared" si="7"/>
        <v>130</v>
      </c>
      <c r="O24" s="102" t="str">
        <f t="shared" si="7"/>
        <v>20JC~113</v>
      </c>
      <c r="P24" s="103" t="s">
        <v>185</v>
      </c>
      <c r="Q24" s="23">
        <v>7</v>
      </c>
      <c r="R24" s="104"/>
      <c r="S24" s="4">
        <v>16</v>
      </c>
      <c r="T24" s="4">
        <v>17</v>
      </c>
      <c r="U24" s="105">
        <f t="shared" si="8"/>
        <v>-1</v>
      </c>
      <c r="V24" s="105">
        <f t="shared" si="1"/>
        <v>16.5</v>
      </c>
      <c r="W24" s="105">
        <f t="shared" si="2"/>
        <v>3.0303030303030304E-2</v>
      </c>
      <c r="X24" s="105">
        <f t="shared" si="3"/>
        <v>0.5</v>
      </c>
      <c r="Y24" s="84">
        <f t="shared" si="4"/>
        <v>0.70710678118654757</v>
      </c>
      <c r="Z24" s="84">
        <f t="shared" si="5"/>
        <v>4.285495643554834E-2</v>
      </c>
      <c r="AA24" s="84">
        <f t="shared" si="6"/>
        <v>3.0303030303030304E-2</v>
      </c>
      <c r="AB24" s="17"/>
    </row>
    <row r="25" spans="1:28" ht="15" x14ac:dyDescent="0.25">
      <c r="A25" s="16" t="str">
        <f t="shared" si="7"/>
        <v>FULL</v>
      </c>
      <c r="B25" s="16" t="str">
        <f t="shared" si="7"/>
        <v>PRODUCTION</v>
      </c>
      <c r="C25" s="16" t="str">
        <f t="shared" si="7"/>
        <v>BETWEEN</v>
      </c>
      <c r="D25" s="16" t="str">
        <f t="shared" si="7"/>
        <v>GOAB</v>
      </c>
      <c r="E25" s="16" t="str">
        <f t="shared" si="7"/>
        <v>ADU</v>
      </c>
      <c r="F25" s="100">
        <f t="shared" si="7"/>
        <v>0</v>
      </c>
      <c r="G25" s="100">
        <f t="shared" si="7"/>
        <v>0</v>
      </c>
      <c r="H25" s="16">
        <f t="shared" si="7"/>
        <v>0</v>
      </c>
      <c r="I25" s="16">
        <f t="shared" si="7"/>
        <v>130</v>
      </c>
      <c r="J25" s="16" t="str">
        <f t="shared" si="7"/>
        <v>20JC~113</v>
      </c>
      <c r="K25" s="100">
        <f t="shared" si="7"/>
        <v>0</v>
      </c>
      <c r="L25" s="16">
        <f t="shared" si="7"/>
        <v>120</v>
      </c>
      <c r="M25" s="16">
        <f t="shared" si="7"/>
        <v>100</v>
      </c>
      <c r="N25" s="106">
        <f t="shared" si="7"/>
        <v>130</v>
      </c>
      <c r="O25" s="102" t="str">
        <f t="shared" si="7"/>
        <v>20JC~113</v>
      </c>
      <c r="P25" s="103" t="s">
        <v>185</v>
      </c>
      <c r="Q25" s="23">
        <v>8</v>
      </c>
      <c r="R25" s="104"/>
      <c r="S25" s="4">
        <v>12</v>
      </c>
      <c r="T25" s="4">
        <v>13</v>
      </c>
      <c r="U25" s="105">
        <f t="shared" si="8"/>
        <v>-1</v>
      </c>
      <c r="V25" s="105">
        <f t="shared" si="1"/>
        <v>12.5</v>
      </c>
      <c r="W25" s="105">
        <f t="shared" si="2"/>
        <v>0.04</v>
      </c>
      <c r="X25" s="105">
        <f t="shared" si="3"/>
        <v>0.5</v>
      </c>
      <c r="Y25" s="84">
        <f t="shared" si="4"/>
        <v>0.70710678118654757</v>
      </c>
      <c r="Z25" s="84">
        <f t="shared" si="5"/>
        <v>5.6568542494923803E-2</v>
      </c>
      <c r="AA25" s="84">
        <f t="shared" si="6"/>
        <v>0.04</v>
      </c>
      <c r="AB25" s="17"/>
    </row>
    <row r="26" spans="1:28" ht="15" x14ac:dyDescent="0.25">
      <c r="A26" s="16" t="str">
        <f t="shared" si="7"/>
        <v>FULL</v>
      </c>
      <c r="B26" s="16" t="str">
        <f t="shared" si="7"/>
        <v>PRODUCTION</v>
      </c>
      <c r="C26" s="16" t="str">
        <f t="shared" si="7"/>
        <v>BETWEEN</v>
      </c>
      <c r="D26" s="16" t="str">
        <f t="shared" si="7"/>
        <v>GOAB</v>
      </c>
      <c r="E26" s="16" t="str">
        <f t="shared" si="7"/>
        <v>ADU</v>
      </c>
      <c r="F26" s="100">
        <f t="shared" si="7"/>
        <v>0</v>
      </c>
      <c r="G26" s="100">
        <f t="shared" si="7"/>
        <v>0</v>
      </c>
      <c r="H26" s="16">
        <f t="shared" si="7"/>
        <v>0</v>
      </c>
      <c r="I26" s="16">
        <f t="shared" si="7"/>
        <v>130</v>
      </c>
      <c r="J26" s="16" t="str">
        <f t="shared" si="7"/>
        <v>20JC~113</v>
      </c>
      <c r="K26" s="100">
        <f t="shared" si="7"/>
        <v>0</v>
      </c>
      <c r="L26" s="16">
        <f t="shared" si="7"/>
        <v>120</v>
      </c>
      <c r="M26" s="16">
        <f t="shared" si="7"/>
        <v>100</v>
      </c>
      <c r="N26" s="106">
        <f t="shared" si="7"/>
        <v>130</v>
      </c>
      <c r="O26" s="102" t="str">
        <f t="shared" si="7"/>
        <v>20JC~113</v>
      </c>
      <c r="P26" s="103" t="s">
        <v>185</v>
      </c>
      <c r="Q26" s="23">
        <v>9</v>
      </c>
      <c r="R26" s="104"/>
      <c r="S26" s="4">
        <v>7</v>
      </c>
      <c r="T26" s="4">
        <v>7</v>
      </c>
      <c r="U26" s="105">
        <f t="shared" si="8"/>
        <v>0</v>
      </c>
      <c r="V26" s="105">
        <f t="shared" si="1"/>
        <v>7</v>
      </c>
      <c r="W26" s="105">
        <f t="shared" si="2"/>
        <v>0</v>
      </c>
      <c r="X26" s="105">
        <f t="shared" si="3"/>
        <v>0</v>
      </c>
      <c r="Y26" s="84">
        <f t="shared" si="4"/>
        <v>0</v>
      </c>
      <c r="Z26" s="84">
        <f t="shared" si="5"/>
        <v>0</v>
      </c>
      <c r="AA26" s="84">
        <f t="shared" si="6"/>
        <v>0</v>
      </c>
      <c r="AB26" s="17"/>
    </row>
    <row r="27" spans="1:28" ht="15" x14ac:dyDescent="0.25">
      <c r="A27" s="16" t="str">
        <f t="shared" si="7"/>
        <v>FULL</v>
      </c>
      <c r="B27" s="16" t="str">
        <f t="shared" si="7"/>
        <v>PRODUCTION</v>
      </c>
      <c r="C27" s="16" t="str">
        <f t="shared" si="7"/>
        <v>BETWEEN</v>
      </c>
      <c r="D27" s="16" t="str">
        <f t="shared" si="7"/>
        <v>GOAB</v>
      </c>
      <c r="E27" s="16" t="str">
        <f t="shared" si="7"/>
        <v>ADU</v>
      </c>
      <c r="F27" s="100">
        <f t="shared" si="7"/>
        <v>0</v>
      </c>
      <c r="G27" s="100">
        <f t="shared" si="7"/>
        <v>0</v>
      </c>
      <c r="H27" s="16">
        <f t="shared" si="7"/>
        <v>0</v>
      </c>
      <c r="I27" s="16">
        <f t="shared" si="7"/>
        <v>130</v>
      </c>
      <c r="J27" s="16" t="str">
        <f t="shared" si="7"/>
        <v>20JC~113</v>
      </c>
      <c r="K27" s="100">
        <f t="shared" si="7"/>
        <v>0</v>
      </c>
      <c r="L27" s="16">
        <f t="shared" si="7"/>
        <v>120</v>
      </c>
      <c r="M27" s="16">
        <f t="shared" si="7"/>
        <v>100</v>
      </c>
      <c r="N27" s="106">
        <f t="shared" si="7"/>
        <v>130</v>
      </c>
      <c r="O27" s="102" t="str">
        <f t="shared" si="7"/>
        <v>20JC~113</v>
      </c>
      <c r="P27" s="103" t="s">
        <v>185</v>
      </c>
      <c r="Q27" s="23">
        <v>10</v>
      </c>
      <c r="R27" s="104"/>
      <c r="S27" s="4">
        <v>5</v>
      </c>
      <c r="T27" s="4">
        <v>9</v>
      </c>
      <c r="U27" s="105">
        <f t="shared" si="8"/>
        <v>-4</v>
      </c>
      <c r="V27" s="105">
        <f t="shared" si="1"/>
        <v>7</v>
      </c>
      <c r="W27" s="105">
        <f t="shared" si="2"/>
        <v>0.2857142857142857</v>
      </c>
      <c r="X27" s="105">
        <f t="shared" si="3"/>
        <v>8</v>
      </c>
      <c r="Y27" s="84">
        <f t="shared" si="4"/>
        <v>2.8284271247461903</v>
      </c>
      <c r="Z27" s="84">
        <f t="shared" si="5"/>
        <v>0.40406101782088433</v>
      </c>
      <c r="AA27" s="84">
        <f t="shared" si="6"/>
        <v>0.2857142857142857</v>
      </c>
      <c r="AB27" s="17"/>
    </row>
    <row r="28" spans="1:28" ht="15" x14ac:dyDescent="0.25">
      <c r="A28" s="16" t="str">
        <f t="shared" si="7"/>
        <v>FULL</v>
      </c>
      <c r="B28" s="16" t="str">
        <f t="shared" si="7"/>
        <v>PRODUCTION</v>
      </c>
      <c r="C28" s="16" t="str">
        <f t="shared" si="7"/>
        <v>BETWEEN</v>
      </c>
      <c r="D28" s="16" t="str">
        <f t="shared" si="7"/>
        <v>GOAB</v>
      </c>
      <c r="E28" s="16" t="str">
        <f t="shared" si="7"/>
        <v>ADU</v>
      </c>
      <c r="F28" s="100">
        <f t="shared" si="7"/>
        <v>0</v>
      </c>
      <c r="G28" s="100">
        <f t="shared" si="7"/>
        <v>0</v>
      </c>
      <c r="H28" s="16">
        <f t="shared" si="7"/>
        <v>0</v>
      </c>
      <c r="I28" s="16">
        <f t="shared" si="7"/>
        <v>130</v>
      </c>
      <c r="J28" s="16" t="str">
        <f t="shared" si="7"/>
        <v>20JC~113</v>
      </c>
      <c r="K28" s="100">
        <f t="shared" si="7"/>
        <v>0</v>
      </c>
      <c r="L28" s="16">
        <f t="shared" si="7"/>
        <v>120</v>
      </c>
      <c r="M28" s="16">
        <f t="shared" si="7"/>
        <v>100</v>
      </c>
      <c r="N28" s="106">
        <f t="shared" si="7"/>
        <v>130</v>
      </c>
      <c r="O28" s="102" t="str">
        <f t="shared" si="7"/>
        <v>20JC~113</v>
      </c>
      <c r="P28" s="103" t="s">
        <v>185</v>
      </c>
      <c r="Q28" s="23">
        <v>11</v>
      </c>
      <c r="R28" s="104"/>
      <c r="S28" s="4">
        <v>18</v>
      </c>
      <c r="T28" s="4">
        <v>17</v>
      </c>
      <c r="U28" s="105">
        <f t="shared" si="8"/>
        <v>1</v>
      </c>
      <c r="V28" s="105">
        <f t="shared" si="1"/>
        <v>17.5</v>
      </c>
      <c r="W28" s="105">
        <f t="shared" si="2"/>
        <v>2.8571428571428571E-2</v>
      </c>
      <c r="X28" s="105">
        <f t="shared" si="3"/>
        <v>0.5</v>
      </c>
      <c r="Y28" s="84">
        <f t="shared" si="4"/>
        <v>0.70710678118654757</v>
      </c>
      <c r="Z28" s="84">
        <f t="shared" si="5"/>
        <v>4.0406101782088436E-2</v>
      </c>
      <c r="AA28" s="84">
        <f t="shared" si="6"/>
        <v>2.8571428571428574E-2</v>
      </c>
      <c r="AB28" s="17"/>
    </row>
    <row r="29" spans="1:28" ht="15" x14ac:dyDescent="0.25">
      <c r="A29" s="16" t="str">
        <f t="shared" si="7"/>
        <v>FULL</v>
      </c>
      <c r="B29" s="16" t="str">
        <f t="shared" si="7"/>
        <v>PRODUCTION</v>
      </c>
      <c r="C29" s="16" t="str">
        <f t="shared" si="7"/>
        <v>BETWEEN</v>
      </c>
      <c r="D29" s="16" t="str">
        <f t="shared" si="7"/>
        <v>GOAB</v>
      </c>
      <c r="E29" s="16" t="str">
        <f t="shared" si="7"/>
        <v>ADU</v>
      </c>
      <c r="F29" s="100">
        <f t="shared" si="7"/>
        <v>0</v>
      </c>
      <c r="G29" s="100">
        <f t="shared" si="7"/>
        <v>0</v>
      </c>
      <c r="H29" s="16">
        <f t="shared" si="7"/>
        <v>0</v>
      </c>
      <c r="I29" s="16">
        <f t="shared" si="7"/>
        <v>130</v>
      </c>
      <c r="J29" s="16" t="str">
        <f t="shared" si="7"/>
        <v>20JC~113</v>
      </c>
      <c r="K29" s="100">
        <f t="shared" si="7"/>
        <v>0</v>
      </c>
      <c r="L29" s="16">
        <f t="shared" si="7"/>
        <v>120</v>
      </c>
      <c r="M29" s="16">
        <f t="shared" si="7"/>
        <v>100</v>
      </c>
      <c r="N29" s="106">
        <f t="shared" si="7"/>
        <v>130</v>
      </c>
      <c r="O29" s="102" t="str">
        <f t="shared" si="7"/>
        <v>20JC~113</v>
      </c>
      <c r="P29" s="103" t="s">
        <v>185</v>
      </c>
      <c r="Q29" s="23">
        <v>12</v>
      </c>
      <c r="R29" s="104"/>
      <c r="S29" s="4">
        <v>9</v>
      </c>
      <c r="T29" s="4">
        <v>9</v>
      </c>
      <c r="U29" s="105">
        <f t="shared" si="8"/>
        <v>0</v>
      </c>
      <c r="V29" s="105">
        <f t="shared" si="1"/>
        <v>9</v>
      </c>
      <c r="W29" s="105">
        <f t="shared" si="2"/>
        <v>0</v>
      </c>
      <c r="X29" s="105">
        <f t="shared" si="3"/>
        <v>0</v>
      </c>
      <c r="Y29" s="84">
        <f t="shared" si="4"/>
        <v>0</v>
      </c>
      <c r="Z29" s="84">
        <f t="shared" si="5"/>
        <v>0</v>
      </c>
      <c r="AA29" s="84">
        <f t="shared" si="6"/>
        <v>0</v>
      </c>
      <c r="AB29" s="17"/>
    </row>
    <row r="30" spans="1:28" ht="15" x14ac:dyDescent="0.25">
      <c r="A30" s="16" t="str">
        <f t="shared" si="7"/>
        <v>FULL</v>
      </c>
      <c r="B30" s="16" t="str">
        <f t="shared" si="7"/>
        <v>PRODUCTION</v>
      </c>
      <c r="C30" s="16" t="str">
        <f t="shared" si="7"/>
        <v>BETWEEN</v>
      </c>
      <c r="D30" s="16" t="str">
        <f t="shared" si="7"/>
        <v>GOAB</v>
      </c>
      <c r="E30" s="16" t="str">
        <f t="shared" si="7"/>
        <v>ADU</v>
      </c>
      <c r="F30" s="100">
        <f t="shared" si="7"/>
        <v>0</v>
      </c>
      <c r="G30" s="100">
        <f t="shared" si="7"/>
        <v>0</v>
      </c>
      <c r="H30" s="16">
        <f t="shared" si="7"/>
        <v>0</v>
      </c>
      <c r="I30" s="16">
        <f t="shared" si="7"/>
        <v>130</v>
      </c>
      <c r="J30" s="16" t="str">
        <f t="shared" si="7"/>
        <v>20JC~113</v>
      </c>
      <c r="K30" s="100">
        <f t="shared" si="7"/>
        <v>0</v>
      </c>
      <c r="L30" s="16">
        <f t="shared" si="7"/>
        <v>120</v>
      </c>
      <c r="M30" s="16">
        <f t="shared" si="7"/>
        <v>100</v>
      </c>
      <c r="N30" s="106">
        <f t="shared" si="7"/>
        <v>130</v>
      </c>
      <c r="O30" s="102" t="str">
        <f t="shared" si="7"/>
        <v>20JC~113</v>
      </c>
      <c r="P30" s="103" t="s">
        <v>185</v>
      </c>
      <c r="Q30" s="23">
        <v>13</v>
      </c>
      <c r="R30" s="104"/>
      <c r="S30" s="4">
        <v>17</v>
      </c>
      <c r="T30" s="4">
        <v>15</v>
      </c>
      <c r="U30" s="105">
        <f t="shared" si="8"/>
        <v>2</v>
      </c>
      <c r="V30" s="105">
        <f t="shared" si="1"/>
        <v>16</v>
      </c>
      <c r="W30" s="105">
        <f t="shared" si="2"/>
        <v>6.25E-2</v>
      </c>
      <c r="X30" s="105">
        <f t="shared" si="3"/>
        <v>2</v>
      </c>
      <c r="Y30" s="84">
        <f t="shared" si="4"/>
        <v>1.4142135623730951</v>
      </c>
      <c r="Z30" s="84">
        <f t="shared" si="5"/>
        <v>8.8388347648318447E-2</v>
      </c>
      <c r="AA30" s="84">
        <f t="shared" si="6"/>
        <v>6.25E-2</v>
      </c>
      <c r="AB30" s="17"/>
    </row>
    <row r="31" spans="1:28" ht="15" x14ac:dyDescent="0.25">
      <c r="A31" s="16" t="str">
        <f t="shared" si="7"/>
        <v>FULL</v>
      </c>
      <c r="B31" s="16" t="str">
        <f t="shared" si="7"/>
        <v>PRODUCTION</v>
      </c>
      <c r="C31" s="16" t="str">
        <f t="shared" si="7"/>
        <v>BETWEEN</v>
      </c>
      <c r="D31" s="16" t="str">
        <f t="shared" si="7"/>
        <v>GOAB</v>
      </c>
      <c r="E31" s="16" t="str">
        <f t="shared" si="7"/>
        <v>ADU</v>
      </c>
      <c r="F31" s="100">
        <f t="shared" si="7"/>
        <v>0</v>
      </c>
      <c r="G31" s="100">
        <f t="shared" si="7"/>
        <v>0</v>
      </c>
      <c r="H31" s="16">
        <f t="shared" si="7"/>
        <v>0</v>
      </c>
      <c r="I31" s="16">
        <f t="shared" si="7"/>
        <v>130</v>
      </c>
      <c r="J31" s="16" t="str">
        <f t="shared" si="7"/>
        <v>20JC~113</v>
      </c>
      <c r="K31" s="100">
        <f t="shared" si="7"/>
        <v>0</v>
      </c>
      <c r="L31" s="16">
        <f t="shared" si="7"/>
        <v>120</v>
      </c>
      <c r="M31" s="16">
        <f t="shared" si="7"/>
        <v>100</v>
      </c>
      <c r="N31" s="106">
        <f t="shared" si="7"/>
        <v>130</v>
      </c>
      <c r="O31" s="102" t="str">
        <f t="shared" si="7"/>
        <v>20JC~113</v>
      </c>
      <c r="P31" s="103" t="s">
        <v>185</v>
      </c>
      <c r="Q31" s="23">
        <v>14</v>
      </c>
      <c r="R31" s="104"/>
      <c r="S31" s="4">
        <v>5</v>
      </c>
      <c r="T31" s="4">
        <v>5</v>
      </c>
      <c r="U31" s="105">
        <f t="shared" si="8"/>
        <v>0</v>
      </c>
      <c r="V31" s="105">
        <f t="shared" si="1"/>
        <v>5</v>
      </c>
      <c r="W31" s="105">
        <f t="shared" si="2"/>
        <v>0</v>
      </c>
      <c r="X31" s="105">
        <f t="shared" si="3"/>
        <v>0</v>
      </c>
      <c r="Y31" s="84">
        <f t="shared" si="4"/>
        <v>0</v>
      </c>
      <c r="Z31" s="84">
        <f t="shared" si="5"/>
        <v>0</v>
      </c>
      <c r="AA31" s="84">
        <f t="shared" si="6"/>
        <v>0</v>
      </c>
      <c r="AB31" s="17"/>
    </row>
    <row r="32" spans="1:28" ht="15" x14ac:dyDescent="0.25">
      <c r="A32" s="16" t="str">
        <f t="shared" si="7"/>
        <v>FULL</v>
      </c>
      <c r="B32" s="16" t="str">
        <f t="shared" si="7"/>
        <v>PRODUCTION</v>
      </c>
      <c r="C32" s="16" t="str">
        <f t="shared" si="7"/>
        <v>BETWEEN</v>
      </c>
      <c r="D32" s="16" t="str">
        <f t="shared" si="7"/>
        <v>GOAB</v>
      </c>
      <c r="E32" s="16" t="str">
        <f t="shared" si="7"/>
        <v>ADU</v>
      </c>
      <c r="F32" s="100">
        <f t="shared" si="7"/>
        <v>0</v>
      </c>
      <c r="G32" s="100">
        <f t="shared" si="7"/>
        <v>0</v>
      </c>
      <c r="H32" s="16">
        <f t="shared" si="7"/>
        <v>0</v>
      </c>
      <c r="I32" s="16">
        <f t="shared" si="7"/>
        <v>130</v>
      </c>
      <c r="J32" s="16" t="str">
        <f t="shared" si="7"/>
        <v>20JC~113</v>
      </c>
      <c r="K32" s="100">
        <f t="shared" si="7"/>
        <v>0</v>
      </c>
      <c r="L32" s="16">
        <f t="shared" si="7"/>
        <v>120</v>
      </c>
      <c r="M32" s="16">
        <f t="shared" si="7"/>
        <v>100</v>
      </c>
      <c r="N32" s="106">
        <f t="shared" si="7"/>
        <v>130</v>
      </c>
      <c r="O32" s="102" t="str">
        <f t="shared" si="7"/>
        <v>20JC~113</v>
      </c>
      <c r="P32" s="103" t="s">
        <v>185</v>
      </c>
      <c r="Q32" s="23">
        <v>15</v>
      </c>
      <c r="R32" s="104"/>
      <c r="S32" s="4">
        <v>6</v>
      </c>
      <c r="T32" s="4">
        <v>7</v>
      </c>
      <c r="U32" s="105">
        <f t="shared" si="8"/>
        <v>-1</v>
      </c>
      <c r="V32" s="105">
        <f t="shared" si="1"/>
        <v>6.5</v>
      </c>
      <c r="W32" s="105">
        <f t="shared" si="2"/>
        <v>7.6923076923076927E-2</v>
      </c>
      <c r="X32" s="105">
        <f t="shared" si="3"/>
        <v>0.5</v>
      </c>
      <c r="Y32" s="84">
        <f t="shared" si="4"/>
        <v>0.70710678118654757</v>
      </c>
      <c r="Z32" s="84">
        <f t="shared" si="5"/>
        <v>0.10878565864408424</v>
      </c>
      <c r="AA32" s="84">
        <f t="shared" si="6"/>
        <v>7.6923076923076913E-2</v>
      </c>
      <c r="AB32" s="17"/>
    </row>
    <row r="33" spans="1:28" ht="15" x14ac:dyDescent="0.25">
      <c r="A33" s="16" t="str">
        <f t="shared" si="7"/>
        <v>FULL</v>
      </c>
      <c r="B33" s="16" t="str">
        <f t="shared" si="7"/>
        <v>PRODUCTION</v>
      </c>
      <c r="C33" s="16" t="str">
        <f t="shared" si="7"/>
        <v>BETWEEN</v>
      </c>
      <c r="D33" s="16" t="str">
        <f t="shared" si="7"/>
        <v>GOAB</v>
      </c>
      <c r="E33" s="16" t="str">
        <f t="shared" si="7"/>
        <v>ADU</v>
      </c>
      <c r="F33" s="100">
        <f t="shared" si="7"/>
        <v>0</v>
      </c>
      <c r="G33" s="100">
        <f t="shared" si="7"/>
        <v>0</v>
      </c>
      <c r="H33" s="16">
        <f t="shared" si="7"/>
        <v>0</v>
      </c>
      <c r="I33" s="16">
        <f t="shared" si="7"/>
        <v>130</v>
      </c>
      <c r="J33" s="16" t="str">
        <f t="shared" si="7"/>
        <v>20JC~113</v>
      </c>
      <c r="K33" s="100">
        <f t="shared" si="7"/>
        <v>0</v>
      </c>
      <c r="L33" s="16">
        <f t="shared" si="7"/>
        <v>120</v>
      </c>
      <c r="M33" s="16">
        <f t="shared" si="7"/>
        <v>100</v>
      </c>
      <c r="N33" s="106">
        <f t="shared" si="7"/>
        <v>130</v>
      </c>
      <c r="O33" s="102" t="str">
        <f t="shared" si="7"/>
        <v>20JC~113</v>
      </c>
      <c r="P33" s="103" t="s">
        <v>185</v>
      </c>
      <c r="Q33" s="23">
        <v>16</v>
      </c>
      <c r="R33" s="104"/>
      <c r="S33" s="4">
        <v>20</v>
      </c>
      <c r="T33" s="4">
        <v>21</v>
      </c>
      <c r="U33" s="105">
        <f t="shared" si="8"/>
        <v>-1</v>
      </c>
      <c r="V33" s="105">
        <f t="shared" si="1"/>
        <v>20.5</v>
      </c>
      <c r="W33" s="105">
        <f t="shared" si="2"/>
        <v>2.4390243902439025E-2</v>
      </c>
      <c r="X33" s="105">
        <f t="shared" si="3"/>
        <v>0.5</v>
      </c>
      <c r="Y33" s="84">
        <f t="shared" si="4"/>
        <v>0.70710678118654757</v>
      </c>
      <c r="Z33" s="84">
        <f t="shared" si="5"/>
        <v>3.4493013716416956E-2</v>
      </c>
      <c r="AA33" s="84">
        <f t="shared" si="6"/>
        <v>2.4390243902439025E-2</v>
      </c>
      <c r="AB33" s="17"/>
    </row>
    <row r="34" spans="1:28" ht="15" x14ac:dyDescent="0.25">
      <c r="A34" s="16" t="str">
        <f t="shared" si="7"/>
        <v>FULL</v>
      </c>
      <c r="B34" s="16" t="str">
        <f t="shared" si="7"/>
        <v>PRODUCTION</v>
      </c>
      <c r="C34" s="16" t="str">
        <f t="shared" si="7"/>
        <v>BETWEEN</v>
      </c>
      <c r="D34" s="16" t="str">
        <f t="shared" si="7"/>
        <v>GOAB</v>
      </c>
      <c r="E34" s="16" t="str">
        <f t="shared" si="7"/>
        <v>ADU</v>
      </c>
      <c r="F34" s="100">
        <f t="shared" si="7"/>
        <v>0</v>
      </c>
      <c r="G34" s="100">
        <f t="shared" si="7"/>
        <v>0</v>
      </c>
      <c r="H34" s="16">
        <f t="shared" si="7"/>
        <v>0</v>
      </c>
      <c r="I34" s="16">
        <f t="shared" si="7"/>
        <v>130</v>
      </c>
      <c r="J34" s="16" t="str">
        <f t="shared" si="7"/>
        <v>20JC~113</v>
      </c>
      <c r="K34" s="100">
        <f t="shared" si="7"/>
        <v>0</v>
      </c>
      <c r="L34" s="16">
        <f t="shared" si="7"/>
        <v>120</v>
      </c>
      <c r="M34" s="16">
        <f t="shared" si="7"/>
        <v>100</v>
      </c>
      <c r="N34" s="106">
        <f t="shared" si="7"/>
        <v>130</v>
      </c>
      <c r="O34" s="102" t="str">
        <f t="shared" si="7"/>
        <v>20JC~113</v>
      </c>
      <c r="P34" s="103" t="s">
        <v>185</v>
      </c>
      <c r="Q34" s="23">
        <v>17</v>
      </c>
      <c r="R34" s="104"/>
      <c r="S34" s="4">
        <v>15</v>
      </c>
      <c r="T34" s="4">
        <v>18</v>
      </c>
      <c r="U34" s="105">
        <f t="shared" si="8"/>
        <v>-3</v>
      </c>
      <c r="V34" s="105">
        <f t="shared" si="1"/>
        <v>16.5</v>
      </c>
      <c r="W34" s="105">
        <f t="shared" si="2"/>
        <v>9.0909090909090912E-2</v>
      </c>
      <c r="X34" s="105">
        <f t="shared" si="3"/>
        <v>4.5</v>
      </c>
      <c r="Y34" s="84">
        <f t="shared" si="4"/>
        <v>2.1213203435596424</v>
      </c>
      <c r="Z34" s="84">
        <f t="shared" si="5"/>
        <v>0.12856486930664499</v>
      </c>
      <c r="AA34" s="84">
        <f t="shared" si="6"/>
        <v>9.0909090909090884E-2</v>
      </c>
      <c r="AB34" s="17"/>
    </row>
    <row r="35" spans="1:28" ht="15" x14ac:dyDescent="0.25">
      <c r="A35" s="16" t="str">
        <f t="shared" ref="A35:O50" si="9">A34</f>
        <v>FULL</v>
      </c>
      <c r="B35" s="16" t="str">
        <f t="shared" si="9"/>
        <v>PRODUCTION</v>
      </c>
      <c r="C35" s="16" t="str">
        <f t="shared" si="9"/>
        <v>BETWEEN</v>
      </c>
      <c r="D35" s="16" t="str">
        <f t="shared" si="9"/>
        <v>GOAB</v>
      </c>
      <c r="E35" s="16" t="str">
        <f t="shared" si="9"/>
        <v>ADU</v>
      </c>
      <c r="F35" s="100">
        <f t="shared" si="9"/>
        <v>0</v>
      </c>
      <c r="G35" s="100">
        <f t="shared" si="9"/>
        <v>0</v>
      </c>
      <c r="H35" s="16">
        <f t="shared" si="9"/>
        <v>0</v>
      </c>
      <c r="I35" s="16">
        <f t="shared" si="9"/>
        <v>130</v>
      </c>
      <c r="J35" s="16" t="str">
        <f t="shared" si="9"/>
        <v>20JC~113</v>
      </c>
      <c r="K35" s="100">
        <f t="shared" si="9"/>
        <v>0</v>
      </c>
      <c r="L35" s="16">
        <f t="shared" si="9"/>
        <v>120</v>
      </c>
      <c r="M35" s="16">
        <f t="shared" si="9"/>
        <v>100</v>
      </c>
      <c r="N35" s="106">
        <f t="shared" si="9"/>
        <v>130</v>
      </c>
      <c r="O35" s="102" t="str">
        <f t="shared" si="9"/>
        <v>20JC~113</v>
      </c>
      <c r="P35" s="103" t="s">
        <v>185</v>
      </c>
      <c r="Q35" s="23">
        <v>18</v>
      </c>
      <c r="R35" s="104"/>
      <c r="S35" s="4">
        <v>6</v>
      </c>
      <c r="T35" s="4">
        <v>7</v>
      </c>
      <c r="U35" s="105">
        <f t="shared" si="8"/>
        <v>-1</v>
      </c>
      <c r="V35" s="105">
        <f t="shared" si="1"/>
        <v>6.5</v>
      </c>
      <c r="W35" s="105">
        <f t="shared" si="2"/>
        <v>7.6923076923076927E-2</v>
      </c>
      <c r="X35" s="105">
        <f t="shared" si="3"/>
        <v>0.5</v>
      </c>
      <c r="Y35" s="84">
        <f t="shared" si="4"/>
        <v>0.70710678118654757</v>
      </c>
      <c r="Z35" s="84">
        <f t="shared" si="5"/>
        <v>0.10878565864408424</v>
      </c>
      <c r="AA35" s="84">
        <f t="shared" si="6"/>
        <v>7.6923076923076913E-2</v>
      </c>
      <c r="AB35" s="17"/>
    </row>
    <row r="36" spans="1:28" ht="15" x14ac:dyDescent="0.25">
      <c r="A36" s="16" t="str">
        <f t="shared" si="9"/>
        <v>FULL</v>
      </c>
      <c r="B36" s="16" t="str">
        <f t="shared" si="9"/>
        <v>PRODUCTION</v>
      </c>
      <c r="C36" s="16" t="str">
        <f t="shared" si="9"/>
        <v>BETWEEN</v>
      </c>
      <c r="D36" s="16" t="str">
        <f t="shared" si="9"/>
        <v>GOAB</v>
      </c>
      <c r="E36" s="16" t="str">
        <f t="shared" si="9"/>
        <v>ADU</v>
      </c>
      <c r="F36" s="100">
        <f t="shared" si="9"/>
        <v>0</v>
      </c>
      <c r="G36" s="100">
        <f t="shared" si="9"/>
        <v>0</v>
      </c>
      <c r="H36" s="16">
        <f t="shared" si="9"/>
        <v>0</v>
      </c>
      <c r="I36" s="16">
        <f t="shared" si="9"/>
        <v>130</v>
      </c>
      <c r="J36" s="16" t="str">
        <f t="shared" si="9"/>
        <v>20JC~113</v>
      </c>
      <c r="K36" s="100">
        <f t="shared" si="9"/>
        <v>0</v>
      </c>
      <c r="L36" s="16">
        <f t="shared" si="9"/>
        <v>120</v>
      </c>
      <c r="M36" s="16">
        <f t="shared" si="9"/>
        <v>100</v>
      </c>
      <c r="N36" s="106">
        <f t="shared" si="9"/>
        <v>130</v>
      </c>
      <c r="O36" s="102" t="str">
        <f t="shared" si="9"/>
        <v>20JC~113</v>
      </c>
      <c r="P36" s="103" t="s">
        <v>185</v>
      </c>
      <c r="Q36" s="23">
        <v>19</v>
      </c>
      <c r="R36" s="104"/>
      <c r="S36" s="4">
        <v>11</v>
      </c>
      <c r="T36" s="4">
        <v>11</v>
      </c>
      <c r="U36" s="105">
        <f t="shared" si="8"/>
        <v>0</v>
      </c>
      <c r="V36" s="105">
        <f t="shared" si="1"/>
        <v>11</v>
      </c>
      <c r="W36" s="105">
        <f t="shared" si="2"/>
        <v>0</v>
      </c>
      <c r="X36" s="105">
        <f t="shared" si="3"/>
        <v>0</v>
      </c>
      <c r="Y36" s="84">
        <f t="shared" si="4"/>
        <v>0</v>
      </c>
      <c r="Z36" s="84">
        <f t="shared" si="5"/>
        <v>0</v>
      </c>
      <c r="AA36" s="84">
        <f t="shared" si="6"/>
        <v>0</v>
      </c>
      <c r="AB36" s="17"/>
    </row>
    <row r="37" spans="1:28" ht="15" x14ac:dyDescent="0.25">
      <c r="A37" s="16" t="str">
        <f t="shared" si="9"/>
        <v>FULL</v>
      </c>
      <c r="B37" s="16" t="str">
        <f t="shared" si="9"/>
        <v>PRODUCTION</v>
      </c>
      <c r="C37" s="16" t="str">
        <f t="shared" si="9"/>
        <v>BETWEEN</v>
      </c>
      <c r="D37" s="16" t="str">
        <f t="shared" si="9"/>
        <v>GOAB</v>
      </c>
      <c r="E37" s="16" t="str">
        <f t="shared" si="9"/>
        <v>ADU</v>
      </c>
      <c r="F37" s="100">
        <f t="shared" si="9"/>
        <v>0</v>
      </c>
      <c r="G37" s="100">
        <f t="shared" si="9"/>
        <v>0</v>
      </c>
      <c r="H37" s="16">
        <f t="shared" si="9"/>
        <v>0</v>
      </c>
      <c r="I37" s="16">
        <f t="shared" si="9"/>
        <v>130</v>
      </c>
      <c r="J37" s="16" t="str">
        <f t="shared" si="9"/>
        <v>20JC~113</v>
      </c>
      <c r="K37" s="100">
        <f t="shared" si="9"/>
        <v>0</v>
      </c>
      <c r="L37" s="16">
        <f t="shared" si="9"/>
        <v>120</v>
      </c>
      <c r="M37" s="16">
        <f t="shared" si="9"/>
        <v>100</v>
      </c>
      <c r="N37" s="106">
        <f t="shared" si="9"/>
        <v>130</v>
      </c>
      <c r="O37" s="102" t="str">
        <f t="shared" si="9"/>
        <v>20JC~113</v>
      </c>
      <c r="P37" s="103" t="s">
        <v>185</v>
      </c>
      <c r="Q37" s="23">
        <v>20</v>
      </c>
      <c r="R37" s="104"/>
      <c r="S37" s="4">
        <v>9</v>
      </c>
      <c r="T37" s="4">
        <v>12</v>
      </c>
      <c r="U37" s="105">
        <f t="shared" si="8"/>
        <v>-3</v>
      </c>
      <c r="V37" s="105">
        <f t="shared" si="1"/>
        <v>10.5</v>
      </c>
      <c r="W37" s="105">
        <f t="shared" si="2"/>
        <v>0.14285714285714285</v>
      </c>
      <c r="X37" s="105">
        <f t="shared" si="3"/>
        <v>4.5</v>
      </c>
      <c r="Y37" s="84">
        <f t="shared" si="4"/>
        <v>2.1213203435596424</v>
      </c>
      <c r="Z37" s="84">
        <f t="shared" si="5"/>
        <v>0.20203050891044214</v>
      </c>
      <c r="AA37" s="84">
        <f t="shared" si="6"/>
        <v>0.14285714285714285</v>
      </c>
      <c r="AB37" s="17"/>
    </row>
    <row r="38" spans="1:28" ht="15" x14ac:dyDescent="0.25">
      <c r="A38" s="16" t="str">
        <f t="shared" si="9"/>
        <v>FULL</v>
      </c>
      <c r="B38" s="16" t="str">
        <f t="shared" si="9"/>
        <v>PRODUCTION</v>
      </c>
      <c r="C38" s="16" t="str">
        <f t="shared" si="9"/>
        <v>BETWEEN</v>
      </c>
      <c r="D38" s="16" t="str">
        <f t="shared" si="9"/>
        <v>GOAB</v>
      </c>
      <c r="E38" s="16" t="str">
        <f t="shared" si="9"/>
        <v>ADU</v>
      </c>
      <c r="F38" s="100">
        <f t="shared" si="9"/>
        <v>0</v>
      </c>
      <c r="G38" s="100">
        <f t="shared" si="9"/>
        <v>0</v>
      </c>
      <c r="H38" s="16">
        <f t="shared" si="9"/>
        <v>0</v>
      </c>
      <c r="I38" s="16">
        <f t="shared" si="9"/>
        <v>130</v>
      </c>
      <c r="J38" s="16" t="str">
        <f t="shared" si="9"/>
        <v>20JC~113</v>
      </c>
      <c r="K38" s="100">
        <f t="shared" si="9"/>
        <v>0</v>
      </c>
      <c r="L38" s="16">
        <f t="shared" si="9"/>
        <v>120</v>
      </c>
      <c r="M38" s="16">
        <f t="shared" si="9"/>
        <v>100</v>
      </c>
      <c r="N38" s="106">
        <f t="shared" si="9"/>
        <v>130</v>
      </c>
      <c r="O38" s="102" t="str">
        <f t="shared" si="9"/>
        <v>20JC~113</v>
      </c>
      <c r="P38" s="103" t="s">
        <v>185</v>
      </c>
      <c r="Q38" s="23">
        <v>21</v>
      </c>
      <c r="R38" s="104"/>
      <c r="S38" s="4">
        <v>9</v>
      </c>
      <c r="T38" s="4">
        <v>11</v>
      </c>
      <c r="U38" s="105">
        <f t="shared" si="8"/>
        <v>-2</v>
      </c>
      <c r="V38" s="105">
        <f t="shared" si="1"/>
        <v>10</v>
      </c>
      <c r="W38" s="105">
        <f t="shared" si="2"/>
        <v>0.1</v>
      </c>
      <c r="X38" s="105">
        <f t="shared" si="3"/>
        <v>2</v>
      </c>
      <c r="Y38" s="84">
        <f t="shared" si="4"/>
        <v>1.4142135623730951</v>
      </c>
      <c r="Z38" s="84">
        <f t="shared" si="5"/>
        <v>0.1414213562373095</v>
      </c>
      <c r="AA38" s="84">
        <f t="shared" si="6"/>
        <v>9.9999999999999992E-2</v>
      </c>
      <c r="AB38" s="17"/>
    </row>
    <row r="39" spans="1:28" ht="15" x14ac:dyDescent="0.25">
      <c r="A39" s="16" t="str">
        <f t="shared" si="9"/>
        <v>FULL</v>
      </c>
      <c r="B39" s="16" t="str">
        <f t="shared" si="9"/>
        <v>PRODUCTION</v>
      </c>
      <c r="C39" s="16" t="str">
        <f t="shared" si="9"/>
        <v>BETWEEN</v>
      </c>
      <c r="D39" s="16" t="str">
        <f t="shared" si="9"/>
        <v>GOAB</v>
      </c>
      <c r="E39" s="16" t="str">
        <f t="shared" si="9"/>
        <v>ADU</v>
      </c>
      <c r="F39" s="100">
        <f t="shared" si="9"/>
        <v>0</v>
      </c>
      <c r="G39" s="100">
        <f t="shared" si="9"/>
        <v>0</v>
      </c>
      <c r="H39" s="16">
        <f t="shared" si="9"/>
        <v>0</v>
      </c>
      <c r="I39" s="16">
        <f t="shared" si="9"/>
        <v>130</v>
      </c>
      <c r="J39" s="16" t="str">
        <f t="shared" si="9"/>
        <v>20JC~113</v>
      </c>
      <c r="K39" s="100">
        <f t="shared" si="9"/>
        <v>0</v>
      </c>
      <c r="L39" s="16">
        <f t="shared" si="9"/>
        <v>120</v>
      </c>
      <c r="M39" s="16">
        <f t="shared" si="9"/>
        <v>100</v>
      </c>
      <c r="N39" s="106">
        <f t="shared" si="9"/>
        <v>130</v>
      </c>
      <c r="O39" s="102" t="str">
        <f t="shared" si="9"/>
        <v>20JC~113</v>
      </c>
      <c r="P39" s="103" t="s">
        <v>185</v>
      </c>
      <c r="Q39" s="23">
        <v>22</v>
      </c>
      <c r="R39" s="104"/>
      <c r="S39" s="4">
        <v>16</v>
      </c>
      <c r="T39" s="4">
        <v>17</v>
      </c>
      <c r="U39" s="105">
        <f t="shared" si="8"/>
        <v>-1</v>
      </c>
      <c r="V39" s="105">
        <f t="shared" si="1"/>
        <v>16.5</v>
      </c>
      <c r="W39" s="105">
        <f t="shared" si="2"/>
        <v>3.0303030303030304E-2</v>
      </c>
      <c r="X39" s="105">
        <f t="shared" si="3"/>
        <v>0.5</v>
      </c>
      <c r="Y39" s="84">
        <f t="shared" si="4"/>
        <v>0.70710678118654757</v>
      </c>
      <c r="Z39" s="84">
        <f t="shared" si="5"/>
        <v>4.285495643554834E-2</v>
      </c>
      <c r="AA39" s="84">
        <f t="shared" si="6"/>
        <v>3.0303030303030304E-2</v>
      </c>
      <c r="AB39" s="17"/>
    </row>
    <row r="40" spans="1:28" ht="15" x14ac:dyDescent="0.25">
      <c r="A40" s="16" t="str">
        <f t="shared" si="9"/>
        <v>FULL</v>
      </c>
      <c r="B40" s="16" t="str">
        <f t="shared" si="9"/>
        <v>PRODUCTION</v>
      </c>
      <c r="C40" s="16" t="str">
        <f t="shared" si="9"/>
        <v>BETWEEN</v>
      </c>
      <c r="D40" s="16" t="str">
        <f t="shared" si="9"/>
        <v>GOAB</v>
      </c>
      <c r="E40" s="16" t="str">
        <f t="shared" si="9"/>
        <v>ADU</v>
      </c>
      <c r="F40" s="100">
        <f t="shared" si="9"/>
        <v>0</v>
      </c>
      <c r="G40" s="100">
        <f t="shared" si="9"/>
        <v>0</v>
      </c>
      <c r="H40" s="16">
        <f t="shared" si="9"/>
        <v>0</v>
      </c>
      <c r="I40" s="16">
        <f t="shared" si="9"/>
        <v>130</v>
      </c>
      <c r="J40" s="16" t="str">
        <f t="shared" si="9"/>
        <v>20JC~113</v>
      </c>
      <c r="K40" s="100">
        <f t="shared" si="9"/>
        <v>0</v>
      </c>
      <c r="L40" s="16">
        <f t="shared" si="9"/>
        <v>120</v>
      </c>
      <c r="M40" s="16">
        <f t="shared" si="9"/>
        <v>100</v>
      </c>
      <c r="N40" s="106">
        <f t="shared" si="9"/>
        <v>130</v>
      </c>
      <c r="O40" s="102" t="str">
        <f t="shared" si="9"/>
        <v>20JC~113</v>
      </c>
      <c r="P40" s="103" t="s">
        <v>185</v>
      </c>
      <c r="Q40" s="23">
        <v>23</v>
      </c>
      <c r="R40" s="104"/>
      <c r="S40" s="4">
        <v>9</v>
      </c>
      <c r="T40" s="4">
        <v>8</v>
      </c>
      <c r="U40" s="105">
        <f t="shared" si="8"/>
        <v>1</v>
      </c>
      <c r="V40" s="105">
        <f t="shared" si="1"/>
        <v>8.5</v>
      </c>
      <c r="W40" s="105">
        <f t="shared" si="2"/>
        <v>5.8823529411764705E-2</v>
      </c>
      <c r="X40" s="105">
        <f t="shared" si="3"/>
        <v>0.5</v>
      </c>
      <c r="Y40" s="84">
        <f t="shared" si="4"/>
        <v>0.70710678118654757</v>
      </c>
      <c r="Z40" s="84">
        <f t="shared" si="5"/>
        <v>8.3189033080770303E-2</v>
      </c>
      <c r="AA40" s="84">
        <f t="shared" si="6"/>
        <v>5.8823529411764705E-2</v>
      </c>
      <c r="AB40" s="17"/>
    </row>
    <row r="41" spans="1:28" ht="15" x14ac:dyDescent="0.25">
      <c r="A41" s="16" t="str">
        <f t="shared" si="9"/>
        <v>FULL</v>
      </c>
      <c r="B41" s="16" t="str">
        <f t="shared" si="9"/>
        <v>PRODUCTION</v>
      </c>
      <c r="C41" s="16" t="str">
        <f t="shared" si="9"/>
        <v>BETWEEN</v>
      </c>
      <c r="D41" s="16" t="str">
        <f t="shared" si="9"/>
        <v>GOAB</v>
      </c>
      <c r="E41" s="16" t="str">
        <f t="shared" si="9"/>
        <v>ADU</v>
      </c>
      <c r="F41" s="100">
        <f t="shared" si="9"/>
        <v>0</v>
      </c>
      <c r="G41" s="100">
        <f t="shared" si="9"/>
        <v>0</v>
      </c>
      <c r="H41" s="16">
        <f t="shared" si="9"/>
        <v>0</v>
      </c>
      <c r="I41" s="16">
        <f t="shared" si="9"/>
        <v>130</v>
      </c>
      <c r="J41" s="16" t="str">
        <f t="shared" si="9"/>
        <v>20JC~113</v>
      </c>
      <c r="K41" s="100">
        <f t="shared" si="9"/>
        <v>0</v>
      </c>
      <c r="L41" s="16">
        <f t="shared" si="9"/>
        <v>120</v>
      </c>
      <c r="M41" s="16">
        <f t="shared" si="9"/>
        <v>100</v>
      </c>
      <c r="N41" s="106">
        <f t="shared" si="9"/>
        <v>130</v>
      </c>
      <c r="O41" s="102" t="str">
        <f t="shared" si="9"/>
        <v>20JC~113</v>
      </c>
      <c r="P41" s="103" t="s">
        <v>185</v>
      </c>
      <c r="Q41" s="23">
        <v>24</v>
      </c>
      <c r="R41" s="104"/>
      <c r="S41" s="4">
        <v>14</v>
      </c>
      <c r="T41" s="4">
        <v>17</v>
      </c>
      <c r="U41" s="105">
        <f t="shared" si="8"/>
        <v>-3</v>
      </c>
      <c r="V41" s="105">
        <f t="shared" si="1"/>
        <v>15.5</v>
      </c>
      <c r="W41" s="105">
        <f t="shared" si="2"/>
        <v>9.6774193548387094E-2</v>
      </c>
      <c r="X41" s="105">
        <f t="shared" si="3"/>
        <v>4.5</v>
      </c>
      <c r="Y41" s="84">
        <f t="shared" si="4"/>
        <v>2.1213203435596424</v>
      </c>
      <c r="Z41" s="84">
        <f t="shared" si="5"/>
        <v>0.1368593770038479</v>
      </c>
      <c r="AA41" s="84">
        <f t="shared" si="6"/>
        <v>9.677419354838708E-2</v>
      </c>
      <c r="AB41" s="17"/>
    </row>
    <row r="42" spans="1:28" ht="15" x14ac:dyDescent="0.25">
      <c r="A42" s="16" t="str">
        <f t="shared" si="9"/>
        <v>FULL</v>
      </c>
      <c r="B42" s="16" t="str">
        <f t="shared" si="9"/>
        <v>PRODUCTION</v>
      </c>
      <c r="C42" s="16" t="str">
        <f t="shared" si="9"/>
        <v>BETWEEN</v>
      </c>
      <c r="D42" s="16" t="str">
        <f t="shared" si="9"/>
        <v>GOAB</v>
      </c>
      <c r="E42" s="16" t="str">
        <f t="shared" si="9"/>
        <v>ADU</v>
      </c>
      <c r="F42" s="100">
        <f t="shared" si="9"/>
        <v>0</v>
      </c>
      <c r="G42" s="100">
        <f t="shared" si="9"/>
        <v>0</v>
      </c>
      <c r="H42" s="16">
        <f t="shared" si="9"/>
        <v>0</v>
      </c>
      <c r="I42" s="16">
        <f t="shared" si="9"/>
        <v>130</v>
      </c>
      <c r="J42" s="16" t="str">
        <f t="shared" si="9"/>
        <v>20JC~113</v>
      </c>
      <c r="K42" s="100">
        <f t="shared" si="9"/>
        <v>0</v>
      </c>
      <c r="L42" s="16">
        <f t="shared" si="9"/>
        <v>120</v>
      </c>
      <c r="M42" s="16">
        <f t="shared" si="9"/>
        <v>100</v>
      </c>
      <c r="N42" s="106">
        <f t="shared" si="9"/>
        <v>130</v>
      </c>
      <c r="O42" s="102" t="str">
        <f t="shared" si="9"/>
        <v>20JC~113</v>
      </c>
      <c r="P42" s="103" t="s">
        <v>185</v>
      </c>
      <c r="Q42" s="23">
        <v>25</v>
      </c>
      <c r="R42" s="104"/>
      <c r="S42" s="4">
        <v>9</v>
      </c>
      <c r="T42" s="4">
        <v>14</v>
      </c>
      <c r="U42" s="105">
        <f t="shared" si="8"/>
        <v>-5</v>
      </c>
      <c r="V42" s="105">
        <f t="shared" si="1"/>
        <v>11.5</v>
      </c>
      <c r="W42" s="105">
        <f t="shared" si="2"/>
        <v>0.21739130434782608</v>
      </c>
      <c r="X42" s="105">
        <f t="shared" si="3"/>
        <v>12.5</v>
      </c>
      <c r="Y42" s="84">
        <f t="shared" si="4"/>
        <v>3.5355339059327378</v>
      </c>
      <c r="Z42" s="84">
        <f t="shared" si="5"/>
        <v>0.30743773095067284</v>
      </c>
      <c r="AA42" s="84">
        <f t="shared" si="6"/>
        <v>0.21739130434782608</v>
      </c>
      <c r="AB42" s="17"/>
    </row>
    <row r="43" spans="1:28" ht="15" x14ac:dyDescent="0.25">
      <c r="A43" s="16" t="str">
        <f t="shared" si="9"/>
        <v>FULL</v>
      </c>
      <c r="B43" s="16" t="str">
        <f t="shared" si="9"/>
        <v>PRODUCTION</v>
      </c>
      <c r="C43" s="16" t="str">
        <f t="shared" si="9"/>
        <v>BETWEEN</v>
      </c>
      <c r="D43" s="16" t="str">
        <f t="shared" si="9"/>
        <v>GOAB</v>
      </c>
      <c r="E43" s="16" t="str">
        <f t="shared" si="9"/>
        <v>ADU</v>
      </c>
      <c r="F43" s="100">
        <f t="shared" si="9"/>
        <v>0</v>
      </c>
      <c r="G43" s="100">
        <f t="shared" si="9"/>
        <v>0</v>
      </c>
      <c r="H43" s="16">
        <f t="shared" si="9"/>
        <v>0</v>
      </c>
      <c r="I43" s="16">
        <f t="shared" si="9"/>
        <v>130</v>
      </c>
      <c r="J43" s="16" t="str">
        <f t="shared" si="9"/>
        <v>20JC~113</v>
      </c>
      <c r="K43" s="100">
        <f t="shared" si="9"/>
        <v>0</v>
      </c>
      <c r="L43" s="16">
        <f t="shared" si="9"/>
        <v>120</v>
      </c>
      <c r="M43" s="16">
        <f t="shared" si="9"/>
        <v>100</v>
      </c>
      <c r="N43" s="106">
        <f t="shared" si="9"/>
        <v>130</v>
      </c>
      <c r="O43" s="102" t="str">
        <f t="shared" si="9"/>
        <v>20JC~113</v>
      </c>
      <c r="P43" s="103" t="s">
        <v>185</v>
      </c>
      <c r="Q43" s="23">
        <v>26</v>
      </c>
      <c r="R43" s="104"/>
      <c r="S43" s="4">
        <v>16</v>
      </c>
      <c r="T43" s="4">
        <v>12</v>
      </c>
      <c r="U43" s="105">
        <f t="shared" si="8"/>
        <v>4</v>
      </c>
      <c r="V43" s="105">
        <f t="shared" si="1"/>
        <v>14</v>
      </c>
      <c r="W43" s="105">
        <f t="shared" si="2"/>
        <v>0.14285714285714285</v>
      </c>
      <c r="X43" s="105">
        <f t="shared" si="3"/>
        <v>8</v>
      </c>
      <c r="Y43" s="84">
        <f t="shared" si="4"/>
        <v>2.8284271247461903</v>
      </c>
      <c r="Z43" s="84">
        <f t="shared" si="5"/>
        <v>0.20203050891044216</v>
      </c>
      <c r="AA43" s="84">
        <f t="shared" si="6"/>
        <v>0.14285714285714285</v>
      </c>
      <c r="AB43" s="17"/>
    </row>
    <row r="44" spans="1:28" ht="15" x14ac:dyDescent="0.25">
      <c r="A44" s="16" t="str">
        <f t="shared" si="9"/>
        <v>FULL</v>
      </c>
      <c r="B44" s="16" t="str">
        <f t="shared" si="9"/>
        <v>PRODUCTION</v>
      </c>
      <c r="C44" s="16" t="str">
        <f t="shared" si="9"/>
        <v>BETWEEN</v>
      </c>
      <c r="D44" s="16" t="str">
        <f t="shared" si="9"/>
        <v>GOAB</v>
      </c>
      <c r="E44" s="16" t="str">
        <f t="shared" si="9"/>
        <v>ADU</v>
      </c>
      <c r="F44" s="100">
        <f t="shared" si="9"/>
        <v>0</v>
      </c>
      <c r="G44" s="100">
        <f t="shared" si="9"/>
        <v>0</v>
      </c>
      <c r="H44" s="16">
        <f t="shared" si="9"/>
        <v>0</v>
      </c>
      <c r="I44" s="16">
        <f t="shared" si="9"/>
        <v>130</v>
      </c>
      <c r="J44" s="16" t="str">
        <f t="shared" si="9"/>
        <v>20JC~113</v>
      </c>
      <c r="K44" s="100">
        <f t="shared" si="9"/>
        <v>0</v>
      </c>
      <c r="L44" s="16">
        <f t="shared" si="9"/>
        <v>120</v>
      </c>
      <c r="M44" s="16">
        <f t="shared" si="9"/>
        <v>100</v>
      </c>
      <c r="N44" s="106">
        <f t="shared" si="9"/>
        <v>130</v>
      </c>
      <c r="O44" s="102" t="str">
        <f t="shared" si="9"/>
        <v>20JC~113</v>
      </c>
      <c r="P44" s="103" t="s">
        <v>185</v>
      </c>
      <c r="Q44" s="23">
        <v>27</v>
      </c>
      <c r="R44" s="104"/>
      <c r="S44" s="4">
        <v>9</v>
      </c>
      <c r="T44" s="4">
        <v>10</v>
      </c>
      <c r="U44" s="105">
        <f t="shared" si="8"/>
        <v>-1</v>
      </c>
      <c r="V44" s="105">
        <f t="shared" si="1"/>
        <v>9.5</v>
      </c>
      <c r="W44" s="105">
        <f t="shared" si="2"/>
        <v>5.2631578947368418E-2</v>
      </c>
      <c r="X44" s="105">
        <f t="shared" si="3"/>
        <v>0.5</v>
      </c>
      <c r="Y44" s="84">
        <f t="shared" si="4"/>
        <v>0.70710678118654757</v>
      </c>
      <c r="Z44" s="84">
        <f t="shared" si="5"/>
        <v>7.4432292756478696E-2</v>
      </c>
      <c r="AA44" s="84">
        <f t="shared" si="6"/>
        <v>5.2631578947368425E-2</v>
      </c>
      <c r="AB44" s="17"/>
    </row>
    <row r="45" spans="1:28" ht="15" x14ac:dyDescent="0.25">
      <c r="A45" s="16" t="str">
        <f t="shared" si="9"/>
        <v>FULL</v>
      </c>
      <c r="B45" s="16" t="str">
        <f t="shared" si="9"/>
        <v>PRODUCTION</v>
      </c>
      <c r="C45" s="16" t="str">
        <f t="shared" si="9"/>
        <v>BETWEEN</v>
      </c>
      <c r="D45" s="16" t="str">
        <f t="shared" si="9"/>
        <v>GOAB</v>
      </c>
      <c r="E45" s="16" t="str">
        <f t="shared" si="9"/>
        <v>ADU</v>
      </c>
      <c r="F45" s="100">
        <f t="shared" si="9"/>
        <v>0</v>
      </c>
      <c r="G45" s="100">
        <f t="shared" si="9"/>
        <v>0</v>
      </c>
      <c r="H45" s="16">
        <f t="shared" si="9"/>
        <v>0</v>
      </c>
      <c r="I45" s="16">
        <f t="shared" si="9"/>
        <v>130</v>
      </c>
      <c r="J45" s="16" t="str">
        <f t="shared" si="9"/>
        <v>20JC~113</v>
      </c>
      <c r="K45" s="100">
        <f t="shared" si="9"/>
        <v>0</v>
      </c>
      <c r="L45" s="16">
        <f t="shared" si="9"/>
        <v>120</v>
      </c>
      <c r="M45" s="16">
        <f t="shared" si="9"/>
        <v>100</v>
      </c>
      <c r="N45" s="106">
        <f t="shared" si="9"/>
        <v>130</v>
      </c>
      <c r="O45" s="102" t="str">
        <f t="shared" si="9"/>
        <v>20JC~113</v>
      </c>
      <c r="P45" s="103" t="s">
        <v>185</v>
      </c>
      <c r="Q45" s="23">
        <v>28</v>
      </c>
      <c r="R45" s="104"/>
      <c r="S45" s="4">
        <v>10</v>
      </c>
      <c r="T45" s="4">
        <v>11</v>
      </c>
      <c r="U45" s="105">
        <f t="shared" si="8"/>
        <v>-1</v>
      </c>
      <c r="V45" s="105">
        <f t="shared" si="1"/>
        <v>10.5</v>
      </c>
      <c r="W45" s="105">
        <f t="shared" si="2"/>
        <v>4.7619047619047616E-2</v>
      </c>
      <c r="X45" s="105">
        <f t="shared" si="3"/>
        <v>0.5</v>
      </c>
      <c r="Y45" s="84">
        <f t="shared" si="4"/>
        <v>0.70710678118654757</v>
      </c>
      <c r="Z45" s="84">
        <f t="shared" si="5"/>
        <v>6.7343502970147393E-2</v>
      </c>
      <c r="AA45" s="84">
        <f t="shared" si="6"/>
        <v>4.7619047619047623E-2</v>
      </c>
      <c r="AB45" s="17"/>
    </row>
    <row r="46" spans="1:28" ht="15" x14ac:dyDescent="0.25">
      <c r="A46" s="16" t="str">
        <f t="shared" si="9"/>
        <v>FULL</v>
      </c>
      <c r="B46" s="16" t="str">
        <f t="shared" si="9"/>
        <v>PRODUCTION</v>
      </c>
      <c r="C46" s="16" t="str">
        <f t="shared" si="9"/>
        <v>BETWEEN</v>
      </c>
      <c r="D46" s="16" t="str">
        <f t="shared" si="9"/>
        <v>GOAB</v>
      </c>
      <c r="E46" s="16" t="str">
        <f t="shared" si="9"/>
        <v>ADU</v>
      </c>
      <c r="F46" s="100">
        <f t="shared" si="9"/>
        <v>0</v>
      </c>
      <c r="G46" s="100">
        <f t="shared" si="9"/>
        <v>0</v>
      </c>
      <c r="H46" s="16">
        <f t="shared" si="9"/>
        <v>0</v>
      </c>
      <c r="I46" s="16">
        <f t="shared" si="9"/>
        <v>130</v>
      </c>
      <c r="J46" s="16" t="str">
        <f t="shared" si="9"/>
        <v>20JC~113</v>
      </c>
      <c r="K46" s="100">
        <f t="shared" si="9"/>
        <v>0</v>
      </c>
      <c r="L46" s="16">
        <f t="shared" si="9"/>
        <v>120</v>
      </c>
      <c r="M46" s="16">
        <f t="shared" si="9"/>
        <v>100</v>
      </c>
      <c r="N46" s="106">
        <f t="shared" si="9"/>
        <v>130</v>
      </c>
      <c r="O46" s="102" t="str">
        <f t="shared" si="9"/>
        <v>20JC~113</v>
      </c>
      <c r="P46" s="103" t="s">
        <v>185</v>
      </c>
      <c r="Q46" s="23">
        <v>29</v>
      </c>
      <c r="R46" s="104"/>
      <c r="S46" s="4">
        <v>9</v>
      </c>
      <c r="T46" s="4">
        <v>10</v>
      </c>
      <c r="U46" s="105">
        <f t="shared" si="8"/>
        <v>-1</v>
      </c>
      <c r="V46" s="105">
        <f t="shared" si="1"/>
        <v>9.5</v>
      </c>
      <c r="W46" s="105">
        <f t="shared" si="2"/>
        <v>5.2631578947368418E-2</v>
      </c>
      <c r="X46" s="105">
        <f t="shared" si="3"/>
        <v>0.5</v>
      </c>
      <c r="Y46" s="84">
        <f t="shared" si="4"/>
        <v>0.70710678118654757</v>
      </c>
      <c r="Z46" s="84">
        <f t="shared" si="5"/>
        <v>7.4432292756478696E-2</v>
      </c>
      <c r="AA46" s="84">
        <f t="shared" si="6"/>
        <v>5.2631578947368425E-2</v>
      </c>
      <c r="AB46" s="17"/>
    </row>
    <row r="47" spans="1:28" ht="15" x14ac:dyDescent="0.25">
      <c r="A47" s="16" t="str">
        <f t="shared" si="9"/>
        <v>FULL</v>
      </c>
      <c r="B47" s="16" t="str">
        <f t="shared" si="9"/>
        <v>PRODUCTION</v>
      </c>
      <c r="C47" s="16" t="str">
        <f t="shared" si="9"/>
        <v>BETWEEN</v>
      </c>
      <c r="D47" s="16" t="str">
        <f t="shared" si="9"/>
        <v>GOAB</v>
      </c>
      <c r="E47" s="16" t="str">
        <f t="shared" si="9"/>
        <v>ADU</v>
      </c>
      <c r="F47" s="100">
        <f t="shared" si="9"/>
        <v>0</v>
      </c>
      <c r="G47" s="100">
        <f t="shared" si="9"/>
        <v>0</v>
      </c>
      <c r="H47" s="16">
        <f t="shared" si="9"/>
        <v>0</v>
      </c>
      <c r="I47" s="16">
        <f t="shared" si="9"/>
        <v>130</v>
      </c>
      <c r="J47" s="16" t="str">
        <f t="shared" si="9"/>
        <v>20JC~113</v>
      </c>
      <c r="K47" s="100">
        <f t="shared" si="9"/>
        <v>0</v>
      </c>
      <c r="L47" s="16">
        <f t="shared" si="9"/>
        <v>120</v>
      </c>
      <c r="M47" s="16">
        <f t="shared" si="9"/>
        <v>100</v>
      </c>
      <c r="N47" s="106">
        <f t="shared" si="9"/>
        <v>130</v>
      </c>
      <c r="O47" s="102" t="str">
        <f t="shared" si="9"/>
        <v>20JC~113</v>
      </c>
      <c r="P47" s="103" t="s">
        <v>185</v>
      </c>
      <c r="Q47" s="23">
        <v>30</v>
      </c>
      <c r="R47" s="104"/>
      <c r="S47" s="4">
        <v>10</v>
      </c>
      <c r="T47" s="4">
        <v>11</v>
      </c>
      <c r="U47" s="105">
        <f t="shared" si="8"/>
        <v>-1</v>
      </c>
      <c r="V47" s="105">
        <f t="shared" si="1"/>
        <v>10.5</v>
      </c>
      <c r="W47" s="105">
        <f t="shared" si="2"/>
        <v>4.7619047619047616E-2</v>
      </c>
      <c r="X47" s="105">
        <f t="shared" si="3"/>
        <v>0.5</v>
      </c>
      <c r="Y47" s="84">
        <f t="shared" si="4"/>
        <v>0.70710678118654757</v>
      </c>
      <c r="Z47" s="84">
        <f t="shared" si="5"/>
        <v>6.7343502970147393E-2</v>
      </c>
      <c r="AA47" s="84">
        <f t="shared" si="6"/>
        <v>4.7619047619047623E-2</v>
      </c>
      <c r="AB47" s="17"/>
    </row>
    <row r="48" spans="1:28" ht="15" x14ac:dyDescent="0.25">
      <c r="A48" s="16" t="str">
        <f t="shared" si="9"/>
        <v>FULL</v>
      </c>
      <c r="B48" s="16" t="str">
        <f t="shared" si="9"/>
        <v>PRODUCTION</v>
      </c>
      <c r="C48" s="16" t="str">
        <f t="shared" si="9"/>
        <v>BETWEEN</v>
      </c>
      <c r="D48" s="16" t="str">
        <f t="shared" si="9"/>
        <v>GOAB</v>
      </c>
      <c r="E48" s="16" t="str">
        <f t="shared" si="9"/>
        <v>ADU</v>
      </c>
      <c r="F48" s="100">
        <f t="shared" si="9"/>
        <v>0</v>
      </c>
      <c r="G48" s="100">
        <f t="shared" si="9"/>
        <v>0</v>
      </c>
      <c r="H48" s="16">
        <f t="shared" si="9"/>
        <v>0</v>
      </c>
      <c r="I48" s="16">
        <f t="shared" si="9"/>
        <v>130</v>
      </c>
      <c r="J48" s="16" t="str">
        <f t="shared" si="9"/>
        <v>20JC~113</v>
      </c>
      <c r="K48" s="100">
        <f t="shared" si="9"/>
        <v>0</v>
      </c>
      <c r="L48" s="16">
        <f t="shared" si="9"/>
        <v>120</v>
      </c>
      <c r="M48" s="16">
        <f t="shared" si="9"/>
        <v>100</v>
      </c>
      <c r="N48" s="106">
        <f t="shared" si="9"/>
        <v>130</v>
      </c>
      <c r="O48" s="102" t="str">
        <f t="shared" si="9"/>
        <v>20JC~113</v>
      </c>
      <c r="P48" s="103" t="s">
        <v>185</v>
      </c>
      <c r="Q48" s="23">
        <v>31</v>
      </c>
      <c r="R48" s="104"/>
      <c r="S48" s="4">
        <v>13</v>
      </c>
      <c r="T48" s="4">
        <v>14</v>
      </c>
      <c r="U48" s="105">
        <f t="shared" si="8"/>
        <v>-1</v>
      </c>
      <c r="V48" s="105">
        <f t="shared" si="1"/>
        <v>13.5</v>
      </c>
      <c r="W48" s="105">
        <f t="shared" si="2"/>
        <v>3.7037037037037035E-2</v>
      </c>
      <c r="X48" s="105">
        <f t="shared" si="3"/>
        <v>0.5</v>
      </c>
      <c r="Y48" s="84">
        <f t="shared" si="4"/>
        <v>0.70710678118654757</v>
      </c>
      <c r="Z48" s="84">
        <f t="shared" si="5"/>
        <v>5.2378280087892415E-2</v>
      </c>
      <c r="AA48" s="84">
        <f t="shared" si="6"/>
        <v>3.7037037037037042E-2</v>
      </c>
      <c r="AB48" s="17"/>
    </row>
    <row r="49" spans="1:28" ht="15" x14ac:dyDescent="0.25">
      <c r="A49" s="16" t="str">
        <f t="shared" si="9"/>
        <v>FULL</v>
      </c>
      <c r="B49" s="16" t="str">
        <f t="shared" si="9"/>
        <v>PRODUCTION</v>
      </c>
      <c r="C49" s="16" t="str">
        <f t="shared" si="9"/>
        <v>BETWEEN</v>
      </c>
      <c r="D49" s="16" t="str">
        <f t="shared" si="9"/>
        <v>GOAB</v>
      </c>
      <c r="E49" s="16" t="str">
        <f t="shared" si="9"/>
        <v>ADU</v>
      </c>
      <c r="F49" s="100">
        <f t="shared" si="9"/>
        <v>0</v>
      </c>
      <c r="G49" s="100">
        <f t="shared" si="9"/>
        <v>0</v>
      </c>
      <c r="H49" s="16">
        <f t="shared" si="9"/>
        <v>0</v>
      </c>
      <c r="I49" s="16">
        <f t="shared" si="9"/>
        <v>130</v>
      </c>
      <c r="J49" s="16" t="str">
        <f t="shared" si="9"/>
        <v>20JC~113</v>
      </c>
      <c r="K49" s="100">
        <f t="shared" si="9"/>
        <v>0</v>
      </c>
      <c r="L49" s="16">
        <f t="shared" si="9"/>
        <v>120</v>
      </c>
      <c r="M49" s="16">
        <f t="shared" si="9"/>
        <v>100</v>
      </c>
      <c r="N49" s="106">
        <f t="shared" si="9"/>
        <v>130</v>
      </c>
      <c r="O49" s="102" t="str">
        <f t="shared" si="9"/>
        <v>20JC~113</v>
      </c>
      <c r="P49" s="103" t="s">
        <v>185</v>
      </c>
      <c r="Q49" s="23">
        <v>32</v>
      </c>
      <c r="R49" s="104"/>
      <c r="S49" s="4">
        <v>20</v>
      </c>
      <c r="T49" s="4">
        <v>18</v>
      </c>
      <c r="U49" s="105">
        <f t="shared" si="8"/>
        <v>2</v>
      </c>
      <c r="V49" s="105">
        <f t="shared" si="1"/>
        <v>19</v>
      </c>
      <c r="W49" s="105">
        <f t="shared" si="2"/>
        <v>5.2631578947368418E-2</v>
      </c>
      <c r="X49" s="105">
        <f t="shared" si="3"/>
        <v>2</v>
      </c>
      <c r="Y49" s="84">
        <f t="shared" si="4"/>
        <v>1.4142135623730951</v>
      </c>
      <c r="Z49" s="84">
        <f t="shared" si="5"/>
        <v>7.4432292756478696E-2</v>
      </c>
      <c r="AA49" s="84">
        <f t="shared" si="6"/>
        <v>5.2631578947368425E-2</v>
      </c>
      <c r="AB49" s="17"/>
    </row>
    <row r="50" spans="1:28" ht="15" x14ac:dyDescent="0.25">
      <c r="A50" s="16" t="str">
        <f t="shared" si="9"/>
        <v>FULL</v>
      </c>
      <c r="B50" s="16" t="str">
        <f t="shared" si="9"/>
        <v>PRODUCTION</v>
      </c>
      <c r="C50" s="16" t="str">
        <f t="shared" si="9"/>
        <v>BETWEEN</v>
      </c>
      <c r="D50" s="16" t="str">
        <f t="shared" si="9"/>
        <v>GOAB</v>
      </c>
      <c r="E50" s="16" t="str">
        <f t="shared" si="9"/>
        <v>ADU</v>
      </c>
      <c r="F50" s="100">
        <f t="shared" si="9"/>
        <v>0</v>
      </c>
      <c r="G50" s="100">
        <f t="shared" si="9"/>
        <v>0</v>
      </c>
      <c r="H50" s="16">
        <f t="shared" si="9"/>
        <v>0</v>
      </c>
      <c r="I50" s="16">
        <f t="shared" si="9"/>
        <v>130</v>
      </c>
      <c r="J50" s="16" t="str">
        <f t="shared" si="9"/>
        <v>20JC~113</v>
      </c>
      <c r="K50" s="100">
        <f t="shared" si="9"/>
        <v>0</v>
      </c>
      <c r="L50" s="16">
        <f t="shared" si="9"/>
        <v>120</v>
      </c>
      <c r="M50" s="16">
        <f t="shared" si="9"/>
        <v>100</v>
      </c>
      <c r="N50" s="106">
        <f t="shared" si="9"/>
        <v>130</v>
      </c>
      <c r="O50" s="102" t="str">
        <f t="shared" si="9"/>
        <v>20JC~113</v>
      </c>
      <c r="P50" s="103" t="s">
        <v>185</v>
      </c>
      <c r="Q50" s="23">
        <v>33</v>
      </c>
      <c r="R50" s="104"/>
      <c r="S50" s="4">
        <v>14</v>
      </c>
      <c r="T50" s="4">
        <v>14</v>
      </c>
      <c r="U50" s="105">
        <f t="shared" si="8"/>
        <v>0</v>
      </c>
      <c r="V50" s="105">
        <f t="shared" si="1"/>
        <v>14</v>
      </c>
      <c r="W50" s="105">
        <f t="shared" si="2"/>
        <v>0</v>
      </c>
      <c r="X50" s="105">
        <f t="shared" si="3"/>
        <v>0</v>
      </c>
      <c r="Y50" s="84">
        <f t="shared" si="4"/>
        <v>0</v>
      </c>
      <c r="Z50" s="84">
        <f t="shared" si="5"/>
        <v>0</v>
      </c>
      <c r="AA50" s="84">
        <f t="shared" si="6"/>
        <v>0</v>
      </c>
      <c r="AB50" s="17"/>
    </row>
    <row r="51" spans="1:28" ht="15" x14ac:dyDescent="0.25">
      <c r="A51" s="16" t="str">
        <f t="shared" ref="A51:O66" si="10">A50</f>
        <v>FULL</v>
      </c>
      <c r="B51" s="16" t="str">
        <f t="shared" si="10"/>
        <v>PRODUCTION</v>
      </c>
      <c r="C51" s="16" t="str">
        <f t="shared" si="10"/>
        <v>BETWEEN</v>
      </c>
      <c r="D51" s="16" t="str">
        <f t="shared" si="10"/>
        <v>GOAB</v>
      </c>
      <c r="E51" s="16" t="str">
        <f t="shared" si="10"/>
        <v>ADU</v>
      </c>
      <c r="F51" s="100">
        <f t="shared" si="10"/>
        <v>0</v>
      </c>
      <c r="G51" s="100">
        <f t="shared" si="10"/>
        <v>0</v>
      </c>
      <c r="H51" s="16">
        <f t="shared" si="10"/>
        <v>0</v>
      </c>
      <c r="I51" s="16">
        <f t="shared" si="10"/>
        <v>130</v>
      </c>
      <c r="J51" s="16" t="str">
        <f t="shared" si="10"/>
        <v>20JC~113</v>
      </c>
      <c r="K51" s="100">
        <f t="shared" si="10"/>
        <v>0</v>
      </c>
      <c r="L51" s="16">
        <f t="shared" si="10"/>
        <v>120</v>
      </c>
      <c r="M51" s="16">
        <f t="shared" si="10"/>
        <v>100</v>
      </c>
      <c r="N51" s="106">
        <f t="shared" si="10"/>
        <v>130</v>
      </c>
      <c r="O51" s="102" t="str">
        <f t="shared" si="10"/>
        <v>20JC~113</v>
      </c>
      <c r="P51" s="103" t="s">
        <v>185</v>
      </c>
      <c r="Q51" s="23">
        <v>34</v>
      </c>
      <c r="R51" s="104"/>
      <c r="S51" s="4">
        <v>7</v>
      </c>
      <c r="T51" s="4">
        <v>9</v>
      </c>
      <c r="U51" s="105">
        <f t="shared" si="8"/>
        <v>-2</v>
      </c>
      <c r="V51" s="105">
        <f t="shared" si="1"/>
        <v>8</v>
      </c>
      <c r="W51" s="105">
        <f t="shared" si="2"/>
        <v>0.125</v>
      </c>
      <c r="X51" s="105">
        <f t="shared" si="3"/>
        <v>2</v>
      </c>
      <c r="Y51" s="84">
        <f t="shared" si="4"/>
        <v>1.4142135623730951</v>
      </c>
      <c r="Z51" s="84">
        <f t="shared" si="5"/>
        <v>0.17677669529663689</v>
      </c>
      <c r="AA51" s="84">
        <f t="shared" si="6"/>
        <v>0.125</v>
      </c>
      <c r="AB51" s="17"/>
    </row>
    <row r="52" spans="1:28" ht="15" x14ac:dyDescent="0.25">
      <c r="A52" s="16" t="str">
        <f t="shared" si="10"/>
        <v>FULL</v>
      </c>
      <c r="B52" s="16" t="str">
        <f t="shared" si="10"/>
        <v>PRODUCTION</v>
      </c>
      <c r="C52" s="16" t="str">
        <f t="shared" si="10"/>
        <v>BETWEEN</v>
      </c>
      <c r="D52" s="16" t="str">
        <f t="shared" si="10"/>
        <v>GOAB</v>
      </c>
      <c r="E52" s="16" t="str">
        <f t="shared" si="10"/>
        <v>ADU</v>
      </c>
      <c r="F52" s="100">
        <f t="shared" si="10"/>
        <v>0</v>
      </c>
      <c r="G52" s="100">
        <f t="shared" si="10"/>
        <v>0</v>
      </c>
      <c r="H52" s="16">
        <f t="shared" si="10"/>
        <v>0</v>
      </c>
      <c r="I52" s="16">
        <f t="shared" si="10"/>
        <v>130</v>
      </c>
      <c r="J52" s="16" t="str">
        <f t="shared" si="10"/>
        <v>20JC~113</v>
      </c>
      <c r="K52" s="100">
        <f t="shared" si="10"/>
        <v>0</v>
      </c>
      <c r="L52" s="16">
        <f t="shared" si="10"/>
        <v>120</v>
      </c>
      <c r="M52" s="16">
        <f t="shared" si="10"/>
        <v>100</v>
      </c>
      <c r="N52" s="106">
        <f t="shared" si="10"/>
        <v>130</v>
      </c>
      <c r="O52" s="102" t="str">
        <f t="shared" si="10"/>
        <v>20JC~113</v>
      </c>
      <c r="P52" s="103" t="s">
        <v>185</v>
      </c>
      <c r="Q52" s="23">
        <v>35</v>
      </c>
      <c r="R52" s="104"/>
      <c r="S52" s="4">
        <v>9</v>
      </c>
      <c r="T52" s="4">
        <v>10</v>
      </c>
      <c r="U52" s="105">
        <f t="shared" si="8"/>
        <v>-1</v>
      </c>
      <c r="V52" s="105">
        <f t="shared" si="1"/>
        <v>9.5</v>
      </c>
      <c r="W52" s="105">
        <f t="shared" si="2"/>
        <v>5.2631578947368418E-2</v>
      </c>
      <c r="X52" s="105">
        <f t="shared" si="3"/>
        <v>0.5</v>
      </c>
      <c r="Y52" s="84">
        <f t="shared" si="4"/>
        <v>0.70710678118654757</v>
      </c>
      <c r="Z52" s="84">
        <f t="shared" si="5"/>
        <v>7.4432292756478696E-2</v>
      </c>
      <c r="AA52" s="84">
        <f t="shared" si="6"/>
        <v>5.2631578947368425E-2</v>
      </c>
      <c r="AB52" s="17"/>
    </row>
    <row r="53" spans="1:28" ht="15" x14ac:dyDescent="0.25">
      <c r="A53" s="16" t="str">
        <f t="shared" si="10"/>
        <v>FULL</v>
      </c>
      <c r="B53" s="16" t="str">
        <f t="shared" si="10"/>
        <v>PRODUCTION</v>
      </c>
      <c r="C53" s="16" t="str">
        <f t="shared" si="10"/>
        <v>BETWEEN</v>
      </c>
      <c r="D53" s="16" t="str">
        <f t="shared" si="10"/>
        <v>GOAB</v>
      </c>
      <c r="E53" s="16" t="str">
        <f t="shared" si="10"/>
        <v>ADU</v>
      </c>
      <c r="F53" s="100">
        <f t="shared" si="10"/>
        <v>0</v>
      </c>
      <c r="G53" s="100">
        <f t="shared" si="10"/>
        <v>0</v>
      </c>
      <c r="H53" s="16">
        <f t="shared" si="10"/>
        <v>0</v>
      </c>
      <c r="I53" s="16">
        <f t="shared" si="10"/>
        <v>130</v>
      </c>
      <c r="J53" s="16" t="str">
        <f t="shared" si="10"/>
        <v>20JC~113</v>
      </c>
      <c r="K53" s="100">
        <f t="shared" si="10"/>
        <v>0</v>
      </c>
      <c r="L53" s="16">
        <f t="shared" si="10"/>
        <v>120</v>
      </c>
      <c r="M53" s="16">
        <f t="shared" si="10"/>
        <v>100</v>
      </c>
      <c r="N53" s="106">
        <f t="shared" si="10"/>
        <v>130</v>
      </c>
      <c r="O53" s="102" t="str">
        <f t="shared" si="10"/>
        <v>20JC~113</v>
      </c>
      <c r="P53" s="103" t="s">
        <v>185</v>
      </c>
      <c r="Q53" s="23">
        <v>36</v>
      </c>
      <c r="R53" s="104"/>
      <c r="S53" s="4">
        <v>18</v>
      </c>
      <c r="T53" s="4">
        <v>17</v>
      </c>
      <c r="U53" s="105">
        <f t="shared" si="8"/>
        <v>1</v>
      </c>
      <c r="V53" s="105">
        <f t="shared" si="1"/>
        <v>17.5</v>
      </c>
      <c r="W53" s="105">
        <f t="shared" si="2"/>
        <v>2.8571428571428571E-2</v>
      </c>
      <c r="X53" s="105">
        <f t="shared" si="3"/>
        <v>0.5</v>
      </c>
      <c r="Y53" s="84">
        <f t="shared" si="4"/>
        <v>0.70710678118654757</v>
      </c>
      <c r="Z53" s="84">
        <f t="shared" si="5"/>
        <v>4.0406101782088436E-2</v>
      </c>
      <c r="AA53" s="84">
        <f t="shared" si="6"/>
        <v>2.8571428571428574E-2</v>
      </c>
      <c r="AB53" s="17"/>
    </row>
    <row r="54" spans="1:28" ht="15" x14ac:dyDescent="0.25">
      <c r="A54" s="16" t="str">
        <f t="shared" si="10"/>
        <v>FULL</v>
      </c>
      <c r="B54" s="16" t="str">
        <f t="shared" si="10"/>
        <v>PRODUCTION</v>
      </c>
      <c r="C54" s="16" t="str">
        <f t="shared" si="10"/>
        <v>BETWEEN</v>
      </c>
      <c r="D54" s="16" t="str">
        <f t="shared" si="10"/>
        <v>GOAB</v>
      </c>
      <c r="E54" s="16" t="str">
        <f t="shared" si="10"/>
        <v>ADU</v>
      </c>
      <c r="F54" s="100">
        <f t="shared" si="10"/>
        <v>0</v>
      </c>
      <c r="G54" s="100">
        <f t="shared" si="10"/>
        <v>0</v>
      </c>
      <c r="H54" s="16">
        <f t="shared" si="10"/>
        <v>0</v>
      </c>
      <c r="I54" s="16">
        <f t="shared" si="10"/>
        <v>130</v>
      </c>
      <c r="J54" s="16" t="str">
        <f t="shared" si="10"/>
        <v>20JC~113</v>
      </c>
      <c r="K54" s="100">
        <f t="shared" si="10"/>
        <v>0</v>
      </c>
      <c r="L54" s="16">
        <f t="shared" si="10"/>
        <v>120</v>
      </c>
      <c r="M54" s="16">
        <f t="shared" si="10"/>
        <v>100</v>
      </c>
      <c r="N54" s="106">
        <f t="shared" si="10"/>
        <v>130</v>
      </c>
      <c r="O54" s="102" t="str">
        <f t="shared" si="10"/>
        <v>20JC~113</v>
      </c>
      <c r="P54" s="103" t="s">
        <v>185</v>
      </c>
      <c r="Q54" s="23">
        <v>37</v>
      </c>
      <c r="R54" s="104"/>
      <c r="S54" s="4">
        <v>18</v>
      </c>
      <c r="T54" s="4">
        <v>15</v>
      </c>
      <c r="U54" s="105">
        <f t="shared" si="8"/>
        <v>3</v>
      </c>
      <c r="V54" s="105">
        <f t="shared" si="1"/>
        <v>16.5</v>
      </c>
      <c r="W54" s="105">
        <f t="shared" si="2"/>
        <v>9.0909090909090912E-2</v>
      </c>
      <c r="X54" s="105">
        <f t="shared" si="3"/>
        <v>4.5</v>
      </c>
      <c r="Y54" s="84">
        <f t="shared" si="4"/>
        <v>2.1213203435596424</v>
      </c>
      <c r="Z54" s="84">
        <f t="shared" si="5"/>
        <v>0.12856486930664499</v>
      </c>
      <c r="AA54" s="84">
        <f t="shared" si="6"/>
        <v>9.0909090909090884E-2</v>
      </c>
      <c r="AB54" s="17"/>
    </row>
    <row r="55" spans="1:28" ht="15" x14ac:dyDescent="0.25">
      <c r="A55" s="16" t="str">
        <f t="shared" si="10"/>
        <v>FULL</v>
      </c>
      <c r="B55" s="16" t="str">
        <f t="shared" si="10"/>
        <v>PRODUCTION</v>
      </c>
      <c r="C55" s="16" t="str">
        <f t="shared" si="10"/>
        <v>BETWEEN</v>
      </c>
      <c r="D55" s="16" t="str">
        <f t="shared" si="10"/>
        <v>GOAB</v>
      </c>
      <c r="E55" s="16" t="str">
        <f t="shared" si="10"/>
        <v>ADU</v>
      </c>
      <c r="F55" s="100">
        <f t="shared" si="10"/>
        <v>0</v>
      </c>
      <c r="G55" s="100">
        <f t="shared" si="10"/>
        <v>0</v>
      </c>
      <c r="H55" s="16">
        <f t="shared" si="10"/>
        <v>0</v>
      </c>
      <c r="I55" s="16">
        <f t="shared" si="10"/>
        <v>130</v>
      </c>
      <c r="J55" s="16" t="str">
        <f t="shared" si="10"/>
        <v>20JC~113</v>
      </c>
      <c r="K55" s="100">
        <f t="shared" si="10"/>
        <v>0</v>
      </c>
      <c r="L55" s="16">
        <f t="shared" si="10"/>
        <v>120</v>
      </c>
      <c r="M55" s="16">
        <f t="shared" si="10"/>
        <v>100</v>
      </c>
      <c r="N55" s="106">
        <f t="shared" si="10"/>
        <v>130</v>
      </c>
      <c r="O55" s="102" t="str">
        <f t="shared" si="10"/>
        <v>20JC~113</v>
      </c>
      <c r="P55" s="103" t="s">
        <v>185</v>
      </c>
      <c r="Q55" s="23">
        <v>38</v>
      </c>
      <c r="R55" s="104"/>
      <c r="S55" s="4">
        <v>11</v>
      </c>
      <c r="T55" s="4">
        <v>11</v>
      </c>
      <c r="U55" s="105">
        <f t="shared" si="8"/>
        <v>0</v>
      </c>
      <c r="V55" s="105">
        <f t="shared" si="1"/>
        <v>11</v>
      </c>
      <c r="W55" s="105">
        <f t="shared" si="2"/>
        <v>0</v>
      </c>
      <c r="X55" s="105">
        <f t="shared" si="3"/>
        <v>0</v>
      </c>
      <c r="Y55" s="84">
        <f t="shared" si="4"/>
        <v>0</v>
      </c>
      <c r="Z55" s="84">
        <f t="shared" si="5"/>
        <v>0</v>
      </c>
      <c r="AA55" s="84">
        <f t="shared" si="6"/>
        <v>0</v>
      </c>
      <c r="AB55" s="17"/>
    </row>
    <row r="56" spans="1:28" ht="15" x14ac:dyDescent="0.25">
      <c r="A56" s="16" t="str">
        <f t="shared" si="10"/>
        <v>FULL</v>
      </c>
      <c r="B56" s="16" t="str">
        <f t="shared" si="10"/>
        <v>PRODUCTION</v>
      </c>
      <c r="C56" s="16" t="str">
        <f t="shared" si="10"/>
        <v>BETWEEN</v>
      </c>
      <c r="D56" s="16" t="str">
        <f t="shared" si="10"/>
        <v>GOAB</v>
      </c>
      <c r="E56" s="16" t="str">
        <f t="shared" si="10"/>
        <v>ADU</v>
      </c>
      <c r="F56" s="100">
        <f t="shared" si="10"/>
        <v>0</v>
      </c>
      <c r="G56" s="100">
        <f t="shared" si="10"/>
        <v>0</v>
      </c>
      <c r="H56" s="16">
        <f t="shared" si="10"/>
        <v>0</v>
      </c>
      <c r="I56" s="16">
        <f t="shared" si="10"/>
        <v>130</v>
      </c>
      <c r="J56" s="16" t="str">
        <f t="shared" si="10"/>
        <v>20JC~113</v>
      </c>
      <c r="K56" s="100">
        <f t="shared" si="10"/>
        <v>0</v>
      </c>
      <c r="L56" s="16">
        <f t="shared" si="10"/>
        <v>120</v>
      </c>
      <c r="M56" s="16">
        <f t="shared" si="10"/>
        <v>100</v>
      </c>
      <c r="N56" s="106">
        <f t="shared" si="10"/>
        <v>130</v>
      </c>
      <c r="O56" s="102" t="str">
        <f t="shared" si="10"/>
        <v>20JC~113</v>
      </c>
      <c r="P56" s="103" t="s">
        <v>185</v>
      </c>
      <c r="Q56" s="23">
        <v>39</v>
      </c>
      <c r="R56" s="104"/>
      <c r="S56" s="4">
        <v>20</v>
      </c>
      <c r="T56" s="4">
        <v>18</v>
      </c>
      <c r="U56" s="105">
        <f t="shared" si="8"/>
        <v>2</v>
      </c>
      <c r="V56" s="105">
        <f t="shared" si="1"/>
        <v>19</v>
      </c>
      <c r="W56" s="105">
        <f t="shared" si="2"/>
        <v>5.2631578947368418E-2</v>
      </c>
      <c r="X56" s="105">
        <f t="shared" si="3"/>
        <v>2</v>
      </c>
      <c r="Y56" s="84">
        <f t="shared" si="4"/>
        <v>1.4142135623730951</v>
      </c>
      <c r="Z56" s="84">
        <f t="shared" si="5"/>
        <v>7.4432292756478696E-2</v>
      </c>
      <c r="AA56" s="84">
        <f t="shared" si="6"/>
        <v>5.2631578947368425E-2</v>
      </c>
      <c r="AB56" s="17"/>
    </row>
    <row r="57" spans="1:28" ht="15" x14ac:dyDescent="0.25">
      <c r="A57" s="16" t="str">
        <f t="shared" si="10"/>
        <v>FULL</v>
      </c>
      <c r="B57" s="16" t="str">
        <f t="shared" si="10"/>
        <v>PRODUCTION</v>
      </c>
      <c r="C57" s="16" t="str">
        <f t="shared" si="10"/>
        <v>BETWEEN</v>
      </c>
      <c r="D57" s="16" t="str">
        <f t="shared" si="10"/>
        <v>GOAB</v>
      </c>
      <c r="E57" s="16" t="str">
        <f t="shared" si="10"/>
        <v>ADU</v>
      </c>
      <c r="F57" s="100">
        <f t="shared" si="10"/>
        <v>0</v>
      </c>
      <c r="G57" s="100">
        <f t="shared" si="10"/>
        <v>0</v>
      </c>
      <c r="H57" s="16">
        <f t="shared" si="10"/>
        <v>0</v>
      </c>
      <c r="I57" s="16">
        <f t="shared" si="10"/>
        <v>130</v>
      </c>
      <c r="J57" s="16" t="str">
        <f t="shared" si="10"/>
        <v>20JC~113</v>
      </c>
      <c r="K57" s="100">
        <f t="shared" si="10"/>
        <v>0</v>
      </c>
      <c r="L57" s="16">
        <f t="shared" si="10"/>
        <v>120</v>
      </c>
      <c r="M57" s="16">
        <f t="shared" si="10"/>
        <v>100</v>
      </c>
      <c r="N57" s="106">
        <f t="shared" si="10"/>
        <v>130</v>
      </c>
      <c r="O57" s="102" t="str">
        <f t="shared" si="10"/>
        <v>20JC~113</v>
      </c>
      <c r="P57" s="103" t="s">
        <v>185</v>
      </c>
      <c r="Q57" s="23">
        <v>40</v>
      </c>
      <c r="R57" s="104"/>
      <c r="S57" s="4">
        <v>18</v>
      </c>
      <c r="T57" s="4">
        <v>16</v>
      </c>
      <c r="U57" s="105">
        <f t="shared" si="8"/>
        <v>2</v>
      </c>
      <c r="V57" s="105">
        <f t="shared" si="1"/>
        <v>17</v>
      </c>
      <c r="W57" s="105">
        <f t="shared" si="2"/>
        <v>5.8823529411764705E-2</v>
      </c>
      <c r="X57" s="105">
        <f t="shared" si="3"/>
        <v>2</v>
      </c>
      <c r="Y57" s="84">
        <f t="shared" si="4"/>
        <v>1.4142135623730951</v>
      </c>
      <c r="Z57" s="84">
        <f t="shared" si="5"/>
        <v>8.3189033080770303E-2</v>
      </c>
      <c r="AA57" s="84">
        <f t="shared" si="6"/>
        <v>5.8823529411764705E-2</v>
      </c>
      <c r="AB57" s="17"/>
    </row>
    <row r="58" spans="1:28" ht="15" x14ac:dyDescent="0.25">
      <c r="A58" s="16" t="str">
        <f t="shared" si="10"/>
        <v>FULL</v>
      </c>
      <c r="B58" s="16" t="str">
        <f t="shared" si="10"/>
        <v>PRODUCTION</v>
      </c>
      <c r="C58" s="16" t="str">
        <f t="shared" si="10"/>
        <v>BETWEEN</v>
      </c>
      <c r="D58" s="16" t="str">
        <f t="shared" si="10"/>
        <v>GOAB</v>
      </c>
      <c r="E58" s="16" t="str">
        <f t="shared" si="10"/>
        <v>ADU</v>
      </c>
      <c r="F58" s="100">
        <f t="shared" si="10"/>
        <v>0</v>
      </c>
      <c r="G58" s="100">
        <f t="shared" si="10"/>
        <v>0</v>
      </c>
      <c r="H58" s="16">
        <f t="shared" si="10"/>
        <v>0</v>
      </c>
      <c r="I58" s="16">
        <f t="shared" si="10"/>
        <v>130</v>
      </c>
      <c r="J58" s="16" t="str">
        <f t="shared" si="10"/>
        <v>20JC~113</v>
      </c>
      <c r="K58" s="100">
        <f t="shared" si="10"/>
        <v>0</v>
      </c>
      <c r="L58" s="16">
        <f t="shared" si="10"/>
        <v>120</v>
      </c>
      <c r="M58" s="16">
        <f t="shared" si="10"/>
        <v>100</v>
      </c>
      <c r="N58" s="106">
        <f t="shared" si="10"/>
        <v>130</v>
      </c>
      <c r="O58" s="102" t="str">
        <f t="shared" si="10"/>
        <v>20JC~113</v>
      </c>
      <c r="P58" s="103" t="s">
        <v>185</v>
      </c>
      <c r="Q58" s="23">
        <v>41</v>
      </c>
      <c r="R58" s="104"/>
      <c r="S58" s="4">
        <v>15</v>
      </c>
      <c r="T58" s="4">
        <v>15</v>
      </c>
      <c r="U58" s="105">
        <f t="shared" si="8"/>
        <v>0</v>
      </c>
      <c r="V58" s="105">
        <f t="shared" si="1"/>
        <v>15</v>
      </c>
      <c r="W58" s="105">
        <f t="shared" si="2"/>
        <v>0</v>
      </c>
      <c r="X58" s="105">
        <f t="shared" si="3"/>
        <v>0</v>
      </c>
      <c r="Y58" s="84">
        <f t="shared" si="4"/>
        <v>0</v>
      </c>
      <c r="Z58" s="84">
        <f t="shared" si="5"/>
        <v>0</v>
      </c>
      <c r="AA58" s="84">
        <f t="shared" si="6"/>
        <v>0</v>
      </c>
      <c r="AB58" s="17"/>
    </row>
    <row r="59" spans="1:28" ht="15" x14ac:dyDescent="0.25">
      <c r="A59" s="16" t="str">
        <f t="shared" si="10"/>
        <v>FULL</v>
      </c>
      <c r="B59" s="16" t="str">
        <f t="shared" si="10"/>
        <v>PRODUCTION</v>
      </c>
      <c r="C59" s="16" t="str">
        <f t="shared" si="10"/>
        <v>BETWEEN</v>
      </c>
      <c r="D59" s="16" t="str">
        <f t="shared" si="10"/>
        <v>GOAB</v>
      </c>
      <c r="E59" s="16" t="str">
        <f t="shared" si="10"/>
        <v>ADU</v>
      </c>
      <c r="F59" s="100">
        <f t="shared" si="10"/>
        <v>0</v>
      </c>
      <c r="G59" s="100">
        <f t="shared" si="10"/>
        <v>0</v>
      </c>
      <c r="H59" s="16">
        <f t="shared" si="10"/>
        <v>0</v>
      </c>
      <c r="I59" s="16">
        <f t="shared" si="10"/>
        <v>130</v>
      </c>
      <c r="J59" s="16" t="str">
        <f t="shared" si="10"/>
        <v>20JC~113</v>
      </c>
      <c r="K59" s="100">
        <f t="shared" si="10"/>
        <v>0</v>
      </c>
      <c r="L59" s="16">
        <f t="shared" si="10"/>
        <v>120</v>
      </c>
      <c r="M59" s="16">
        <f t="shared" si="10"/>
        <v>100</v>
      </c>
      <c r="N59" s="106">
        <f t="shared" si="10"/>
        <v>130</v>
      </c>
      <c r="O59" s="102" t="str">
        <f t="shared" si="10"/>
        <v>20JC~113</v>
      </c>
      <c r="P59" s="103" t="s">
        <v>185</v>
      </c>
      <c r="Q59" s="23">
        <v>42</v>
      </c>
      <c r="R59" s="104"/>
      <c r="S59" s="4">
        <v>20</v>
      </c>
      <c r="T59" s="4">
        <v>17</v>
      </c>
      <c r="U59" s="105">
        <f t="shared" si="8"/>
        <v>3</v>
      </c>
      <c r="V59" s="105">
        <f t="shared" si="1"/>
        <v>18.5</v>
      </c>
      <c r="W59" s="105">
        <f t="shared" si="2"/>
        <v>8.1081081081081086E-2</v>
      </c>
      <c r="X59" s="105">
        <f t="shared" si="3"/>
        <v>4.5</v>
      </c>
      <c r="Y59" s="84">
        <f t="shared" si="4"/>
        <v>2.1213203435596424</v>
      </c>
      <c r="Z59" s="84">
        <f t="shared" si="5"/>
        <v>0.11466596451673743</v>
      </c>
      <c r="AA59" s="84">
        <f t="shared" si="6"/>
        <v>8.1081081081081072E-2</v>
      </c>
      <c r="AB59" s="17"/>
    </row>
    <row r="60" spans="1:28" ht="15" x14ac:dyDescent="0.25">
      <c r="A60" s="16" t="str">
        <f t="shared" si="10"/>
        <v>FULL</v>
      </c>
      <c r="B60" s="16" t="str">
        <f t="shared" si="10"/>
        <v>PRODUCTION</v>
      </c>
      <c r="C60" s="16" t="str">
        <f t="shared" si="10"/>
        <v>BETWEEN</v>
      </c>
      <c r="D60" s="16" t="str">
        <f t="shared" si="10"/>
        <v>GOAB</v>
      </c>
      <c r="E60" s="16" t="str">
        <f t="shared" si="10"/>
        <v>ADU</v>
      </c>
      <c r="F60" s="100">
        <f t="shared" si="10"/>
        <v>0</v>
      </c>
      <c r="G60" s="100">
        <f t="shared" si="10"/>
        <v>0</v>
      </c>
      <c r="H60" s="16">
        <f t="shared" si="10"/>
        <v>0</v>
      </c>
      <c r="I60" s="16">
        <f t="shared" si="10"/>
        <v>130</v>
      </c>
      <c r="J60" s="16" t="str">
        <f t="shared" si="10"/>
        <v>20JC~113</v>
      </c>
      <c r="K60" s="100">
        <f t="shared" si="10"/>
        <v>0</v>
      </c>
      <c r="L60" s="16">
        <f t="shared" si="10"/>
        <v>120</v>
      </c>
      <c r="M60" s="16">
        <f t="shared" si="10"/>
        <v>100</v>
      </c>
      <c r="N60" s="106">
        <f t="shared" si="10"/>
        <v>130</v>
      </c>
      <c r="O60" s="102" t="str">
        <f t="shared" si="10"/>
        <v>20JC~113</v>
      </c>
      <c r="P60" s="103" t="s">
        <v>185</v>
      </c>
      <c r="Q60" s="23">
        <v>43</v>
      </c>
      <c r="R60" s="104"/>
      <c r="S60" s="4">
        <v>10</v>
      </c>
      <c r="T60" s="4">
        <v>11</v>
      </c>
      <c r="U60" s="105">
        <f t="shared" si="8"/>
        <v>-1</v>
      </c>
      <c r="V60" s="105">
        <f t="shared" si="1"/>
        <v>10.5</v>
      </c>
      <c r="W60" s="105">
        <f t="shared" si="2"/>
        <v>4.7619047619047616E-2</v>
      </c>
      <c r="X60" s="105">
        <f t="shared" si="3"/>
        <v>0.5</v>
      </c>
      <c r="Y60" s="84">
        <f t="shared" si="4"/>
        <v>0.70710678118654757</v>
      </c>
      <c r="Z60" s="84">
        <f t="shared" si="5"/>
        <v>6.7343502970147393E-2</v>
      </c>
      <c r="AA60" s="84">
        <f t="shared" si="6"/>
        <v>4.7619047619047623E-2</v>
      </c>
      <c r="AB60" s="17"/>
    </row>
    <row r="61" spans="1:28" ht="15" x14ac:dyDescent="0.25">
      <c r="A61" s="16" t="str">
        <f t="shared" si="10"/>
        <v>FULL</v>
      </c>
      <c r="B61" s="16" t="str">
        <f t="shared" si="10"/>
        <v>PRODUCTION</v>
      </c>
      <c r="C61" s="16" t="str">
        <f t="shared" si="10"/>
        <v>BETWEEN</v>
      </c>
      <c r="D61" s="16" t="str">
        <f t="shared" si="10"/>
        <v>GOAB</v>
      </c>
      <c r="E61" s="16" t="str">
        <f t="shared" si="10"/>
        <v>ADU</v>
      </c>
      <c r="F61" s="100">
        <f t="shared" si="10"/>
        <v>0</v>
      </c>
      <c r="G61" s="100">
        <f t="shared" si="10"/>
        <v>0</v>
      </c>
      <c r="H61" s="16">
        <f t="shared" si="10"/>
        <v>0</v>
      </c>
      <c r="I61" s="16">
        <f t="shared" si="10"/>
        <v>130</v>
      </c>
      <c r="J61" s="16" t="str">
        <f t="shared" si="10"/>
        <v>20JC~113</v>
      </c>
      <c r="K61" s="100">
        <f t="shared" si="10"/>
        <v>0</v>
      </c>
      <c r="L61" s="16">
        <f t="shared" si="10"/>
        <v>120</v>
      </c>
      <c r="M61" s="16">
        <f t="shared" si="10"/>
        <v>100</v>
      </c>
      <c r="N61" s="106">
        <f t="shared" si="10"/>
        <v>130</v>
      </c>
      <c r="O61" s="102" t="str">
        <f t="shared" si="10"/>
        <v>20JC~113</v>
      </c>
      <c r="P61" s="103" t="s">
        <v>185</v>
      </c>
      <c r="Q61" s="23">
        <v>44</v>
      </c>
      <c r="R61" s="104"/>
      <c r="S61" s="4">
        <v>13</v>
      </c>
      <c r="T61" s="4">
        <v>15</v>
      </c>
      <c r="U61" s="105">
        <f t="shared" si="8"/>
        <v>-2</v>
      </c>
      <c r="V61" s="105">
        <f t="shared" si="1"/>
        <v>14</v>
      </c>
      <c r="W61" s="105">
        <f t="shared" si="2"/>
        <v>7.1428571428571425E-2</v>
      </c>
      <c r="X61" s="105">
        <f t="shared" si="3"/>
        <v>2</v>
      </c>
      <c r="Y61" s="84">
        <f t="shared" si="4"/>
        <v>1.4142135623730951</v>
      </c>
      <c r="Z61" s="84">
        <f t="shared" si="5"/>
        <v>0.10101525445522108</v>
      </c>
      <c r="AA61" s="84">
        <f t="shared" si="6"/>
        <v>7.1428571428571425E-2</v>
      </c>
      <c r="AB61" s="17"/>
    </row>
    <row r="62" spans="1:28" ht="15" x14ac:dyDescent="0.25">
      <c r="A62" s="16" t="str">
        <f t="shared" si="10"/>
        <v>FULL</v>
      </c>
      <c r="B62" s="16" t="str">
        <f t="shared" si="10"/>
        <v>PRODUCTION</v>
      </c>
      <c r="C62" s="16" t="str">
        <f t="shared" si="10"/>
        <v>BETWEEN</v>
      </c>
      <c r="D62" s="16" t="str">
        <f t="shared" si="10"/>
        <v>GOAB</v>
      </c>
      <c r="E62" s="16" t="str">
        <f t="shared" si="10"/>
        <v>ADU</v>
      </c>
      <c r="F62" s="100">
        <f t="shared" si="10"/>
        <v>0</v>
      </c>
      <c r="G62" s="100">
        <f t="shared" si="10"/>
        <v>0</v>
      </c>
      <c r="H62" s="16">
        <f t="shared" si="10"/>
        <v>0</v>
      </c>
      <c r="I62" s="16">
        <f t="shared" si="10"/>
        <v>130</v>
      </c>
      <c r="J62" s="16" t="str">
        <f t="shared" si="10"/>
        <v>20JC~113</v>
      </c>
      <c r="K62" s="100">
        <f t="shared" si="10"/>
        <v>0</v>
      </c>
      <c r="L62" s="16">
        <f t="shared" si="10"/>
        <v>120</v>
      </c>
      <c r="M62" s="16">
        <f t="shared" si="10"/>
        <v>100</v>
      </c>
      <c r="N62" s="106">
        <f t="shared" si="10"/>
        <v>130</v>
      </c>
      <c r="O62" s="102" t="str">
        <f t="shared" si="10"/>
        <v>20JC~113</v>
      </c>
      <c r="P62" s="103" t="s">
        <v>185</v>
      </c>
      <c r="Q62" s="23">
        <v>45</v>
      </c>
      <c r="R62" s="104"/>
      <c r="S62" s="4">
        <v>9</v>
      </c>
      <c r="T62" s="4">
        <v>7</v>
      </c>
      <c r="U62" s="105">
        <f t="shared" si="8"/>
        <v>2</v>
      </c>
      <c r="V62" s="105">
        <f t="shared" si="1"/>
        <v>8</v>
      </c>
      <c r="W62" s="105">
        <f t="shared" si="2"/>
        <v>0.125</v>
      </c>
      <c r="X62" s="105">
        <f t="shared" si="3"/>
        <v>2</v>
      </c>
      <c r="Y62" s="84">
        <f t="shared" si="4"/>
        <v>1.4142135623730951</v>
      </c>
      <c r="Z62" s="84">
        <f t="shared" si="5"/>
        <v>0.17677669529663689</v>
      </c>
      <c r="AA62" s="84">
        <f t="shared" si="6"/>
        <v>0.125</v>
      </c>
      <c r="AB62" s="17"/>
    </row>
    <row r="63" spans="1:28" ht="15" x14ac:dyDescent="0.25">
      <c r="A63" s="16" t="str">
        <f t="shared" si="10"/>
        <v>FULL</v>
      </c>
      <c r="B63" s="16" t="str">
        <f t="shared" si="10"/>
        <v>PRODUCTION</v>
      </c>
      <c r="C63" s="16" t="str">
        <f t="shared" si="10"/>
        <v>BETWEEN</v>
      </c>
      <c r="D63" s="16" t="str">
        <f t="shared" si="10"/>
        <v>GOAB</v>
      </c>
      <c r="E63" s="16" t="str">
        <f t="shared" si="10"/>
        <v>ADU</v>
      </c>
      <c r="F63" s="100">
        <f t="shared" si="10"/>
        <v>0</v>
      </c>
      <c r="G63" s="100">
        <f t="shared" si="10"/>
        <v>0</v>
      </c>
      <c r="H63" s="16">
        <f t="shared" si="10"/>
        <v>0</v>
      </c>
      <c r="I63" s="16">
        <f t="shared" si="10"/>
        <v>130</v>
      </c>
      <c r="J63" s="16" t="str">
        <f t="shared" si="10"/>
        <v>20JC~113</v>
      </c>
      <c r="K63" s="100">
        <f t="shared" si="10"/>
        <v>0</v>
      </c>
      <c r="L63" s="16">
        <f t="shared" si="10"/>
        <v>120</v>
      </c>
      <c r="M63" s="16">
        <f t="shared" si="10"/>
        <v>100</v>
      </c>
      <c r="N63" s="106">
        <f t="shared" si="10"/>
        <v>130</v>
      </c>
      <c r="O63" s="102" t="str">
        <f t="shared" si="10"/>
        <v>20JC~113</v>
      </c>
      <c r="P63" s="103" t="s">
        <v>185</v>
      </c>
      <c r="Q63" s="23">
        <v>46</v>
      </c>
      <c r="R63" s="104"/>
      <c r="S63" s="4">
        <v>11</v>
      </c>
      <c r="T63" s="4">
        <v>10</v>
      </c>
      <c r="U63" s="105">
        <f t="shared" si="8"/>
        <v>1</v>
      </c>
      <c r="V63" s="105">
        <f t="shared" si="1"/>
        <v>10.5</v>
      </c>
      <c r="W63" s="105">
        <f t="shared" si="2"/>
        <v>4.7619047619047616E-2</v>
      </c>
      <c r="X63" s="105">
        <f t="shared" si="3"/>
        <v>0.5</v>
      </c>
      <c r="Y63" s="84">
        <f t="shared" si="4"/>
        <v>0.70710678118654757</v>
      </c>
      <c r="Z63" s="84">
        <f t="shared" si="5"/>
        <v>6.7343502970147393E-2</v>
      </c>
      <c r="AA63" s="84">
        <f t="shared" si="6"/>
        <v>4.7619047619047623E-2</v>
      </c>
      <c r="AB63" s="17"/>
    </row>
    <row r="64" spans="1:28" ht="15" x14ac:dyDescent="0.25">
      <c r="A64" s="16" t="str">
        <f t="shared" si="10"/>
        <v>FULL</v>
      </c>
      <c r="B64" s="16" t="str">
        <f t="shared" si="10"/>
        <v>PRODUCTION</v>
      </c>
      <c r="C64" s="16" t="str">
        <f t="shared" si="10"/>
        <v>BETWEEN</v>
      </c>
      <c r="D64" s="16" t="str">
        <f t="shared" si="10"/>
        <v>GOAB</v>
      </c>
      <c r="E64" s="16" t="str">
        <f t="shared" si="10"/>
        <v>ADU</v>
      </c>
      <c r="F64" s="100">
        <f t="shared" si="10"/>
        <v>0</v>
      </c>
      <c r="G64" s="100">
        <f t="shared" si="10"/>
        <v>0</v>
      </c>
      <c r="H64" s="16">
        <f t="shared" si="10"/>
        <v>0</v>
      </c>
      <c r="I64" s="16">
        <f t="shared" si="10"/>
        <v>130</v>
      </c>
      <c r="J64" s="16" t="str">
        <f t="shared" si="10"/>
        <v>20JC~113</v>
      </c>
      <c r="K64" s="100">
        <f t="shared" si="10"/>
        <v>0</v>
      </c>
      <c r="L64" s="16">
        <f t="shared" si="10"/>
        <v>120</v>
      </c>
      <c r="M64" s="16">
        <f t="shared" si="10"/>
        <v>100</v>
      </c>
      <c r="N64" s="106">
        <f t="shared" si="10"/>
        <v>130</v>
      </c>
      <c r="O64" s="102" t="str">
        <f t="shared" si="10"/>
        <v>20JC~113</v>
      </c>
      <c r="P64" s="103" t="s">
        <v>185</v>
      </c>
      <c r="Q64" s="23">
        <v>47</v>
      </c>
      <c r="R64" s="104"/>
      <c r="S64" s="4">
        <v>10</v>
      </c>
      <c r="T64" s="4">
        <v>9</v>
      </c>
      <c r="U64" s="105">
        <f t="shared" si="8"/>
        <v>1</v>
      </c>
      <c r="V64" s="105">
        <f t="shared" si="1"/>
        <v>9.5</v>
      </c>
      <c r="W64" s="105">
        <f t="shared" si="2"/>
        <v>5.2631578947368418E-2</v>
      </c>
      <c r="X64" s="105">
        <f t="shared" si="3"/>
        <v>0.5</v>
      </c>
      <c r="Y64" s="84">
        <f t="shared" si="4"/>
        <v>0.70710678118654757</v>
      </c>
      <c r="Z64" s="84">
        <f t="shared" si="5"/>
        <v>7.4432292756478696E-2</v>
      </c>
      <c r="AA64" s="84">
        <f t="shared" si="6"/>
        <v>5.2631578947368425E-2</v>
      </c>
      <c r="AB64" s="17"/>
    </row>
    <row r="65" spans="1:28" ht="15" x14ac:dyDescent="0.25">
      <c r="A65" s="16" t="str">
        <f t="shared" si="10"/>
        <v>FULL</v>
      </c>
      <c r="B65" s="16" t="str">
        <f t="shared" si="10"/>
        <v>PRODUCTION</v>
      </c>
      <c r="C65" s="16" t="str">
        <f t="shared" si="10"/>
        <v>BETWEEN</v>
      </c>
      <c r="D65" s="16" t="str">
        <f t="shared" si="10"/>
        <v>GOAB</v>
      </c>
      <c r="E65" s="16" t="str">
        <f t="shared" si="10"/>
        <v>ADU</v>
      </c>
      <c r="F65" s="100">
        <f t="shared" si="10"/>
        <v>0</v>
      </c>
      <c r="G65" s="100">
        <f t="shared" si="10"/>
        <v>0</v>
      </c>
      <c r="H65" s="16">
        <f t="shared" si="10"/>
        <v>0</v>
      </c>
      <c r="I65" s="16">
        <f t="shared" si="10"/>
        <v>130</v>
      </c>
      <c r="J65" s="16" t="str">
        <f t="shared" si="10"/>
        <v>20JC~113</v>
      </c>
      <c r="K65" s="100">
        <f t="shared" si="10"/>
        <v>0</v>
      </c>
      <c r="L65" s="16">
        <f t="shared" si="10"/>
        <v>120</v>
      </c>
      <c r="M65" s="16">
        <f t="shared" si="10"/>
        <v>100</v>
      </c>
      <c r="N65" s="106">
        <f t="shared" si="10"/>
        <v>130</v>
      </c>
      <c r="O65" s="102" t="str">
        <f t="shared" si="10"/>
        <v>20JC~113</v>
      </c>
      <c r="P65" s="103" t="s">
        <v>185</v>
      </c>
      <c r="Q65" s="23">
        <v>48</v>
      </c>
      <c r="R65" s="104"/>
      <c r="S65" s="4">
        <v>9</v>
      </c>
      <c r="T65" s="4">
        <v>15</v>
      </c>
      <c r="U65" s="105">
        <f t="shared" si="8"/>
        <v>-6</v>
      </c>
      <c r="V65" s="105">
        <f t="shared" si="1"/>
        <v>12</v>
      </c>
      <c r="W65" s="105">
        <f t="shared" si="2"/>
        <v>0.25</v>
      </c>
      <c r="X65" s="105">
        <f t="shared" si="3"/>
        <v>18</v>
      </c>
      <c r="Y65" s="84">
        <f t="shared" si="4"/>
        <v>4.2426406871192848</v>
      </c>
      <c r="Z65" s="84">
        <f t="shared" si="5"/>
        <v>0.35355339059327373</v>
      </c>
      <c r="AA65" s="84">
        <f t="shared" si="6"/>
        <v>0.24999999999999997</v>
      </c>
      <c r="AB65" s="17"/>
    </row>
    <row r="66" spans="1:28" ht="15" x14ac:dyDescent="0.25">
      <c r="A66" s="16" t="str">
        <f t="shared" si="10"/>
        <v>FULL</v>
      </c>
      <c r="B66" s="16" t="str">
        <f t="shared" si="10"/>
        <v>PRODUCTION</v>
      </c>
      <c r="C66" s="16" t="str">
        <f t="shared" si="10"/>
        <v>BETWEEN</v>
      </c>
      <c r="D66" s="16" t="str">
        <f t="shared" si="10"/>
        <v>GOAB</v>
      </c>
      <c r="E66" s="16" t="str">
        <f t="shared" si="10"/>
        <v>ADU</v>
      </c>
      <c r="F66" s="100">
        <f t="shared" si="10"/>
        <v>0</v>
      </c>
      <c r="G66" s="100">
        <f t="shared" si="10"/>
        <v>0</v>
      </c>
      <c r="H66" s="16">
        <f t="shared" si="10"/>
        <v>0</v>
      </c>
      <c r="I66" s="16">
        <f t="shared" si="10"/>
        <v>130</v>
      </c>
      <c r="J66" s="16" t="str">
        <f t="shared" si="10"/>
        <v>20JC~113</v>
      </c>
      <c r="K66" s="100">
        <f t="shared" si="10"/>
        <v>0</v>
      </c>
      <c r="L66" s="16">
        <f t="shared" si="10"/>
        <v>120</v>
      </c>
      <c r="M66" s="16">
        <f t="shared" si="10"/>
        <v>100</v>
      </c>
      <c r="N66" s="106">
        <f t="shared" si="10"/>
        <v>130</v>
      </c>
      <c r="O66" s="102" t="str">
        <f t="shared" si="10"/>
        <v>20JC~113</v>
      </c>
      <c r="P66" s="103" t="s">
        <v>185</v>
      </c>
      <c r="Q66" s="23">
        <v>49</v>
      </c>
      <c r="R66" s="104"/>
      <c r="S66" s="4">
        <v>18</v>
      </c>
      <c r="T66" s="4">
        <v>17</v>
      </c>
      <c r="U66" s="105">
        <f t="shared" si="8"/>
        <v>1</v>
      </c>
      <c r="V66" s="105">
        <f t="shared" si="1"/>
        <v>17.5</v>
      </c>
      <c r="W66" s="105">
        <f t="shared" si="2"/>
        <v>2.8571428571428571E-2</v>
      </c>
      <c r="X66" s="105">
        <f t="shared" si="3"/>
        <v>0.5</v>
      </c>
      <c r="Y66" s="84">
        <f t="shared" si="4"/>
        <v>0.70710678118654757</v>
      </c>
      <c r="Z66" s="84">
        <f t="shared" si="5"/>
        <v>4.0406101782088436E-2</v>
      </c>
      <c r="AA66" s="84">
        <f t="shared" si="6"/>
        <v>2.8571428571428574E-2</v>
      </c>
      <c r="AB66" s="17"/>
    </row>
    <row r="67" spans="1:28" ht="15" x14ac:dyDescent="0.25">
      <c r="A67" s="16" t="str">
        <f t="shared" ref="A67:O82" si="11">A66</f>
        <v>FULL</v>
      </c>
      <c r="B67" s="16" t="str">
        <f t="shared" si="11"/>
        <v>PRODUCTION</v>
      </c>
      <c r="C67" s="16" t="str">
        <f t="shared" si="11"/>
        <v>BETWEEN</v>
      </c>
      <c r="D67" s="16" t="str">
        <f t="shared" si="11"/>
        <v>GOAB</v>
      </c>
      <c r="E67" s="16" t="str">
        <f t="shared" si="11"/>
        <v>ADU</v>
      </c>
      <c r="F67" s="100">
        <f t="shared" si="11"/>
        <v>0</v>
      </c>
      <c r="G67" s="100">
        <f t="shared" si="11"/>
        <v>0</v>
      </c>
      <c r="H67" s="16">
        <f t="shared" si="11"/>
        <v>0</v>
      </c>
      <c r="I67" s="16">
        <f t="shared" si="11"/>
        <v>130</v>
      </c>
      <c r="J67" s="16" t="str">
        <f t="shared" si="11"/>
        <v>20JC~113</v>
      </c>
      <c r="K67" s="100">
        <f t="shared" si="11"/>
        <v>0</v>
      </c>
      <c r="L67" s="16">
        <f t="shared" si="11"/>
        <v>120</v>
      </c>
      <c r="M67" s="16">
        <f t="shared" si="11"/>
        <v>100</v>
      </c>
      <c r="N67" s="106">
        <f t="shared" si="11"/>
        <v>130</v>
      </c>
      <c r="O67" s="102" t="str">
        <f t="shared" si="11"/>
        <v>20JC~113</v>
      </c>
      <c r="P67" s="103" t="s">
        <v>185</v>
      </c>
      <c r="Q67" s="23">
        <v>50</v>
      </c>
      <c r="R67" s="104"/>
      <c r="S67" s="4">
        <v>7</v>
      </c>
      <c r="T67" s="4">
        <v>6</v>
      </c>
      <c r="U67" s="105">
        <f t="shared" si="8"/>
        <v>1</v>
      </c>
      <c r="V67" s="105">
        <f t="shared" si="1"/>
        <v>6.5</v>
      </c>
      <c r="W67" s="105">
        <f t="shared" si="2"/>
        <v>7.6923076923076927E-2</v>
      </c>
      <c r="X67" s="105">
        <f t="shared" si="3"/>
        <v>0.5</v>
      </c>
      <c r="Y67" s="84">
        <f t="shared" si="4"/>
        <v>0.70710678118654757</v>
      </c>
      <c r="Z67" s="84">
        <f t="shared" si="5"/>
        <v>0.10878565864408424</v>
      </c>
      <c r="AA67" s="84">
        <f t="shared" si="6"/>
        <v>7.6923076923076913E-2</v>
      </c>
      <c r="AB67" s="17"/>
    </row>
    <row r="68" spans="1:28" ht="15" x14ac:dyDescent="0.25">
      <c r="A68" s="16" t="str">
        <f t="shared" si="11"/>
        <v>FULL</v>
      </c>
      <c r="B68" s="16" t="str">
        <f t="shared" si="11"/>
        <v>PRODUCTION</v>
      </c>
      <c r="C68" s="16" t="str">
        <f t="shared" si="11"/>
        <v>BETWEEN</v>
      </c>
      <c r="D68" s="16" t="str">
        <f t="shared" si="11"/>
        <v>GOAB</v>
      </c>
      <c r="E68" s="16" t="str">
        <f t="shared" si="11"/>
        <v>ADU</v>
      </c>
      <c r="F68" s="100">
        <f t="shared" si="11"/>
        <v>0</v>
      </c>
      <c r="G68" s="100">
        <f t="shared" si="11"/>
        <v>0</v>
      </c>
      <c r="H68" s="16">
        <f t="shared" si="11"/>
        <v>0</v>
      </c>
      <c r="I68" s="16">
        <f t="shared" si="11"/>
        <v>130</v>
      </c>
      <c r="J68" s="16" t="str">
        <f t="shared" si="11"/>
        <v>20JC~113</v>
      </c>
      <c r="K68" s="100">
        <f t="shared" si="11"/>
        <v>0</v>
      </c>
      <c r="L68" s="16">
        <f t="shared" si="11"/>
        <v>120</v>
      </c>
      <c r="M68" s="16">
        <f t="shared" si="11"/>
        <v>100</v>
      </c>
      <c r="N68" s="106">
        <f t="shared" si="11"/>
        <v>130</v>
      </c>
      <c r="O68" s="102" t="str">
        <f t="shared" si="11"/>
        <v>20JC~113</v>
      </c>
      <c r="P68" s="103" t="s">
        <v>185</v>
      </c>
      <c r="Q68" s="23">
        <v>51</v>
      </c>
      <c r="R68" s="104"/>
      <c r="S68" s="4">
        <v>21</v>
      </c>
      <c r="T68" s="4">
        <v>18</v>
      </c>
      <c r="U68" s="105">
        <f t="shared" si="8"/>
        <v>3</v>
      </c>
      <c r="V68" s="105">
        <f t="shared" si="1"/>
        <v>19.5</v>
      </c>
      <c r="W68" s="105">
        <f t="shared" si="2"/>
        <v>7.6923076923076927E-2</v>
      </c>
      <c r="X68" s="105">
        <f t="shared" si="3"/>
        <v>4.5</v>
      </c>
      <c r="Y68" s="84">
        <f t="shared" si="4"/>
        <v>2.1213203435596424</v>
      </c>
      <c r="Z68" s="84">
        <f t="shared" si="5"/>
        <v>0.10878565864408422</v>
      </c>
      <c r="AA68" s="84">
        <f t="shared" si="6"/>
        <v>7.6923076923076913E-2</v>
      </c>
      <c r="AB68" s="17"/>
    </row>
    <row r="69" spans="1:28" ht="15" x14ac:dyDescent="0.25">
      <c r="A69" s="16" t="str">
        <f t="shared" si="11"/>
        <v>FULL</v>
      </c>
      <c r="B69" s="16" t="str">
        <f t="shared" si="11"/>
        <v>PRODUCTION</v>
      </c>
      <c r="C69" s="16" t="str">
        <f t="shared" si="11"/>
        <v>BETWEEN</v>
      </c>
      <c r="D69" s="16" t="str">
        <f t="shared" si="11"/>
        <v>GOAB</v>
      </c>
      <c r="E69" s="16" t="str">
        <f t="shared" si="11"/>
        <v>ADU</v>
      </c>
      <c r="F69" s="100">
        <f t="shared" si="11"/>
        <v>0</v>
      </c>
      <c r="G69" s="100">
        <f t="shared" si="11"/>
        <v>0</v>
      </c>
      <c r="H69" s="16">
        <f t="shared" si="11"/>
        <v>0</v>
      </c>
      <c r="I69" s="16">
        <f t="shared" si="11"/>
        <v>130</v>
      </c>
      <c r="J69" s="16" t="str">
        <f t="shared" si="11"/>
        <v>20JC~113</v>
      </c>
      <c r="K69" s="100">
        <f t="shared" si="11"/>
        <v>0</v>
      </c>
      <c r="L69" s="16">
        <f t="shared" si="11"/>
        <v>120</v>
      </c>
      <c r="M69" s="16">
        <f t="shared" si="11"/>
        <v>100</v>
      </c>
      <c r="N69" s="106">
        <f t="shared" si="11"/>
        <v>130</v>
      </c>
      <c r="O69" s="102" t="str">
        <f t="shared" si="11"/>
        <v>20JC~113</v>
      </c>
      <c r="P69" s="103" t="s">
        <v>185</v>
      </c>
      <c r="Q69" s="23">
        <v>52</v>
      </c>
      <c r="R69" s="104"/>
      <c r="S69" s="4">
        <v>14</v>
      </c>
      <c r="T69" s="4">
        <v>14</v>
      </c>
      <c r="U69" s="105">
        <f t="shared" si="8"/>
        <v>0</v>
      </c>
      <c r="V69" s="105">
        <f t="shared" si="1"/>
        <v>14</v>
      </c>
      <c r="W69" s="105">
        <f t="shared" si="2"/>
        <v>0</v>
      </c>
      <c r="X69" s="105">
        <f t="shared" si="3"/>
        <v>0</v>
      </c>
      <c r="Y69" s="84">
        <f t="shared" si="4"/>
        <v>0</v>
      </c>
      <c r="Z69" s="84">
        <f t="shared" si="5"/>
        <v>0</v>
      </c>
      <c r="AA69" s="84">
        <f t="shared" si="6"/>
        <v>0</v>
      </c>
      <c r="AB69" s="17"/>
    </row>
    <row r="70" spans="1:28" ht="15" x14ac:dyDescent="0.25">
      <c r="A70" s="16" t="str">
        <f t="shared" si="11"/>
        <v>FULL</v>
      </c>
      <c r="B70" s="16" t="str">
        <f t="shared" si="11"/>
        <v>PRODUCTION</v>
      </c>
      <c r="C70" s="16" t="str">
        <f t="shared" si="11"/>
        <v>BETWEEN</v>
      </c>
      <c r="D70" s="16" t="str">
        <f t="shared" si="11"/>
        <v>GOAB</v>
      </c>
      <c r="E70" s="16" t="str">
        <f t="shared" si="11"/>
        <v>ADU</v>
      </c>
      <c r="F70" s="100">
        <f t="shared" si="11"/>
        <v>0</v>
      </c>
      <c r="G70" s="100">
        <f t="shared" si="11"/>
        <v>0</v>
      </c>
      <c r="H70" s="16">
        <f t="shared" si="11"/>
        <v>0</v>
      </c>
      <c r="I70" s="16">
        <f t="shared" si="11"/>
        <v>130</v>
      </c>
      <c r="J70" s="16" t="str">
        <f t="shared" si="11"/>
        <v>20JC~113</v>
      </c>
      <c r="K70" s="100">
        <f t="shared" si="11"/>
        <v>0</v>
      </c>
      <c r="L70" s="16">
        <f t="shared" si="11"/>
        <v>120</v>
      </c>
      <c r="M70" s="16">
        <f t="shared" si="11"/>
        <v>100</v>
      </c>
      <c r="N70" s="106">
        <f t="shared" si="11"/>
        <v>130</v>
      </c>
      <c r="O70" s="102" t="str">
        <f t="shared" si="11"/>
        <v>20JC~113</v>
      </c>
      <c r="P70" s="103" t="s">
        <v>185</v>
      </c>
      <c r="Q70" s="23">
        <v>53</v>
      </c>
      <c r="R70" s="104"/>
      <c r="S70" s="4">
        <v>12</v>
      </c>
      <c r="T70" s="4">
        <v>13</v>
      </c>
      <c r="U70" s="105">
        <f t="shared" si="8"/>
        <v>-1</v>
      </c>
      <c r="V70" s="105">
        <f t="shared" si="1"/>
        <v>12.5</v>
      </c>
      <c r="W70" s="105">
        <f t="shared" si="2"/>
        <v>0.04</v>
      </c>
      <c r="X70" s="105">
        <f t="shared" si="3"/>
        <v>0.5</v>
      </c>
      <c r="Y70" s="84">
        <f t="shared" si="4"/>
        <v>0.70710678118654757</v>
      </c>
      <c r="Z70" s="84">
        <f t="shared" si="5"/>
        <v>5.6568542494923803E-2</v>
      </c>
      <c r="AA70" s="84">
        <f t="shared" si="6"/>
        <v>0.04</v>
      </c>
      <c r="AB70" s="17"/>
    </row>
    <row r="71" spans="1:28" ht="15" x14ac:dyDescent="0.25">
      <c r="A71" s="16" t="str">
        <f t="shared" si="11"/>
        <v>FULL</v>
      </c>
      <c r="B71" s="16" t="str">
        <f t="shared" si="11"/>
        <v>PRODUCTION</v>
      </c>
      <c r="C71" s="16" t="str">
        <f t="shared" si="11"/>
        <v>BETWEEN</v>
      </c>
      <c r="D71" s="16" t="str">
        <f t="shared" si="11"/>
        <v>GOAB</v>
      </c>
      <c r="E71" s="16" t="str">
        <f t="shared" si="11"/>
        <v>ADU</v>
      </c>
      <c r="F71" s="100">
        <f t="shared" si="11"/>
        <v>0</v>
      </c>
      <c r="G71" s="100">
        <f t="shared" si="11"/>
        <v>0</v>
      </c>
      <c r="H71" s="16">
        <f t="shared" si="11"/>
        <v>0</v>
      </c>
      <c r="I71" s="16">
        <f t="shared" si="11"/>
        <v>130</v>
      </c>
      <c r="J71" s="16" t="str">
        <f t="shared" si="11"/>
        <v>20JC~113</v>
      </c>
      <c r="K71" s="100">
        <f t="shared" si="11"/>
        <v>0</v>
      </c>
      <c r="L71" s="16">
        <f t="shared" si="11"/>
        <v>120</v>
      </c>
      <c r="M71" s="16">
        <f t="shared" si="11"/>
        <v>100</v>
      </c>
      <c r="N71" s="106">
        <f t="shared" si="11"/>
        <v>130</v>
      </c>
      <c r="O71" s="102" t="str">
        <f t="shared" si="11"/>
        <v>20JC~113</v>
      </c>
      <c r="P71" s="103" t="s">
        <v>185</v>
      </c>
      <c r="Q71" s="23">
        <v>54</v>
      </c>
      <c r="R71" s="104"/>
      <c r="S71" s="4">
        <v>9</v>
      </c>
      <c r="T71" s="4">
        <v>11</v>
      </c>
      <c r="U71" s="105">
        <f t="shared" si="8"/>
        <v>-2</v>
      </c>
      <c r="V71" s="105">
        <f t="shared" si="1"/>
        <v>10</v>
      </c>
      <c r="W71" s="105">
        <f t="shared" si="2"/>
        <v>0.1</v>
      </c>
      <c r="X71" s="105">
        <f t="shared" si="3"/>
        <v>2</v>
      </c>
      <c r="Y71" s="84">
        <f t="shared" si="4"/>
        <v>1.4142135623730951</v>
      </c>
      <c r="Z71" s="84">
        <f t="shared" si="5"/>
        <v>0.1414213562373095</v>
      </c>
      <c r="AA71" s="84">
        <f t="shared" si="6"/>
        <v>9.9999999999999992E-2</v>
      </c>
      <c r="AB71" s="17"/>
    </row>
    <row r="72" spans="1:28" ht="15" x14ac:dyDescent="0.25">
      <c r="A72" s="16" t="str">
        <f t="shared" si="11"/>
        <v>FULL</v>
      </c>
      <c r="B72" s="16" t="str">
        <f t="shared" si="11"/>
        <v>PRODUCTION</v>
      </c>
      <c r="C72" s="16" t="str">
        <f t="shared" si="11"/>
        <v>BETWEEN</v>
      </c>
      <c r="D72" s="16" t="str">
        <f t="shared" si="11"/>
        <v>GOAB</v>
      </c>
      <c r="E72" s="16" t="str">
        <f t="shared" si="11"/>
        <v>ADU</v>
      </c>
      <c r="F72" s="100">
        <f t="shared" si="11"/>
        <v>0</v>
      </c>
      <c r="G72" s="100">
        <f t="shared" si="11"/>
        <v>0</v>
      </c>
      <c r="H72" s="16">
        <f t="shared" si="11"/>
        <v>0</v>
      </c>
      <c r="I72" s="16">
        <f t="shared" si="11"/>
        <v>130</v>
      </c>
      <c r="J72" s="16" t="str">
        <f t="shared" si="11"/>
        <v>20JC~113</v>
      </c>
      <c r="K72" s="100">
        <f t="shared" si="11"/>
        <v>0</v>
      </c>
      <c r="L72" s="16">
        <f t="shared" si="11"/>
        <v>120</v>
      </c>
      <c r="M72" s="16">
        <f t="shared" si="11"/>
        <v>100</v>
      </c>
      <c r="N72" s="106">
        <f t="shared" si="11"/>
        <v>130</v>
      </c>
      <c r="O72" s="102" t="str">
        <f t="shared" si="11"/>
        <v>20JC~113</v>
      </c>
      <c r="P72" s="103" t="s">
        <v>185</v>
      </c>
      <c r="Q72" s="23">
        <v>55</v>
      </c>
      <c r="R72" s="104"/>
      <c r="S72" s="4">
        <v>13</v>
      </c>
      <c r="T72" s="4">
        <v>12</v>
      </c>
      <c r="U72" s="105">
        <f t="shared" si="8"/>
        <v>1</v>
      </c>
      <c r="V72" s="105">
        <f t="shared" si="1"/>
        <v>12.5</v>
      </c>
      <c r="W72" s="105">
        <f t="shared" si="2"/>
        <v>0.04</v>
      </c>
      <c r="X72" s="105">
        <f t="shared" si="3"/>
        <v>0.5</v>
      </c>
      <c r="Y72" s="84">
        <f t="shared" si="4"/>
        <v>0.70710678118654757</v>
      </c>
      <c r="Z72" s="84">
        <f t="shared" si="5"/>
        <v>5.6568542494923803E-2</v>
      </c>
      <c r="AA72" s="84">
        <f t="shared" si="6"/>
        <v>0.04</v>
      </c>
      <c r="AB72" s="17"/>
    </row>
    <row r="73" spans="1:28" ht="15" x14ac:dyDescent="0.25">
      <c r="A73" s="16" t="str">
        <f t="shared" si="11"/>
        <v>FULL</v>
      </c>
      <c r="B73" s="16" t="str">
        <f t="shared" si="11"/>
        <v>PRODUCTION</v>
      </c>
      <c r="C73" s="16" t="str">
        <f t="shared" si="11"/>
        <v>BETWEEN</v>
      </c>
      <c r="D73" s="16" t="str">
        <f t="shared" si="11"/>
        <v>GOAB</v>
      </c>
      <c r="E73" s="16" t="str">
        <f t="shared" si="11"/>
        <v>ADU</v>
      </c>
      <c r="F73" s="100">
        <f t="shared" si="11"/>
        <v>0</v>
      </c>
      <c r="G73" s="100">
        <f t="shared" si="11"/>
        <v>0</v>
      </c>
      <c r="H73" s="16">
        <f t="shared" si="11"/>
        <v>0</v>
      </c>
      <c r="I73" s="16">
        <f t="shared" si="11"/>
        <v>130</v>
      </c>
      <c r="J73" s="16" t="str">
        <f t="shared" si="11"/>
        <v>20JC~113</v>
      </c>
      <c r="K73" s="100">
        <f t="shared" si="11"/>
        <v>0</v>
      </c>
      <c r="L73" s="16">
        <f t="shared" si="11"/>
        <v>120</v>
      </c>
      <c r="M73" s="16">
        <f t="shared" si="11"/>
        <v>100</v>
      </c>
      <c r="N73" s="106">
        <f t="shared" si="11"/>
        <v>130</v>
      </c>
      <c r="O73" s="102" t="str">
        <f t="shared" si="11"/>
        <v>20JC~113</v>
      </c>
      <c r="P73" s="103" t="s">
        <v>185</v>
      </c>
      <c r="Q73" s="23">
        <v>56</v>
      </c>
      <c r="R73" s="104"/>
      <c r="S73" s="4">
        <v>17</v>
      </c>
      <c r="T73" s="4">
        <v>17</v>
      </c>
      <c r="U73" s="105">
        <f t="shared" si="8"/>
        <v>0</v>
      </c>
      <c r="V73" s="105">
        <f t="shared" si="1"/>
        <v>17</v>
      </c>
      <c r="W73" s="105">
        <f t="shared" si="2"/>
        <v>0</v>
      </c>
      <c r="X73" s="105">
        <f t="shared" si="3"/>
        <v>0</v>
      </c>
      <c r="Y73" s="84">
        <f t="shared" si="4"/>
        <v>0</v>
      </c>
      <c r="Z73" s="84">
        <f t="shared" si="5"/>
        <v>0</v>
      </c>
      <c r="AA73" s="84">
        <f t="shared" si="6"/>
        <v>0</v>
      </c>
      <c r="AB73" s="17"/>
    </row>
    <row r="74" spans="1:28" ht="15" x14ac:dyDescent="0.25">
      <c r="A74" s="16" t="str">
        <f t="shared" si="11"/>
        <v>FULL</v>
      </c>
      <c r="B74" s="16" t="str">
        <f t="shared" si="11"/>
        <v>PRODUCTION</v>
      </c>
      <c r="C74" s="16" t="str">
        <f t="shared" si="11"/>
        <v>BETWEEN</v>
      </c>
      <c r="D74" s="16" t="str">
        <f t="shared" si="11"/>
        <v>GOAB</v>
      </c>
      <c r="E74" s="16" t="str">
        <f t="shared" si="11"/>
        <v>ADU</v>
      </c>
      <c r="F74" s="100">
        <f t="shared" si="11"/>
        <v>0</v>
      </c>
      <c r="G74" s="100">
        <f t="shared" si="11"/>
        <v>0</v>
      </c>
      <c r="H74" s="16">
        <f t="shared" si="11"/>
        <v>0</v>
      </c>
      <c r="I74" s="16">
        <f t="shared" si="11"/>
        <v>130</v>
      </c>
      <c r="J74" s="16" t="str">
        <f t="shared" si="11"/>
        <v>20JC~113</v>
      </c>
      <c r="K74" s="100">
        <f t="shared" si="11"/>
        <v>0</v>
      </c>
      <c r="L74" s="16">
        <f t="shared" si="11"/>
        <v>120</v>
      </c>
      <c r="M74" s="16">
        <f t="shared" si="11"/>
        <v>100</v>
      </c>
      <c r="N74" s="106">
        <f t="shared" si="11"/>
        <v>130</v>
      </c>
      <c r="O74" s="102" t="str">
        <f t="shared" si="11"/>
        <v>20JC~113</v>
      </c>
      <c r="P74" s="103" t="s">
        <v>185</v>
      </c>
      <c r="Q74" s="23">
        <v>57</v>
      </c>
      <c r="R74" s="104"/>
      <c r="S74" s="4">
        <v>15</v>
      </c>
      <c r="T74" s="4">
        <v>17</v>
      </c>
      <c r="U74" s="105">
        <f t="shared" si="8"/>
        <v>-2</v>
      </c>
      <c r="V74" s="105">
        <f t="shared" si="1"/>
        <v>16</v>
      </c>
      <c r="W74" s="105">
        <f t="shared" si="2"/>
        <v>6.25E-2</v>
      </c>
      <c r="X74" s="105">
        <f t="shared" si="3"/>
        <v>2</v>
      </c>
      <c r="Y74" s="84">
        <f t="shared" si="4"/>
        <v>1.4142135623730951</v>
      </c>
      <c r="Z74" s="84">
        <f t="shared" si="5"/>
        <v>8.8388347648318447E-2</v>
      </c>
      <c r="AA74" s="84">
        <f t="shared" si="6"/>
        <v>6.25E-2</v>
      </c>
      <c r="AB74" s="17"/>
    </row>
    <row r="75" spans="1:28" ht="15" x14ac:dyDescent="0.25">
      <c r="A75" s="16" t="str">
        <f t="shared" si="11"/>
        <v>FULL</v>
      </c>
      <c r="B75" s="16" t="str">
        <f t="shared" si="11"/>
        <v>PRODUCTION</v>
      </c>
      <c r="C75" s="16" t="str">
        <f t="shared" si="11"/>
        <v>BETWEEN</v>
      </c>
      <c r="D75" s="16" t="str">
        <f t="shared" si="11"/>
        <v>GOAB</v>
      </c>
      <c r="E75" s="16" t="str">
        <f t="shared" si="11"/>
        <v>ADU</v>
      </c>
      <c r="F75" s="100">
        <f t="shared" si="11"/>
        <v>0</v>
      </c>
      <c r="G75" s="100">
        <f t="shared" si="11"/>
        <v>0</v>
      </c>
      <c r="H75" s="16">
        <f t="shared" si="11"/>
        <v>0</v>
      </c>
      <c r="I75" s="16">
        <f t="shared" si="11"/>
        <v>130</v>
      </c>
      <c r="J75" s="16" t="str">
        <f t="shared" si="11"/>
        <v>20JC~113</v>
      </c>
      <c r="K75" s="100">
        <f t="shared" si="11"/>
        <v>0</v>
      </c>
      <c r="L75" s="16">
        <f t="shared" si="11"/>
        <v>120</v>
      </c>
      <c r="M75" s="16">
        <f t="shared" si="11"/>
        <v>100</v>
      </c>
      <c r="N75" s="106">
        <f t="shared" si="11"/>
        <v>130</v>
      </c>
      <c r="O75" s="102" t="str">
        <f t="shared" si="11"/>
        <v>20JC~113</v>
      </c>
      <c r="P75" s="103" t="s">
        <v>185</v>
      </c>
      <c r="Q75" s="23">
        <v>58</v>
      </c>
      <c r="R75" s="104"/>
      <c r="S75" s="4">
        <v>10</v>
      </c>
      <c r="T75" s="4">
        <v>11</v>
      </c>
      <c r="U75" s="105">
        <f t="shared" si="8"/>
        <v>-1</v>
      </c>
      <c r="V75" s="105">
        <f t="shared" si="1"/>
        <v>10.5</v>
      </c>
      <c r="W75" s="105">
        <f t="shared" si="2"/>
        <v>4.7619047619047616E-2</v>
      </c>
      <c r="X75" s="105">
        <f t="shared" si="3"/>
        <v>0.5</v>
      </c>
      <c r="Y75" s="84">
        <f t="shared" si="4"/>
        <v>0.70710678118654757</v>
      </c>
      <c r="Z75" s="84">
        <f t="shared" si="5"/>
        <v>6.7343502970147393E-2</v>
      </c>
      <c r="AA75" s="84">
        <f t="shared" si="6"/>
        <v>4.7619047619047623E-2</v>
      </c>
      <c r="AB75" s="17"/>
    </row>
    <row r="76" spans="1:28" ht="15" x14ac:dyDescent="0.25">
      <c r="A76" s="16" t="str">
        <f t="shared" si="11"/>
        <v>FULL</v>
      </c>
      <c r="B76" s="16" t="str">
        <f t="shared" si="11"/>
        <v>PRODUCTION</v>
      </c>
      <c r="C76" s="16" t="str">
        <f t="shared" si="11"/>
        <v>BETWEEN</v>
      </c>
      <c r="D76" s="16" t="str">
        <f t="shared" si="11"/>
        <v>GOAB</v>
      </c>
      <c r="E76" s="16" t="str">
        <f t="shared" si="11"/>
        <v>ADU</v>
      </c>
      <c r="F76" s="100">
        <f t="shared" si="11"/>
        <v>0</v>
      </c>
      <c r="G76" s="100">
        <f t="shared" si="11"/>
        <v>0</v>
      </c>
      <c r="H76" s="16">
        <f t="shared" si="11"/>
        <v>0</v>
      </c>
      <c r="I76" s="16">
        <f t="shared" si="11"/>
        <v>130</v>
      </c>
      <c r="J76" s="16" t="str">
        <f t="shared" si="11"/>
        <v>20JC~113</v>
      </c>
      <c r="K76" s="100">
        <f t="shared" si="11"/>
        <v>0</v>
      </c>
      <c r="L76" s="16">
        <f t="shared" si="11"/>
        <v>120</v>
      </c>
      <c r="M76" s="16">
        <f t="shared" si="11"/>
        <v>100</v>
      </c>
      <c r="N76" s="106">
        <f t="shared" si="11"/>
        <v>130</v>
      </c>
      <c r="O76" s="102" t="str">
        <f t="shared" si="11"/>
        <v>20JC~113</v>
      </c>
      <c r="P76" s="103" t="s">
        <v>185</v>
      </c>
      <c r="Q76" s="23">
        <v>59</v>
      </c>
      <c r="R76" s="104"/>
      <c r="S76" s="4">
        <v>21</v>
      </c>
      <c r="T76" s="4">
        <v>20</v>
      </c>
      <c r="U76" s="105">
        <f t="shared" si="8"/>
        <v>1</v>
      </c>
      <c r="V76" s="105">
        <f t="shared" si="1"/>
        <v>20.5</v>
      </c>
      <c r="W76" s="105">
        <f t="shared" si="2"/>
        <v>2.4390243902439025E-2</v>
      </c>
      <c r="X76" s="105">
        <f t="shared" si="3"/>
        <v>0.5</v>
      </c>
      <c r="Y76" s="84">
        <f t="shared" si="4"/>
        <v>0.70710678118654757</v>
      </c>
      <c r="Z76" s="84">
        <f t="shared" si="5"/>
        <v>3.4493013716416956E-2</v>
      </c>
      <c r="AA76" s="84">
        <f t="shared" si="6"/>
        <v>2.4390243902439025E-2</v>
      </c>
      <c r="AB76" s="17"/>
    </row>
    <row r="77" spans="1:28" ht="15" x14ac:dyDescent="0.25">
      <c r="A77" s="16" t="str">
        <f t="shared" si="11"/>
        <v>FULL</v>
      </c>
      <c r="B77" s="16" t="str">
        <f t="shared" si="11"/>
        <v>PRODUCTION</v>
      </c>
      <c r="C77" s="16" t="str">
        <f t="shared" si="11"/>
        <v>BETWEEN</v>
      </c>
      <c r="D77" s="16" t="str">
        <f t="shared" si="11"/>
        <v>GOAB</v>
      </c>
      <c r="E77" s="16" t="str">
        <f t="shared" si="11"/>
        <v>ADU</v>
      </c>
      <c r="F77" s="100">
        <f t="shared" si="11"/>
        <v>0</v>
      </c>
      <c r="G77" s="100">
        <f t="shared" si="11"/>
        <v>0</v>
      </c>
      <c r="H77" s="16">
        <f t="shared" si="11"/>
        <v>0</v>
      </c>
      <c r="I77" s="16">
        <f t="shared" si="11"/>
        <v>130</v>
      </c>
      <c r="J77" s="16" t="str">
        <f t="shared" si="11"/>
        <v>20JC~113</v>
      </c>
      <c r="K77" s="100">
        <f t="shared" si="11"/>
        <v>0</v>
      </c>
      <c r="L77" s="16">
        <f t="shared" si="11"/>
        <v>120</v>
      </c>
      <c r="M77" s="16">
        <f t="shared" si="11"/>
        <v>100</v>
      </c>
      <c r="N77" s="106">
        <f t="shared" si="11"/>
        <v>130</v>
      </c>
      <c r="O77" s="102" t="str">
        <f t="shared" si="11"/>
        <v>20JC~113</v>
      </c>
      <c r="P77" s="103" t="s">
        <v>185</v>
      </c>
      <c r="Q77" s="23">
        <v>60</v>
      </c>
      <c r="R77" s="104"/>
      <c r="S77" s="4">
        <v>16</v>
      </c>
      <c r="T77" s="4">
        <v>15</v>
      </c>
      <c r="U77" s="105">
        <f t="shared" si="8"/>
        <v>1</v>
      </c>
      <c r="V77" s="105">
        <f t="shared" si="1"/>
        <v>15.5</v>
      </c>
      <c r="W77" s="105">
        <f t="shared" si="2"/>
        <v>3.2258064516129031E-2</v>
      </c>
      <c r="X77" s="105">
        <f t="shared" si="3"/>
        <v>0.5</v>
      </c>
      <c r="Y77" s="84">
        <f t="shared" si="4"/>
        <v>0.70710678118654757</v>
      </c>
      <c r="Z77" s="84">
        <f t="shared" si="5"/>
        <v>4.5619792334615973E-2</v>
      </c>
      <c r="AA77" s="84">
        <f t="shared" si="6"/>
        <v>3.2258064516129031E-2</v>
      </c>
      <c r="AB77" s="17"/>
    </row>
    <row r="78" spans="1:28" ht="15" x14ac:dyDescent="0.25">
      <c r="A78" s="16" t="str">
        <f t="shared" si="11"/>
        <v>FULL</v>
      </c>
      <c r="B78" s="16" t="str">
        <f t="shared" si="11"/>
        <v>PRODUCTION</v>
      </c>
      <c r="C78" s="16" t="str">
        <f t="shared" si="11"/>
        <v>BETWEEN</v>
      </c>
      <c r="D78" s="16" t="str">
        <f t="shared" si="11"/>
        <v>GOAB</v>
      </c>
      <c r="E78" s="16" t="str">
        <f t="shared" si="11"/>
        <v>ADU</v>
      </c>
      <c r="F78" s="100">
        <f t="shared" si="11"/>
        <v>0</v>
      </c>
      <c r="G78" s="100">
        <f t="shared" si="11"/>
        <v>0</v>
      </c>
      <c r="H78" s="16">
        <f t="shared" si="11"/>
        <v>0</v>
      </c>
      <c r="I78" s="16">
        <f t="shared" si="11"/>
        <v>130</v>
      </c>
      <c r="J78" s="16" t="str">
        <f t="shared" si="11"/>
        <v>20JC~113</v>
      </c>
      <c r="K78" s="100">
        <f t="shared" si="11"/>
        <v>0</v>
      </c>
      <c r="L78" s="16">
        <f t="shared" si="11"/>
        <v>120</v>
      </c>
      <c r="M78" s="16">
        <f t="shared" si="11"/>
        <v>100</v>
      </c>
      <c r="N78" s="106">
        <f t="shared" si="11"/>
        <v>130</v>
      </c>
      <c r="O78" s="102" t="str">
        <f t="shared" si="11"/>
        <v>20JC~113</v>
      </c>
      <c r="P78" s="103" t="s">
        <v>185</v>
      </c>
      <c r="Q78" s="23">
        <v>61</v>
      </c>
      <c r="R78" s="104"/>
      <c r="S78" s="4">
        <v>17</v>
      </c>
      <c r="T78" s="4">
        <v>20</v>
      </c>
      <c r="U78" s="105">
        <f t="shared" si="8"/>
        <v>-3</v>
      </c>
      <c r="V78" s="105">
        <f t="shared" si="1"/>
        <v>18.5</v>
      </c>
      <c r="W78" s="105">
        <f t="shared" si="2"/>
        <v>8.1081081081081086E-2</v>
      </c>
      <c r="X78" s="105">
        <f t="shared" si="3"/>
        <v>4.5</v>
      </c>
      <c r="Y78" s="84">
        <f t="shared" si="4"/>
        <v>2.1213203435596424</v>
      </c>
      <c r="Z78" s="84">
        <f t="shared" si="5"/>
        <v>0.11466596451673743</v>
      </c>
      <c r="AA78" s="84">
        <f t="shared" si="6"/>
        <v>8.1081081081081072E-2</v>
      </c>
      <c r="AB78" s="17"/>
    </row>
    <row r="79" spans="1:28" ht="15" x14ac:dyDescent="0.25">
      <c r="A79" s="16" t="str">
        <f t="shared" si="11"/>
        <v>FULL</v>
      </c>
      <c r="B79" s="16" t="str">
        <f t="shared" si="11"/>
        <v>PRODUCTION</v>
      </c>
      <c r="C79" s="16" t="str">
        <f t="shared" si="11"/>
        <v>BETWEEN</v>
      </c>
      <c r="D79" s="16" t="str">
        <f t="shared" si="11"/>
        <v>GOAB</v>
      </c>
      <c r="E79" s="16" t="str">
        <f t="shared" si="11"/>
        <v>ADU</v>
      </c>
      <c r="F79" s="100">
        <f t="shared" si="11"/>
        <v>0</v>
      </c>
      <c r="G79" s="100">
        <f t="shared" si="11"/>
        <v>0</v>
      </c>
      <c r="H79" s="16">
        <f t="shared" si="11"/>
        <v>0</v>
      </c>
      <c r="I79" s="16">
        <f t="shared" si="11"/>
        <v>130</v>
      </c>
      <c r="J79" s="16" t="str">
        <f t="shared" si="11"/>
        <v>20JC~113</v>
      </c>
      <c r="K79" s="100">
        <f t="shared" si="11"/>
        <v>0</v>
      </c>
      <c r="L79" s="16">
        <f t="shared" si="11"/>
        <v>120</v>
      </c>
      <c r="M79" s="16">
        <f t="shared" si="11"/>
        <v>100</v>
      </c>
      <c r="N79" s="106">
        <f t="shared" si="11"/>
        <v>130</v>
      </c>
      <c r="O79" s="102" t="str">
        <f t="shared" si="11"/>
        <v>20JC~113</v>
      </c>
      <c r="P79" s="103" t="s">
        <v>185</v>
      </c>
      <c r="Q79" s="23">
        <v>62</v>
      </c>
      <c r="R79" s="104"/>
      <c r="S79" s="4">
        <v>12</v>
      </c>
      <c r="T79" s="4">
        <v>9</v>
      </c>
      <c r="U79" s="105">
        <f t="shared" si="8"/>
        <v>3</v>
      </c>
      <c r="V79" s="105">
        <f t="shared" si="1"/>
        <v>10.5</v>
      </c>
      <c r="W79" s="105">
        <f t="shared" si="2"/>
        <v>0.14285714285714285</v>
      </c>
      <c r="X79" s="105">
        <f t="shared" si="3"/>
        <v>4.5</v>
      </c>
      <c r="Y79" s="84">
        <f t="shared" si="4"/>
        <v>2.1213203435596424</v>
      </c>
      <c r="Z79" s="84">
        <f t="shared" si="5"/>
        <v>0.20203050891044214</v>
      </c>
      <c r="AA79" s="84">
        <f t="shared" si="6"/>
        <v>0.14285714285714285</v>
      </c>
      <c r="AB79" s="17"/>
    </row>
    <row r="80" spans="1:28" ht="15" x14ac:dyDescent="0.25">
      <c r="A80" s="16" t="str">
        <f t="shared" si="11"/>
        <v>FULL</v>
      </c>
      <c r="B80" s="16" t="str">
        <f t="shared" si="11"/>
        <v>PRODUCTION</v>
      </c>
      <c r="C80" s="16" t="str">
        <f t="shared" si="11"/>
        <v>BETWEEN</v>
      </c>
      <c r="D80" s="16" t="str">
        <f t="shared" si="11"/>
        <v>GOAB</v>
      </c>
      <c r="E80" s="16" t="str">
        <f t="shared" si="11"/>
        <v>ADU</v>
      </c>
      <c r="F80" s="100">
        <f t="shared" si="11"/>
        <v>0</v>
      </c>
      <c r="G80" s="100">
        <f t="shared" si="11"/>
        <v>0</v>
      </c>
      <c r="H80" s="16">
        <f t="shared" si="11"/>
        <v>0</v>
      </c>
      <c r="I80" s="16">
        <f t="shared" si="11"/>
        <v>130</v>
      </c>
      <c r="J80" s="16" t="str">
        <f t="shared" si="11"/>
        <v>20JC~113</v>
      </c>
      <c r="K80" s="100">
        <f t="shared" si="11"/>
        <v>0</v>
      </c>
      <c r="L80" s="16">
        <f t="shared" si="11"/>
        <v>120</v>
      </c>
      <c r="M80" s="16">
        <f t="shared" si="11"/>
        <v>100</v>
      </c>
      <c r="N80" s="106">
        <f t="shared" si="11"/>
        <v>130</v>
      </c>
      <c r="O80" s="102" t="str">
        <f t="shared" si="11"/>
        <v>20JC~113</v>
      </c>
      <c r="P80" s="103" t="s">
        <v>185</v>
      </c>
      <c r="Q80" s="23">
        <v>63</v>
      </c>
      <c r="R80" s="104"/>
      <c r="S80" s="4">
        <v>13</v>
      </c>
      <c r="T80" s="4">
        <v>13</v>
      </c>
      <c r="U80" s="105">
        <f t="shared" si="8"/>
        <v>0</v>
      </c>
      <c r="V80" s="105">
        <f t="shared" si="1"/>
        <v>13</v>
      </c>
      <c r="W80" s="105">
        <f t="shared" si="2"/>
        <v>0</v>
      </c>
      <c r="X80" s="105">
        <f t="shared" si="3"/>
        <v>0</v>
      </c>
      <c r="Y80" s="84">
        <f t="shared" si="4"/>
        <v>0</v>
      </c>
      <c r="Z80" s="84">
        <f t="shared" si="5"/>
        <v>0</v>
      </c>
      <c r="AA80" s="84">
        <f t="shared" si="6"/>
        <v>0</v>
      </c>
      <c r="AB80" s="17"/>
    </row>
    <row r="81" spans="1:28" ht="15" x14ac:dyDescent="0.25">
      <c r="A81" s="16" t="str">
        <f t="shared" si="11"/>
        <v>FULL</v>
      </c>
      <c r="B81" s="16" t="str">
        <f t="shared" si="11"/>
        <v>PRODUCTION</v>
      </c>
      <c r="C81" s="16" t="str">
        <f t="shared" si="11"/>
        <v>BETWEEN</v>
      </c>
      <c r="D81" s="16" t="str">
        <f t="shared" si="11"/>
        <v>GOAB</v>
      </c>
      <c r="E81" s="16" t="str">
        <f t="shared" si="11"/>
        <v>ADU</v>
      </c>
      <c r="F81" s="100">
        <f t="shared" si="11"/>
        <v>0</v>
      </c>
      <c r="G81" s="100">
        <f t="shared" si="11"/>
        <v>0</v>
      </c>
      <c r="H81" s="16">
        <f t="shared" si="11"/>
        <v>0</v>
      </c>
      <c r="I81" s="16">
        <f t="shared" si="11"/>
        <v>130</v>
      </c>
      <c r="J81" s="16" t="str">
        <f t="shared" si="11"/>
        <v>20JC~113</v>
      </c>
      <c r="K81" s="100">
        <f t="shared" si="11"/>
        <v>0</v>
      </c>
      <c r="L81" s="16">
        <f t="shared" si="11"/>
        <v>120</v>
      </c>
      <c r="M81" s="16">
        <f t="shared" si="11"/>
        <v>100</v>
      </c>
      <c r="N81" s="106">
        <f t="shared" si="11"/>
        <v>130</v>
      </c>
      <c r="O81" s="102" t="str">
        <f t="shared" si="11"/>
        <v>20JC~113</v>
      </c>
      <c r="P81" s="103" t="s">
        <v>185</v>
      </c>
      <c r="Q81" s="23">
        <v>64</v>
      </c>
      <c r="R81" s="104"/>
      <c r="S81" s="4">
        <v>9</v>
      </c>
      <c r="T81" s="4">
        <v>12</v>
      </c>
      <c r="U81" s="105">
        <f t="shared" si="8"/>
        <v>-3</v>
      </c>
      <c r="V81" s="105">
        <f t="shared" si="1"/>
        <v>10.5</v>
      </c>
      <c r="W81" s="105">
        <f t="shared" si="2"/>
        <v>0.14285714285714285</v>
      </c>
      <c r="X81" s="105">
        <f t="shared" si="3"/>
        <v>4.5</v>
      </c>
      <c r="Y81" s="84">
        <f t="shared" si="4"/>
        <v>2.1213203435596424</v>
      </c>
      <c r="Z81" s="84">
        <f t="shared" si="5"/>
        <v>0.20203050891044214</v>
      </c>
      <c r="AA81" s="84">
        <f t="shared" si="6"/>
        <v>0.14285714285714285</v>
      </c>
      <c r="AB81" s="17"/>
    </row>
    <row r="82" spans="1:28" ht="15" x14ac:dyDescent="0.25">
      <c r="A82" s="16" t="str">
        <f t="shared" si="11"/>
        <v>FULL</v>
      </c>
      <c r="B82" s="16" t="str">
        <f t="shared" si="11"/>
        <v>PRODUCTION</v>
      </c>
      <c r="C82" s="16" t="str">
        <f t="shared" si="11"/>
        <v>BETWEEN</v>
      </c>
      <c r="D82" s="16" t="str">
        <f t="shared" si="11"/>
        <v>GOAB</v>
      </c>
      <c r="E82" s="16" t="str">
        <f t="shared" si="11"/>
        <v>ADU</v>
      </c>
      <c r="F82" s="100">
        <f t="shared" si="11"/>
        <v>0</v>
      </c>
      <c r="G82" s="100">
        <f t="shared" si="11"/>
        <v>0</v>
      </c>
      <c r="H82" s="16">
        <f t="shared" si="11"/>
        <v>0</v>
      </c>
      <c r="I82" s="16">
        <f t="shared" si="11"/>
        <v>130</v>
      </c>
      <c r="J82" s="16" t="str">
        <f t="shared" si="11"/>
        <v>20JC~113</v>
      </c>
      <c r="K82" s="100">
        <f t="shared" si="11"/>
        <v>0</v>
      </c>
      <c r="L82" s="16">
        <f t="shared" si="11"/>
        <v>120</v>
      </c>
      <c r="M82" s="16">
        <f t="shared" si="11"/>
        <v>100</v>
      </c>
      <c r="N82" s="106">
        <f t="shared" si="11"/>
        <v>130</v>
      </c>
      <c r="O82" s="102" t="str">
        <f t="shared" si="11"/>
        <v>20JC~113</v>
      </c>
      <c r="P82" s="103" t="s">
        <v>185</v>
      </c>
      <c r="Q82" s="23">
        <v>65</v>
      </c>
      <c r="R82" s="104"/>
      <c r="S82" s="4">
        <v>12</v>
      </c>
      <c r="T82" s="4">
        <v>13</v>
      </c>
      <c r="U82" s="105">
        <f t="shared" si="8"/>
        <v>-1</v>
      </c>
      <c r="V82" s="105">
        <f t="shared" ref="V82:V117" si="12">AVERAGE(S82:T82)</f>
        <v>12.5</v>
      </c>
      <c r="W82" s="105">
        <f t="shared" ref="W82:W117" si="13">(((ABS(S82-V82))/V82)+((ABS(T82-V82))/V82))/2</f>
        <v>0.04</v>
      </c>
      <c r="X82" s="105">
        <f t="shared" ref="X82:X117" si="14">VAR(S82:T82)</f>
        <v>0.5</v>
      </c>
      <c r="Y82" s="84">
        <f t="shared" ref="Y82:Y117" si="15">STDEV(S82:T82)</f>
        <v>0.70710678118654757</v>
      </c>
      <c r="Z82" s="84">
        <f t="shared" ref="Z82:Z117" si="16">Y82/V82</f>
        <v>5.6568542494923803E-2</v>
      </c>
      <c r="AA82" s="84">
        <f t="shared" ref="AA82:AA117" si="17">Z82/SQRT(2)</f>
        <v>0.04</v>
      </c>
      <c r="AB82" s="17"/>
    </row>
    <row r="83" spans="1:28" ht="15" x14ac:dyDescent="0.25">
      <c r="A83" s="16" t="str">
        <f t="shared" ref="A83:O98" si="18">A82</f>
        <v>FULL</v>
      </c>
      <c r="B83" s="16" t="str">
        <f t="shared" si="18"/>
        <v>PRODUCTION</v>
      </c>
      <c r="C83" s="16" t="str">
        <f t="shared" si="18"/>
        <v>BETWEEN</v>
      </c>
      <c r="D83" s="16" t="str">
        <f t="shared" si="18"/>
        <v>GOAB</v>
      </c>
      <c r="E83" s="16" t="str">
        <f t="shared" si="18"/>
        <v>ADU</v>
      </c>
      <c r="F83" s="100">
        <f t="shared" si="18"/>
        <v>0</v>
      </c>
      <c r="G83" s="100">
        <f t="shared" si="18"/>
        <v>0</v>
      </c>
      <c r="H83" s="16">
        <f t="shared" si="18"/>
        <v>0</v>
      </c>
      <c r="I83" s="16">
        <f t="shared" si="18"/>
        <v>130</v>
      </c>
      <c r="J83" s="16" t="str">
        <f t="shared" si="18"/>
        <v>20JC~113</v>
      </c>
      <c r="K83" s="100">
        <f t="shared" si="18"/>
        <v>0</v>
      </c>
      <c r="L83" s="16">
        <f t="shared" si="18"/>
        <v>120</v>
      </c>
      <c r="M83" s="16">
        <f t="shared" si="18"/>
        <v>100</v>
      </c>
      <c r="N83" s="106">
        <f t="shared" si="18"/>
        <v>130</v>
      </c>
      <c r="O83" s="102" t="str">
        <f t="shared" si="18"/>
        <v>20JC~113</v>
      </c>
      <c r="P83" s="103" t="s">
        <v>185</v>
      </c>
      <c r="Q83" s="23">
        <v>66</v>
      </c>
      <c r="R83" s="104"/>
      <c r="S83" s="4">
        <v>13</v>
      </c>
      <c r="T83" s="4">
        <v>14</v>
      </c>
      <c r="U83" s="105">
        <f t="shared" ref="U83:U117" si="19">S83-T83</f>
        <v>-1</v>
      </c>
      <c r="V83" s="105">
        <f t="shared" si="12"/>
        <v>13.5</v>
      </c>
      <c r="W83" s="105">
        <f t="shared" si="13"/>
        <v>3.7037037037037035E-2</v>
      </c>
      <c r="X83" s="105">
        <f t="shared" si="14"/>
        <v>0.5</v>
      </c>
      <c r="Y83" s="84">
        <f t="shared" si="15"/>
        <v>0.70710678118654757</v>
      </c>
      <c r="Z83" s="84">
        <f t="shared" si="16"/>
        <v>5.2378280087892415E-2</v>
      </c>
      <c r="AA83" s="84">
        <f t="shared" si="17"/>
        <v>3.7037037037037042E-2</v>
      </c>
      <c r="AB83" s="17"/>
    </row>
    <row r="84" spans="1:28" ht="15" x14ac:dyDescent="0.25">
      <c r="A84" s="16" t="str">
        <f t="shared" si="18"/>
        <v>FULL</v>
      </c>
      <c r="B84" s="16" t="str">
        <f t="shared" si="18"/>
        <v>PRODUCTION</v>
      </c>
      <c r="C84" s="16" t="str">
        <f t="shared" si="18"/>
        <v>BETWEEN</v>
      </c>
      <c r="D84" s="16" t="str">
        <f t="shared" si="18"/>
        <v>GOAB</v>
      </c>
      <c r="E84" s="16" t="str">
        <f t="shared" si="18"/>
        <v>ADU</v>
      </c>
      <c r="F84" s="100">
        <f t="shared" si="18"/>
        <v>0</v>
      </c>
      <c r="G84" s="100">
        <f t="shared" si="18"/>
        <v>0</v>
      </c>
      <c r="H84" s="16">
        <f t="shared" si="18"/>
        <v>0</v>
      </c>
      <c r="I84" s="16">
        <f t="shared" si="18"/>
        <v>130</v>
      </c>
      <c r="J84" s="16" t="str">
        <f t="shared" si="18"/>
        <v>20JC~113</v>
      </c>
      <c r="K84" s="100">
        <f t="shared" si="18"/>
        <v>0</v>
      </c>
      <c r="L84" s="16">
        <f t="shared" si="18"/>
        <v>120</v>
      </c>
      <c r="M84" s="16">
        <f t="shared" si="18"/>
        <v>100</v>
      </c>
      <c r="N84" s="106">
        <f t="shared" si="18"/>
        <v>130</v>
      </c>
      <c r="O84" s="102" t="str">
        <f t="shared" si="18"/>
        <v>20JC~113</v>
      </c>
      <c r="P84" s="103" t="s">
        <v>185</v>
      </c>
      <c r="Q84" s="23">
        <v>67</v>
      </c>
      <c r="R84" s="104"/>
      <c r="S84" s="4">
        <v>15</v>
      </c>
      <c r="T84" s="4">
        <v>16</v>
      </c>
      <c r="U84" s="105">
        <f t="shared" si="19"/>
        <v>-1</v>
      </c>
      <c r="V84" s="105">
        <f t="shared" si="12"/>
        <v>15.5</v>
      </c>
      <c r="W84" s="105">
        <f t="shared" si="13"/>
        <v>3.2258064516129031E-2</v>
      </c>
      <c r="X84" s="105">
        <f t="shared" si="14"/>
        <v>0.5</v>
      </c>
      <c r="Y84" s="84">
        <f t="shared" si="15"/>
        <v>0.70710678118654757</v>
      </c>
      <c r="Z84" s="84">
        <f t="shared" si="16"/>
        <v>4.5619792334615973E-2</v>
      </c>
      <c r="AA84" s="84">
        <f t="shared" si="17"/>
        <v>3.2258064516129031E-2</v>
      </c>
      <c r="AB84" s="17"/>
    </row>
    <row r="85" spans="1:28" ht="15" x14ac:dyDescent="0.25">
      <c r="A85" s="16" t="str">
        <f t="shared" si="18"/>
        <v>FULL</v>
      </c>
      <c r="B85" s="16" t="str">
        <f t="shared" si="18"/>
        <v>PRODUCTION</v>
      </c>
      <c r="C85" s="16" t="str">
        <f t="shared" si="18"/>
        <v>BETWEEN</v>
      </c>
      <c r="D85" s="16" t="str">
        <f t="shared" si="18"/>
        <v>GOAB</v>
      </c>
      <c r="E85" s="16" t="str">
        <f t="shared" si="18"/>
        <v>ADU</v>
      </c>
      <c r="F85" s="100">
        <f t="shared" si="18"/>
        <v>0</v>
      </c>
      <c r="G85" s="100">
        <f t="shared" si="18"/>
        <v>0</v>
      </c>
      <c r="H85" s="16">
        <f t="shared" si="18"/>
        <v>0</v>
      </c>
      <c r="I85" s="16">
        <f t="shared" si="18"/>
        <v>130</v>
      </c>
      <c r="J85" s="16" t="str">
        <f t="shared" si="18"/>
        <v>20JC~113</v>
      </c>
      <c r="K85" s="100">
        <f t="shared" si="18"/>
        <v>0</v>
      </c>
      <c r="L85" s="16">
        <f t="shared" si="18"/>
        <v>120</v>
      </c>
      <c r="M85" s="16">
        <f t="shared" si="18"/>
        <v>100</v>
      </c>
      <c r="N85" s="106">
        <f t="shared" si="18"/>
        <v>130</v>
      </c>
      <c r="O85" s="102" t="str">
        <f t="shared" si="18"/>
        <v>20JC~113</v>
      </c>
      <c r="P85" s="103" t="s">
        <v>185</v>
      </c>
      <c r="Q85" s="23">
        <v>68</v>
      </c>
      <c r="R85" s="104"/>
      <c r="S85" s="4">
        <v>19</v>
      </c>
      <c r="T85" s="4">
        <v>17</v>
      </c>
      <c r="U85" s="105">
        <f t="shared" si="19"/>
        <v>2</v>
      </c>
      <c r="V85" s="105">
        <f t="shared" si="12"/>
        <v>18</v>
      </c>
      <c r="W85" s="105">
        <f t="shared" si="13"/>
        <v>5.5555555555555552E-2</v>
      </c>
      <c r="X85" s="105">
        <f t="shared" si="14"/>
        <v>2</v>
      </c>
      <c r="Y85" s="84">
        <f t="shared" si="15"/>
        <v>1.4142135623730951</v>
      </c>
      <c r="Z85" s="84">
        <f t="shared" si="16"/>
        <v>7.8567420131838622E-2</v>
      </c>
      <c r="AA85" s="84">
        <f t="shared" si="17"/>
        <v>5.5555555555555559E-2</v>
      </c>
      <c r="AB85" s="17"/>
    </row>
    <row r="86" spans="1:28" ht="15" x14ac:dyDescent="0.25">
      <c r="A86" s="16" t="str">
        <f t="shared" si="18"/>
        <v>FULL</v>
      </c>
      <c r="B86" s="16" t="str">
        <f t="shared" si="18"/>
        <v>PRODUCTION</v>
      </c>
      <c r="C86" s="16" t="str">
        <f t="shared" si="18"/>
        <v>BETWEEN</v>
      </c>
      <c r="D86" s="16" t="str">
        <f t="shared" si="18"/>
        <v>GOAB</v>
      </c>
      <c r="E86" s="16" t="str">
        <f t="shared" si="18"/>
        <v>ADU</v>
      </c>
      <c r="F86" s="100">
        <f t="shared" si="18"/>
        <v>0</v>
      </c>
      <c r="G86" s="100">
        <f t="shared" si="18"/>
        <v>0</v>
      </c>
      <c r="H86" s="16">
        <f t="shared" si="18"/>
        <v>0</v>
      </c>
      <c r="I86" s="16">
        <f t="shared" si="18"/>
        <v>130</v>
      </c>
      <c r="J86" s="16" t="str">
        <f t="shared" si="18"/>
        <v>20JC~113</v>
      </c>
      <c r="K86" s="100">
        <f t="shared" si="18"/>
        <v>0</v>
      </c>
      <c r="L86" s="16">
        <f t="shared" si="18"/>
        <v>120</v>
      </c>
      <c r="M86" s="16">
        <f t="shared" si="18"/>
        <v>100</v>
      </c>
      <c r="N86" s="106">
        <f t="shared" si="18"/>
        <v>130</v>
      </c>
      <c r="O86" s="102" t="str">
        <f t="shared" si="18"/>
        <v>20JC~113</v>
      </c>
      <c r="P86" s="103" t="s">
        <v>185</v>
      </c>
      <c r="Q86" s="23">
        <v>69</v>
      </c>
      <c r="R86" s="104"/>
      <c r="S86" s="4">
        <v>8</v>
      </c>
      <c r="T86" s="4">
        <v>16</v>
      </c>
      <c r="U86" s="105">
        <f t="shared" si="19"/>
        <v>-8</v>
      </c>
      <c r="V86" s="105">
        <f t="shared" si="12"/>
        <v>12</v>
      </c>
      <c r="W86" s="105">
        <f t="shared" si="13"/>
        <v>0.33333333333333331</v>
      </c>
      <c r="X86" s="105">
        <f t="shared" si="14"/>
        <v>32</v>
      </c>
      <c r="Y86" s="84">
        <f t="shared" si="15"/>
        <v>5.6568542494923806</v>
      </c>
      <c r="Z86" s="84">
        <f t="shared" si="16"/>
        <v>0.47140452079103173</v>
      </c>
      <c r="AA86" s="84">
        <f t="shared" si="17"/>
        <v>0.33333333333333337</v>
      </c>
      <c r="AB86" s="17"/>
    </row>
    <row r="87" spans="1:28" ht="15" x14ac:dyDescent="0.25">
      <c r="A87" s="16" t="str">
        <f t="shared" si="18"/>
        <v>FULL</v>
      </c>
      <c r="B87" s="16" t="str">
        <f t="shared" si="18"/>
        <v>PRODUCTION</v>
      </c>
      <c r="C87" s="16" t="str">
        <f t="shared" si="18"/>
        <v>BETWEEN</v>
      </c>
      <c r="D87" s="16" t="str">
        <f t="shared" si="18"/>
        <v>GOAB</v>
      </c>
      <c r="E87" s="16" t="str">
        <f t="shared" si="18"/>
        <v>ADU</v>
      </c>
      <c r="F87" s="100">
        <f t="shared" si="18"/>
        <v>0</v>
      </c>
      <c r="G87" s="100">
        <f t="shared" si="18"/>
        <v>0</v>
      </c>
      <c r="H87" s="16">
        <f t="shared" si="18"/>
        <v>0</v>
      </c>
      <c r="I87" s="16">
        <f t="shared" si="18"/>
        <v>130</v>
      </c>
      <c r="J87" s="16" t="str">
        <f t="shared" si="18"/>
        <v>20JC~113</v>
      </c>
      <c r="K87" s="100">
        <f t="shared" si="18"/>
        <v>0</v>
      </c>
      <c r="L87" s="16">
        <f t="shared" si="18"/>
        <v>120</v>
      </c>
      <c r="M87" s="16">
        <f t="shared" si="18"/>
        <v>100</v>
      </c>
      <c r="N87" s="106">
        <f t="shared" si="18"/>
        <v>130</v>
      </c>
      <c r="O87" s="102" t="str">
        <f t="shared" si="18"/>
        <v>20JC~113</v>
      </c>
      <c r="P87" s="103" t="s">
        <v>185</v>
      </c>
      <c r="Q87" s="23">
        <v>70</v>
      </c>
      <c r="R87" s="104"/>
      <c r="S87" s="4">
        <v>13</v>
      </c>
      <c r="T87" s="4">
        <v>14</v>
      </c>
      <c r="U87" s="105">
        <f t="shared" si="19"/>
        <v>-1</v>
      </c>
      <c r="V87" s="105">
        <f t="shared" si="12"/>
        <v>13.5</v>
      </c>
      <c r="W87" s="105">
        <f t="shared" si="13"/>
        <v>3.7037037037037035E-2</v>
      </c>
      <c r="X87" s="105">
        <f t="shared" si="14"/>
        <v>0.5</v>
      </c>
      <c r="Y87" s="84">
        <f t="shared" si="15"/>
        <v>0.70710678118654757</v>
      </c>
      <c r="Z87" s="84">
        <f t="shared" si="16"/>
        <v>5.2378280087892415E-2</v>
      </c>
      <c r="AA87" s="84">
        <f t="shared" si="17"/>
        <v>3.7037037037037042E-2</v>
      </c>
      <c r="AB87" s="17"/>
    </row>
    <row r="88" spans="1:28" ht="15" x14ac:dyDescent="0.25">
      <c r="A88" s="16" t="str">
        <f t="shared" si="18"/>
        <v>FULL</v>
      </c>
      <c r="B88" s="16" t="str">
        <f t="shared" si="18"/>
        <v>PRODUCTION</v>
      </c>
      <c r="C88" s="16" t="str">
        <f t="shared" si="18"/>
        <v>BETWEEN</v>
      </c>
      <c r="D88" s="16" t="str">
        <f t="shared" si="18"/>
        <v>GOAB</v>
      </c>
      <c r="E88" s="16" t="str">
        <f t="shared" si="18"/>
        <v>ADU</v>
      </c>
      <c r="F88" s="100">
        <f t="shared" si="18"/>
        <v>0</v>
      </c>
      <c r="G88" s="100">
        <f t="shared" si="18"/>
        <v>0</v>
      </c>
      <c r="H88" s="16">
        <f t="shared" si="18"/>
        <v>0</v>
      </c>
      <c r="I88" s="16">
        <f t="shared" si="18"/>
        <v>130</v>
      </c>
      <c r="J88" s="16" t="str">
        <f t="shared" si="18"/>
        <v>20JC~113</v>
      </c>
      <c r="K88" s="100">
        <f t="shared" si="18"/>
        <v>0</v>
      </c>
      <c r="L88" s="16">
        <f t="shared" si="18"/>
        <v>120</v>
      </c>
      <c r="M88" s="16">
        <f t="shared" si="18"/>
        <v>100</v>
      </c>
      <c r="N88" s="106">
        <f t="shared" si="18"/>
        <v>130</v>
      </c>
      <c r="O88" s="102" t="str">
        <f t="shared" si="18"/>
        <v>20JC~113</v>
      </c>
      <c r="P88" s="103" t="s">
        <v>185</v>
      </c>
      <c r="Q88" s="23">
        <v>71</v>
      </c>
      <c r="R88" s="104"/>
      <c r="S88" s="4">
        <v>11</v>
      </c>
      <c r="T88" s="4">
        <v>13</v>
      </c>
      <c r="U88" s="105">
        <f t="shared" si="19"/>
        <v>-2</v>
      </c>
      <c r="V88" s="105">
        <f t="shared" si="12"/>
        <v>12</v>
      </c>
      <c r="W88" s="105">
        <f t="shared" si="13"/>
        <v>8.3333333333333329E-2</v>
      </c>
      <c r="X88" s="105">
        <f t="shared" si="14"/>
        <v>2</v>
      </c>
      <c r="Y88" s="84">
        <f t="shared" si="15"/>
        <v>1.4142135623730951</v>
      </c>
      <c r="Z88" s="84">
        <f t="shared" si="16"/>
        <v>0.11785113019775793</v>
      </c>
      <c r="AA88" s="84">
        <f t="shared" si="17"/>
        <v>8.3333333333333343E-2</v>
      </c>
      <c r="AB88" s="17"/>
    </row>
    <row r="89" spans="1:28" ht="15" x14ac:dyDescent="0.25">
      <c r="A89" s="16" t="str">
        <f t="shared" si="18"/>
        <v>FULL</v>
      </c>
      <c r="B89" s="16" t="str">
        <f t="shared" si="18"/>
        <v>PRODUCTION</v>
      </c>
      <c r="C89" s="16" t="str">
        <f t="shared" si="18"/>
        <v>BETWEEN</v>
      </c>
      <c r="D89" s="16" t="str">
        <f t="shared" si="18"/>
        <v>GOAB</v>
      </c>
      <c r="E89" s="16" t="str">
        <f t="shared" si="18"/>
        <v>ADU</v>
      </c>
      <c r="F89" s="100">
        <f t="shared" si="18"/>
        <v>0</v>
      </c>
      <c r="G89" s="100">
        <f t="shared" si="18"/>
        <v>0</v>
      </c>
      <c r="H89" s="16">
        <f t="shared" si="18"/>
        <v>0</v>
      </c>
      <c r="I89" s="16">
        <f t="shared" si="18"/>
        <v>130</v>
      </c>
      <c r="J89" s="16" t="str">
        <f t="shared" si="18"/>
        <v>20JC~113</v>
      </c>
      <c r="K89" s="100">
        <f t="shared" si="18"/>
        <v>0</v>
      </c>
      <c r="L89" s="16">
        <f t="shared" si="18"/>
        <v>120</v>
      </c>
      <c r="M89" s="16">
        <f t="shared" si="18"/>
        <v>100</v>
      </c>
      <c r="N89" s="106">
        <f t="shared" si="18"/>
        <v>130</v>
      </c>
      <c r="O89" s="102" t="str">
        <f t="shared" si="18"/>
        <v>20JC~113</v>
      </c>
      <c r="P89" s="103" t="s">
        <v>185</v>
      </c>
      <c r="Q89" s="23">
        <v>72</v>
      </c>
      <c r="R89" s="104"/>
      <c r="S89" s="4">
        <v>10</v>
      </c>
      <c r="T89" s="4">
        <v>13</v>
      </c>
      <c r="U89" s="105">
        <f t="shared" si="19"/>
        <v>-3</v>
      </c>
      <c r="V89" s="105">
        <f t="shared" si="12"/>
        <v>11.5</v>
      </c>
      <c r="W89" s="105">
        <f t="shared" si="13"/>
        <v>0.13043478260869565</v>
      </c>
      <c r="X89" s="105">
        <f t="shared" si="14"/>
        <v>4.5</v>
      </c>
      <c r="Y89" s="84">
        <f t="shared" si="15"/>
        <v>2.1213203435596424</v>
      </c>
      <c r="Z89" s="84">
        <f t="shared" si="16"/>
        <v>0.18446263857040368</v>
      </c>
      <c r="AA89" s="84">
        <f t="shared" si="17"/>
        <v>0.13043478260869562</v>
      </c>
      <c r="AB89" s="17"/>
    </row>
    <row r="90" spans="1:28" ht="15" x14ac:dyDescent="0.25">
      <c r="A90" s="16" t="str">
        <f t="shared" si="18"/>
        <v>FULL</v>
      </c>
      <c r="B90" s="16" t="str">
        <f t="shared" si="18"/>
        <v>PRODUCTION</v>
      </c>
      <c r="C90" s="16" t="str">
        <f t="shared" si="18"/>
        <v>BETWEEN</v>
      </c>
      <c r="D90" s="16" t="str">
        <f t="shared" si="18"/>
        <v>GOAB</v>
      </c>
      <c r="E90" s="16" t="str">
        <f t="shared" si="18"/>
        <v>ADU</v>
      </c>
      <c r="F90" s="100">
        <f t="shared" si="18"/>
        <v>0</v>
      </c>
      <c r="G90" s="100">
        <f t="shared" si="18"/>
        <v>0</v>
      </c>
      <c r="H90" s="16">
        <f t="shared" si="18"/>
        <v>0</v>
      </c>
      <c r="I90" s="16">
        <f t="shared" si="18"/>
        <v>130</v>
      </c>
      <c r="J90" s="16" t="str">
        <f t="shared" si="18"/>
        <v>20JC~113</v>
      </c>
      <c r="K90" s="100">
        <f t="shared" si="18"/>
        <v>0</v>
      </c>
      <c r="L90" s="16">
        <f t="shared" si="18"/>
        <v>120</v>
      </c>
      <c r="M90" s="16">
        <f t="shared" si="18"/>
        <v>100</v>
      </c>
      <c r="N90" s="106">
        <f t="shared" si="18"/>
        <v>130</v>
      </c>
      <c r="O90" s="102" t="str">
        <f t="shared" si="18"/>
        <v>20JC~113</v>
      </c>
      <c r="P90" s="103" t="s">
        <v>185</v>
      </c>
      <c r="Q90" s="23">
        <v>73</v>
      </c>
      <c r="R90" s="104"/>
      <c r="S90" s="4">
        <v>16</v>
      </c>
      <c r="T90" s="4">
        <v>16</v>
      </c>
      <c r="U90" s="105">
        <f t="shared" si="19"/>
        <v>0</v>
      </c>
      <c r="V90" s="105">
        <f t="shared" si="12"/>
        <v>16</v>
      </c>
      <c r="W90" s="105">
        <f t="shared" si="13"/>
        <v>0</v>
      </c>
      <c r="X90" s="105">
        <f t="shared" si="14"/>
        <v>0</v>
      </c>
      <c r="Y90" s="84">
        <f t="shared" si="15"/>
        <v>0</v>
      </c>
      <c r="Z90" s="84">
        <f t="shared" si="16"/>
        <v>0</v>
      </c>
      <c r="AA90" s="84">
        <f t="shared" si="17"/>
        <v>0</v>
      </c>
      <c r="AB90" s="17"/>
    </row>
    <row r="91" spans="1:28" ht="15" x14ac:dyDescent="0.25">
      <c r="A91" s="16" t="str">
        <f t="shared" si="18"/>
        <v>FULL</v>
      </c>
      <c r="B91" s="16" t="str">
        <f t="shared" si="18"/>
        <v>PRODUCTION</v>
      </c>
      <c r="C91" s="16" t="str">
        <f t="shared" si="18"/>
        <v>BETWEEN</v>
      </c>
      <c r="D91" s="16" t="str">
        <f t="shared" si="18"/>
        <v>GOAB</v>
      </c>
      <c r="E91" s="16" t="str">
        <f t="shared" si="18"/>
        <v>ADU</v>
      </c>
      <c r="F91" s="100">
        <f t="shared" si="18"/>
        <v>0</v>
      </c>
      <c r="G91" s="100">
        <f t="shared" si="18"/>
        <v>0</v>
      </c>
      <c r="H91" s="16">
        <f t="shared" si="18"/>
        <v>0</v>
      </c>
      <c r="I91" s="16">
        <f t="shared" si="18"/>
        <v>130</v>
      </c>
      <c r="J91" s="16" t="str">
        <f t="shared" si="18"/>
        <v>20JC~113</v>
      </c>
      <c r="K91" s="100">
        <f t="shared" si="18"/>
        <v>0</v>
      </c>
      <c r="L91" s="16">
        <f t="shared" si="18"/>
        <v>120</v>
      </c>
      <c r="M91" s="16">
        <f t="shared" si="18"/>
        <v>100</v>
      </c>
      <c r="N91" s="106">
        <f t="shared" si="18"/>
        <v>130</v>
      </c>
      <c r="O91" s="102" t="str">
        <f t="shared" si="18"/>
        <v>20JC~113</v>
      </c>
      <c r="P91" s="103" t="s">
        <v>185</v>
      </c>
      <c r="Q91" s="23">
        <v>75</v>
      </c>
      <c r="R91" s="104"/>
      <c r="S91" s="4">
        <v>20</v>
      </c>
      <c r="T91" s="4">
        <v>16</v>
      </c>
      <c r="U91" s="105">
        <f t="shared" si="19"/>
        <v>4</v>
      </c>
      <c r="V91" s="105">
        <f t="shared" si="12"/>
        <v>18</v>
      </c>
      <c r="W91" s="105">
        <f t="shared" si="13"/>
        <v>0.1111111111111111</v>
      </c>
      <c r="X91" s="105">
        <f t="shared" si="14"/>
        <v>8</v>
      </c>
      <c r="Y91" s="84">
        <f t="shared" si="15"/>
        <v>2.8284271247461903</v>
      </c>
      <c r="Z91" s="84">
        <f t="shared" si="16"/>
        <v>0.15713484026367724</v>
      </c>
      <c r="AA91" s="84">
        <f t="shared" si="17"/>
        <v>0.11111111111111112</v>
      </c>
      <c r="AB91" s="17"/>
    </row>
    <row r="92" spans="1:28" ht="15" x14ac:dyDescent="0.25">
      <c r="A92" s="16" t="str">
        <f t="shared" si="18"/>
        <v>FULL</v>
      </c>
      <c r="B92" s="16" t="str">
        <f t="shared" si="18"/>
        <v>PRODUCTION</v>
      </c>
      <c r="C92" s="16" t="str">
        <f t="shared" si="18"/>
        <v>BETWEEN</v>
      </c>
      <c r="D92" s="16" t="str">
        <f t="shared" si="18"/>
        <v>GOAB</v>
      </c>
      <c r="E92" s="16" t="str">
        <f t="shared" si="18"/>
        <v>ADU</v>
      </c>
      <c r="F92" s="100">
        <f t="shared" si="18"/>
        <v>0</v>
      </c>
      <c r="G92" s="100">
        <f t="shared" si="18"/>
        <v>0</v>
      </c>
      <c r="H92" s="16">
        <f t="shared" si="18"/>
        <v>0</v>
      </c>
      <c r="I92" s="16">
        <f t="shared" si="18"/>
        <v>130</v>
      </c>
      <c r="J92" s="16" t="str">
        <f t="shared" si="18"/>
        <v>20JC~113</v>
      </c>
      <c r="K92" s="100">
        <f t="shared" si="18"/>
        <v>0</v>
      </c>
      <c r="L92" s="16">
        <f t="shared" si="18"/>
        <v>120</v>
      </c>
      <c r="M92" s="16">
        <f t="shared" si="18"/>
        <v>100</v>
      </c>
      <c r="N92" s="106">
        <f t="shared" si="18"/>
        <v>130</v>
      </c>
      <c r="O92" s="102" t="str">
        <f t="shared" si="18"/>
        <v>20JC~113</v>
      </c>
      <c r="P92" s="103" t="s">
        <v>185</v>
      </c>
      <c r="Q92" s="23">
        <v>76</v>
      </c>
      <c r="R92" s="104"/>
      <c r="S92" s="4">
        <v>12</v>
      </c>
      <c r="T92" s="4">
        <v>11</v>
      </c>
      <c r="U92" s="105">
        <f t="shared" si="19"/>
        <v>1</v>
      </c>
      <c r="V92" s="105">
        <f t="shared" si="12"/>
        <v>11.5</v>
      </c>
      <c r="W92" s="105">
        <f t="shared" si="13"/>
        <v>4.3478260869565216E-2</v>
      </c>
      <c r="X92" s="105">
        <f t="shared" si="14"/>
        <v>0.5</v>
      </c>
      <c r="Y92" s="84">
        <f t="shared" si="15"/>
        <v>0.70710678118654757</v>
      </c>
      <c r="Z92" s="84">
        <f t="shared" si="16"/>
        <v>6.1487546190134572E-2</v>
      </c>
      <c r="AA92" s="84">
        <f t="shared" si="17"/>
        <v>4.3478260869565216E-2</v>
      </c>
      <c r="AB92" s="17"/>
    </row>
    <row r="93" spans="1:28" ht="15" x14ac:dyDescent="0.25">
      <c r="A93" s="16" t="str">
        <f t="shared" si="18"/>
        <v>FULL</v>
      </c>
      <c r="B93" s="16" t="str">
        <f t="shared" si="18"/>
        <v>PRODUCTION</v>
      </c>
      <c r="C93" s="16" t="str">
        <f t="shared" si="18"/>
        <v>BETWEEN</v>
      </c>
      <c r="D93" s="16" t="str">
        <f t="shared" si="18"/>
        <v>GOAB</v>
      </c>
      <c r="E93" s="16" t="str">
        <f t="shared" si="18"/>
        <v>ADU</v>
      </c>
      <c r="F93" s="100">
        <f t="shared" si="18"/>
        <v>0</v>
      </c>
      <c r="G93" s="100">
        <f t="shared" si="18"/>
        <v>0</v>
      </c>
      <c r="H93" s="16">
        <f t="shared" si="18"/>
        <v>0</v>
      </c>
      <c r="I93" s="16">
        <f t="shared" si="18"/>
        <v>130</v>
      </c>
      <c r="J93" s="16" t="str">
        <f t="shared" si="18"/>
        <v>20JC~113</v>
      </c>
      <c r="K93" s="100">
        <f t="shared" si="18"/>
        <v>0</v>
      </c>
      <c r="L93" s="16">
        <f t="shared" si="18"/>
        <v>120</v>
      </c>
      <c r="M93" s="16">
        <f t="shared" si="18"/>
        <v>100</v>
      </c>
      <c r="N93" s="106">
        <f t="shared" si="18"/>
        <v>130</v>
      </c>
      <c r="O93" s="102" t="str">
        <f t="shared" si="18"/>
        <v>20JC~113</v>
      </c>
      <c r="P93" s="103" t="s">
        <v>185</v>
      </c>
      <c r="Q93" s="23">
        <v>77</v>
      </c>
      <c r="R93" s="104"/>
      <c r="S93" s="4">
        <v>16</v>
      </c>
      <c r="T93" s="4">
        <v>15</v>
      </c>
      <c r="U93" s="105">
        <f t="shared" si="19"/>
        <v>1</v>
      </c>
      <c r="V93" s="105">
        <f t="shared" si="12"/>
        <v>15.5</v>
      </c>
      <c r="W93" s="105">
        <f t="shared" si="13"/>
        <v>3.2258064516129031E-2</v>
      </c>
      <c r="X93" s="105">
        <f t="shared" si="14"/>
        <v>0.5</v>
      </c>
      <c r="Y93" s="84">
        <f t="shared" si="15"/>
        <v>0.70710678118654757</v>
      </c>
      <c r="Z93" s="84">
        <f t="shared" si="16"/>
        <v>4.5619792334615973E-2</v>
      </c>
      <c r="AA93" s="84">
        <f t="shared" si="17"/>
        <v>3.2258064516129031E-2</v>
      </c>
      <c r="AB93" s="17"/>
    </row>
    <row r="94" spans="1:28" ht="15" x14ac:dyDescent="0.25">
      <c r="A94" s="16" t="str">
        <f t="shared" si="18"/>
        <v>FULL</v>
      </c>
      <c r="B94" s="16" t="str">
        <f t="shared" si="18"/>
        <v>PRODUCTION</v>
      </c>
      <c r="C94" s="16" t="str">
        <f t="shared" si="18"/>
        <v>BETWEEN</v>
      </c>
      <c r="D94" s="16" t="str">
        <f t="shared" si="18"/>
        <v>GOAB</v>
      </c>
      <c r="E94" s="16" t="str">
        <f t="shared" si="18"/>
        <v>ADU</v>
      </c>
      <c r="F94" s="100">
        <f t="shared" si="18"/>
        <v>0</v>
      </c>
      <c r="G94" s="100">
        <f t="shared" si="18"/>
        <v>0</v>
      </c>
      <c r="H94" s="16">
        <f t="shared" si="18"/>
        <v>0</v>
      </c>
      <c r="I94" s="16">
        <f t="shared" si="18"/>
        <v>130</v>
      </c>
      <c r="J94" s="16" t="str">
        <f t="shared" si="18"/>
        <v>20JC~113</v>
      </c>
      <c r="K94" s="100">
        <f t="shared" si="18"/>
        <v>0</v>
      </c>
      <c r="L94" s="16">
        <f t="shared" si="18"/>
        <v>120</v>
      </c>
      <c r="M94" s="16">
        <f t="shared" si="18"/>
        <v>100</v>
      </c>
      <c r="N94" s="106">
        <f t="shared" si="18"/>
        <v>130</v>
      </c>
      <c r="O94" s="102" t="str">
        <f t="shared" si="18"/>
        <v>20JC~113</v>
      </c>
      <c r="P94" s="103" t="s">
        <v>185</v>
      </c>
      <c r="Q94" s="23">
        <v>78</v>
      </c>
      <c r="R94" s="104"/>
      <c r="S94" s="4">
        <v>15</v>
      </c>
      <c r="T94" s="4">
        <v>15</v>
      </c>
      <c r="U94" s="105">
        <f t="shared" si="19"/>
        <v>0</v>
      </c>
      <c r="V94" s="105">
        <f t="shared" si="12"/>
        <v>15</v>
      </c>
      <c r="W94" s="105">
        <f t="shared" si="13"/>
        <v>0</v>
      </c>
      <c r="X94" s="105">
        <f t="shared" si="14"/>
        <v>0</v>
      </c>
      <c r="Y94" s="84">
        <f t="shared" si="15"/>
        <v>0</v>
      </c>
      <c r="Z94" s="84">
        <f t="shared" si="16"/>
        <v>0</v>
      </c>
      <c r="AA94" s="84">
        <f t="shared" si="17"/>
        <v>0</v>
      </c>
      <c r="AB94" s="17"/>
    </row>
    <row r="95" spans="1:28" ht="15" x14ac:dyDescent="0.25">
      <c r="A95" s="16" t="str">
        <f t="shared" si="18"/>
        <v>FULL</v>
      </c>
      <c r="B95" s="16" t="str">
        <f t="shared" si="18"/>
        <v>PRODUCTION</v>
      </c>
      <c r="C95" s="16" t="str">
        <f t="shared" si="18"/>
        <v>BETWEEN</v>
      </c>
      <c r="D95" s="16" t="str">
        <f t="shared" si="18"/>
        <v>GOAB</v>
      </c>
      <c r="E95" s="16" t="str">
        <f t="shared" si="18"/>
        <v>ADU</v>
      </c>
      <c r="F95" s="100">
        <f t="shared" si="18"/>
        <v>0</v>
      </c>
      <c r="G95" s="100">
        <f t="shared" si="18"/>
        <v>0</v>
      </c>
      <c r="H95" s="16">
        <f t="shared" si="18"/>
        <v>0</v>
      </c>
      <c r="I95" s="16">
        <f t="shared" si="18"/>
        <v>130</v>
      </c>
      <c r="J95" s="16" t="str">
        <f t="shared" si="18"/>
        <v>20JC~113</v>
      </c>
      <c r="K95" s="100">
        <f t="shared" si="18"/>
        <v>0</v>
      </c>
      <c r="L95" s="16">
        <f t="shared" si="18"/>
        <v>120</v>
      </c>
      <c r="M95" s="16">
        <f t="shared" si="18"/>
        <v>100</v>
      </c>
      <c r="N95" s="106">
        <f t="shared" si="18"/>
        <v>130</v>
      </c>
      <c r="O95" s="102" t="str">
        <f t="shared" si="18"/>
        <v>20JC~113</v>
      </c>
      <c r="P95" s="103" t="s">
        <v>185</v>
      </c>
      <c r="Q95" s="23">
        <v>79</v>
      </c>
      <c r="R95" s="104"/>
      <c r="S95" s="4">
        <v>13</v>
      </c>
      <c r="T95" s="4">
        <v>12</v>
      </c>
      <c r="U95" s="105">
        <f t="shared" si="19"/>
        <v>1</v>
      </c>
      <c r="V95" s="105">
        <f t="shared" si="12"/>
        <v>12.5</v>
      </c>
      <c r="W95" s="105">
        <f t="shared" si="13"/>
        <v>0.04</v>
      </c>
      <c r="X95" s="105">
        <f t="shared" si="14"/>
        <v>0.5</v>
      </c>
      <c r="Y95" s="84">
        <f t="shared" si="15"/>
        <v>0.70710678118654757</v>
      </c>
      <c r="Z95" s="84">
        <f t="shared" si="16"/>
        <v>5.6568542494923803E-2</v>
      </c>
      <c r="AA95" s="84">
        <f t="shared" si="17"/>
        <v>0.04</v>
      </c>
      <c r="AB95" s="17"/>
    </row>
    <row r="96" spans="1:28" ht="15" x14ac:dyDescent="0.25">
      <c r="A96" s="16" t="str">
        <f t="shared" si="18"/>
        <v>FULL</v>
      </c>
      <c r="B96" s="16" t="str">
        <f t="shared" si="18"/>
        <v>PRODUCTION</v>
      </c>
      <c r="C96" s="16" t="str">
        <f t="shared" si="18"/>
        <v>BETWEEN</v>
      </c>
      <c r="D96" s="16" t="str">
        <f t="shared" si="18"/>
        <v>GOAB</v>
      </c>
      <c r="E96" s="16" t="str">
        <f t="shared" si="18"/>
        <v>ADU</v>
      </c>
      <c r="F96" s="100">
        <f t="shared" si="18"/>
        <v>0</v>
      </c>
      <c r="G96" s="100">
        <f t="shared" si="18"/>
        <v>0</v>
      </c>
      <c r="H96" s="16">
        <f t="shared" si="18"/>
        <v>0</v>
      </c>
      <c r="I96" s="16">
        <f t="shared" si="18"/>
        <v>130</v>
      </c>
      <c r="J96" s="16" t="str">
        <f t="shared" si="18"/>
        <v>20JC~113</v>
      </c>
      <c r="K96" s="100">
        <f t="shared" si="18"/>
        <v>0</v>
      </c>
      <c r="L96" s="16">
        <f t="shared" si="18"/>
        <v>120</v>
      </c>
      <c r="M96" s="16">
        <f t="shared" si="18"/>
        <v>100</v>
      </c>
      <c r="N96" s="106">
        <f t="shared" si="18"/>
        <v>130</v>
      </c>
      <c r="O96" s="102" t="str">
        <f t="shared" si="18"/>
        <v>20JC~113</v>
      </c>
      <c r="P96" s="103" t="s">
        <v>185</v>
      </c>
      <c r="Q96" s="23">
        <v>80</v>
      </c>
      <c r="R96" s="104"/>
      <c r="S96" s="4">
        <v>8</v>
      </c>
      <c r="T96" s="4">
        <v>7</v>
      </c>
      <c r="U96" s="105">
        <f t="shared" si="19"/>
        <v>1</v>
      </c>
      <c r="V96" s="105">
        <f t="shared" si="12"/>
        <v>7.5</v>
      </c>
      <c r="W96" s="105">
        <f t="shared" si="13"/>
        <v>6.6666666666666666E-2</v>
      </c>
      <c r="X96" s="105">
        <f t="shared" si="14"/>
        <v>0.5</v>
      </c>
      <c r="Y96" s="84">
        <f t="shared" si="15"/>
        <v>0.70710678118654757</v>
      </c>
      <c r="Z96" s="84">
        <f t="shared" si="16"/>
        <v>9.428090415820635E-2</v>
      </c>
      <c r="AA96" s="84">
        <f t="shared" si="17"/>
        <v>6.6666666666666666E-2</v>
      </c>
      <c r="AB96" s="17"/>
    </row>
    <row r="97" spans="1:28" ht="15" x14ac:dyDescent="0.25">
      <c r="A97" s="16" t="str">
        <f t="shared" si="18"/>
        <v>FULL</v>
      </c>
      <c r="B97" s="16" t="str">
        <f t="shared" si="18"/>
        <v>PRODUCTION</v>
      </c>
      <c r="C97" s="16" t="str">
        <f t="shared" si="18"/>
        <v>BETWEEN</v>
      </c>
      <c r="D97" s="16" t="str">
        <f t="shared" si="18"/>
        <v>GOAB</v>
      </c>
      <c r="E97" s="16" t="str">
        <f t="shared" si="18"/>
        <v>ADU</v>
      </c>
      <c r="F97" s="100">
        <f t="shared" si="18"/>
        <v>0</v>
      </c>
      <c r="G97" s="100">
        <f t="shared" si="18"/>
        <v>0</v>
      </c>
      <c r="H97" s="16">
        <f t="shared" si="18"/>
        <v>0</v>
      </c>
      <c r="I97" s="16">
        <f t="shared" si="18"/>
        <v>130</v>
      </c>
      <c r="J97" s="16" t="str">
        <f t="shared" si="18"/>
        <v>20JC~113</v>
      </c>
      <c r="K97" s="100">
        <f t="shared" si="18"/>
        <v>0</v>
      </c>
      <c r="L97" s="16">
        <f t="shared" si="18"/>
        <v>120</v>
      </c>
      <c r="M97" s="16">
        <f t="shared" si="18"/>
        <v>100</v>
      </c>
      <c r="N97" s="106">
        <f t="shared" si="18"/>
        <v>130</v>
      </c>
      <c r="O97" s="102" t="str">
        <f t="shared" si="18"/>
        <v>20JC~113</v>
      </c>
      <c r="P97" s="103" t="s">
        <v>185</v>
      </c>
      <c r="Q97" s="23">
        <v>81</v>
      </c>
      <c r="R97" s="104"/>
      <c r="S97" s="4">
        <v>16</v>
      </c>
      <c r="T97" s="4">
        <v>14</v>
      </c>
      <c r="U97" s="105">
        <f t="shared" si="19"/>
        <v>2</v>
      </c>
      <c r="V97" s="105">
        <f t="shared" si="12"/>
        <v>15</v>
      </c>
      <c r="W97" s="105">
        <f t="shared" si="13"/>
        <v>6.6666666666666666E-2</v>
      </c>
      <c r="X97" s="105">
        <f t="shared" si="14"/>
        <v>2</v>
      </c>
      <c r="Y97" s="84">
        <f t="shared" si="15"/>
        <v>1.4142135623730951</v>
      </c>
      <c r="Z97" s="84">
        <f t="shared" si="16"/>
        <v>9.428090415820635E-2</v>
      </c>
      <c r="AA97" s="84">
        <f t="shared" si="17"/>
        <v>6.6666666666666666E-2</v>
      </c>
      <c r="AB97" s="17"/>
    </row>
    <row r="98" spans="1:28" ht="15" x14ac:dyDescent="0.25">
      <c r="A98" s="16" t="str">
        <f t="shared" si="18"/>
        <v>FULL</v>
      </c>
      <c r="B98" s="16" t="str">
        <f t="shared" si="18"/>
        <v>PRODUCTION</v>
      </c>
      <c r="C98" s="16" t="str">
        <f t="shared" si="18"/>
        <v>BETWEEN</v>
      </c>
      <c r="D98" s="16" t="str">
        <f t="shared" si="18"/>
        <v>GOAB</v>
      </c>
      <c r="E98" s="16" t="str">
        <f t="shared" si="18"/>
        <v>ADU</v>
      </c>
      <c r="F98" s="100">
        <f t="shared" si="18"/>
        <v>0</v>
      </c>
      <c r="G98" s="100">
        <f t="shared" si="18"/>
        <v>0</v>
      </c>
      <c r="H98" s="16">
        <f t="shared" si="18"/>
        <v>0</v>
      </c>
      <c r="I98" s="16">
        <f t="shared" si="18"/>
        <v>130</v>
      </c>
      <c r="J98" s="16" t="str">
        <f t="shared" si="18"/>
        <v>20JC~113</v>
      </c>
      <c r="K98" s="100">
        <f t="shared" si="18"/>
        <v>0</v>
      </c>
      <c r="L98" s="16">
        <f t="shared" si="18"/>
        <v>120</v>
      </c>
      <c r="M98" s="16">
        <f t="shared" si="18"/>
        <v>100</v>
      </c>
      <c r="N98" s="106">
        <f t="shared" si="18"/>
        <v>130</v>
      </c>
      <c r="O98" s="102" t="str">
        <f t="shared" si="18"/>
        <v>20JC~113</v>
      </c>
      <c r="P98" s="103" t="s">
        <v>185</v>
      </c>
      <c r="Q98" s="23">
        <v>82</v>
      </c>
      <c r="R98" s="104"/>
      <c r="S98" s="4">
        <v>16</v>
      </c>
      <c r="T98" s="4">
        <v>15</v>
      </c>
      <c r="U98" s="105">
        <f t="shared" si="19"/>
        <v>1</v>
      </c>
      <c r="V98" s="105">
        <f t="shared" si="12"/>
        <v>15.5</v>
      </c>
      <c r="W98" s="105">
        <f t="shared" si="13"/>
        <v>3.2258064516129031E-2</v>
      </c>
      <c r="X98" s="105">
        <f t="shared" si="14"/>
        <v>0.5</v>
      </c>
      <c r="Y98" s="84">
        <f t="shared" si="15"/>
        <v>0.70710678118654757</v>
      </c>
      <c r="Z98" s="84">
        <f t="shared" si="16"/>
        <v>4.5619792334615973E-2</v>
      </c>
      <c r="AA98" s="84">
        <f t="shared" si="17"/>
        <v>3.2258064516129031E-2</v>
      </c>
      <c r="AB98" s="17"/>
    </row>
    <row r="99" spans="1:28" ht="15" x14ac:dyDescent="0.25">
      <c r="A99" s="16" t="str">
        <f t="shared" ref="A99:O114" si="20">A98</f>
        <v>FULL</v>
      </c>
      <c r="B99" s="16" t="str">
        <f t="shared" si="20"/>
        <v>PRODUCTION</v>
      </c>
      <c r="C99" s="16" t="str">
        <f t="shared" si="20"/>
        <v>BETWEEN</v>
      </c>
      <c r="D99" s="16" t="str">
        <f t="shared" si="20"/>
        <v>GOAB</v>
      </c>
      <c r="E99" s="16" t="str">
        <f t="shared" si="20"/>
        <v>ADU</v>
      </c>
      <c r="F99" s="100">
        <f t="shared" si="20"/>
        <v>0</v>
      </c>
      <c r="G99" s="100">
        <f t="shared" si="20"/>
        <v>0</v>
      </c>
      <c r="H99" s="16">
        <f t="shared" si="20"/>
        <v>0</v>
      </c>
      <c r="I99" s="16">
        <f t="shared" si="20"/>
        <v>130</v>
      </c>
      <c r="J99" s="16" t="str">
        <f t="shared" si="20"/>
        <v>20JC~113</v>
      </c>
      <c r="K99" s="100">
        <f t="shared" si="20"/>
        <v>0</v>
      </c>
      <c r="L99" s="16">
        <f t="shared" si="20"/>
        <v>120</v>
      </c>
      <c r="M99" s="16">
        <f t="shared" si="20"/>
        <v>100</v>
      </c>
      <c r="N99" s="106">
        <f t="shared" si="20"/>
        <v>130</v>
      </c>
      <c r="O99" s="102" t="str">
        <f t="shared" si="20"/>
        <v>20JC~113</v>
      </c>
      <c r="P99" s="103" t="s">
        <v>185</v>
      </c>
      <c r="Q99" s="23">
        <v>83</v>
      </c>
      <c r="R99" s="104"/>
      <c r="S99" s="4">
        <v>11</v>
      </c>
      <c r="T99" s="4">
        <v>13</v>
      </c>
      <c r="U99" s="105">
        <f t="shared" si="19"/>
        <v>-2</v>
      </c>
      <c r="V99" s="105">
        <f t="shared" si="12"/>
        <v>12</v>
      </c>
      <c r="W99" s="105">
        <f t="shared" si="13"/>
        <v>8.3333333333333329E-2</v>
      </c>
      <c r="X99" s="105">
        <f t="shared" si="14"/>
        <v>2</v>
      </c>
      <c r="Y99" s="84">
        <f t="shared" si="15"/>
        <v>1.4142135623730951</v>
      </c>
      <c r="Z99" s="84">
        <f t="shared" si="16"/>
        <v>0.11785113019775793</v>
      </c>
      <c r="AA99" s="84">
        <f t="shared" si="17"/>
        <v>8.3333333333333343E-2</v>
      </c>
      <c r="AB99" s="17"/>
    </row>
    <row r="100" spans="1:28" ht="15" x14ac:dyDescent="0.25">
      <c r="A100" s="16" t="str">
        <f t="shared" si="20"/>
        <v>FULL</v>
      </c>
      <c r="B100" s="16" t="str">
        <f t="shared" si="20"/>
        <v>PRODUCTION</v>
      </c>
      <c r="C100" s="16" t="str">
        <f t="shared" si="20"/>
        <v>BETWEEN</v>
      </c>
      <c r="D100" s="16" t="str">
        <f t="shared" si="20"/>
        <v>GOAB</v>
      </c>
      <c r="E100" s="16" t="str">
        <f t="shared" si="20"/>
        <v>ADU</v>
      </c>
      <c r="F100" s="100">
        <f t="shared" si="20"/>
        <v>0</v>
      </c>
      <c r="G100" s="100">
        <f t="shared" si="20"/>
        <v>0</v>
      </c>
      <c r="H100" s="16">
        <f t="shared" si="20"/>
        <v>0</v>
      </c>
      <c r="I100" s="16">
        <f t="shared" si="20"/>
        <v>130</v>
      </c>
      <c r="J100" s="16" t="str">
        <f t="shared" si="20"/>
        <v>20JC~113</v>
      </c>
      <c r="K100" s="100">
        <f t="shared" si="20"/>
        <v>0</v>
      </c>
      <c r="L100" s="16">
        <f t="shared" si="20"/>
        <v>120</v>
      </c>
      <c r="M100" s="16">
        <f t="shared" si="20"/>
        <v>100</v>
      </c>
      <c r="N100" s="106">
        <f t="shared" si="20"/>
        <v>130</v>
      </c>
      <c r="O100" s="102" t="str">
        <f t="shared" si="20"/>
        <v>20JC~113</v>
      </c>
      <c r="P100" s="103" t="s">
        <v>185</v>
      </c>
      <c r="Q100" s="23">
        <v>84</v>
      </c>
      <c r="R100" s="104"/>
      <c r="S100" s="4">
        <v>21</v>
      </c>
      <c r="T100" s="4">
        <v>20</v>
      </c>
      <c r="U100" s="105">
        <f t="shared" si="19"/>
        <v>1</v>
      </c>
      <c r="V100" s="105">
        <f t="shared" si="12"/>
        <v>20.5</v>
      </c>
      <c r="W100" s="105">
        <f t="shared" si="13"/>
        <v>2.4390243902439025E-2</v>
      </c>
      <c r="X100" s="105">
        <f t="shared" si="14"/>
        <v>0.5</v>
      </c>
      <c r="Y100" s="84">
        <f t="shared" si="15"/>
        <v>0.70710678118654757</v>
      </c>
      <c r="Z100" s="84">
        <f t="shared" si="16"/>
        <v>3.4493013716416956E-2</v>
      </c>
      <c r="AA100" s="84">
        <f t="shared" si="17"/>
        <v>2.4390243902439025E-2</v>
      </c>
      <c r="AB100" s="17"/>
    </row>
    <row r="101" spans="1:28" ht="15" x14ac:dyDescent="0.25">
      <c r="A101" s="16" t="str">
        <f t="shared" si="20"/>
        <v>FULL</v>
      </c>
      <c r="B101" s="16" t="str">
        <f t="shared" si="20"/>
        <v>PRODUCTION</v>
      </c>
      <c r="C101" s="16" t="str">
        <f t="shared" si="20"/>
        <v>BETWEEN</v>
      </c>
      <c r="D101" s="16" t="str">
        <f t="shared" si="20"/>
        <v>GOAB</v>
      </c>
      <c r="E101" s="16" t="str">
        <f t="shared" si="20"/>
        <v>ADU</v>
      </c>
      <c r="F101" s="100">
        <f t="shared" si="20"/>
        <v>0</v>
      </c>
      <c r="G101" s="100">
        <f t="shared" si="20"/>
        <v>0</v>
      </c>
      <c r="H101" s="16">
        <f t="shared" si="20"/>
        <v>0</v>
      </c>
      <c r="I101" s="16">
        <f t="shared" si="20"/>
        <v>130</v>
      </c>
      <c r="J101" s="16" t="str">
        <f t="shared" si="20"/>
        <v>20JC~113</v>
      </c>
      <c r="K101" s="100">
        <f t="shared" si="20"/>
        <v>0</v>
      </c>
      <c r="L101" s="16">
        <f t="shared" si="20"/>
        <v>120</v>
      </c>
      <c r="M101" s="16">
        <f t="shared" si="20"/>
        <v>100</v>
      </c>
      <c r="N101" s="106">
        <f t="shared" si="20"/>
        <v>130</v>
      </c>
      <c r="O101" s="102" t="str">
        <f t="shared" si="20"/>
        <v>20JC~113</v>
      </c>
      <c r="P101" s="103" t="s">
        <v>185</v>
      </c>
      <c r="Q101" s="23">
        <v>85</v>
      </c>
      <c r="R101" s="104"/>
      <c r="S101" s="4">
        <v>22</v>
      </c>
      <c r="T101" s="4">
        <v>20</v>
      </c>
      <c r="U101" s="105">
        <f t="shared" si="19"/>
        <v>2</v>
      </c>
      <c r="V101" s="105">
        <f t="shared" si="12"/>
        <v>21</v>
      </c>
      <c r="W101" s="105">
        <f t="shared" si="13"/>
        <v>4.7619047619047616E-2</v>
      </c>
      <c r="X101" s="105">
        <f t="shared" si="14"/>
        <v>2</v>
      </c>
      <c r="Y101" s="84">
        <f t="shared" si="15"/>
        <v>1.4142135623730951</v>
      </c>
      <c r="Z101" s="84">
        <f t="shared" si="16"/>
        <v>6.7343502970147393E-2</v>
      </c>
      <c r="AA101" s="84">
        <f t="shared" si="17"/>
        <v>4.7619047619047623E-2</v>
      </c>
      <c r="AB101" s="17"/>
    </row>
    <row r="102" spans="1:28" ht="15" x14ac:dyDescent="0.25">
      <c r="A102" s="16" t="str">
        <f t="shared" si="20"/>
        <v>FULL</v>
      </c>
      <c r="B102" s="16" t="str">
        <f t="shared" si="20"/>
        <v>PRODUCTION</v>
      </c>
      <c r="C102" s="16" t="str">
        <f t="shared" si="20"/>
        <v>BETWEEN</v>
      </c>
      <c r="D102" s="16" t="str">
        <f t="shared" si="20"/>
        <v>GOAB</v>
      </c>
      <c r="E102" s="16" t="str">
        <f t="shared" si="20"/>
        <v>ADU</v>
      </c>
      <c r="F102" s="100">
        <f t="shared" si="20"/>
        <v>0</v>
      </c>
      <c r="G102" s="100">
        <f t="shared" si="20"/>
        <v>0</v>
      </c>
      <c r="H102" s="16">
        <f t="shared" si="20"/>
        <v>0</v>
      </c>
      <c r="I102" s="16">
        <f t="shared" si="20"/>
        <v>130</v>
      </c>
      <c r="J102" s="16" t="str">
        <f t="shared" si="20"/>
        <v>20JC~113</v>
      </c>
      <c r="K102" s="100">
        <f t="shared" si="20"/>
        <v>0</v>
      </c>
      <c r="L102" s="16">
        <f t="shared" si="20"/>
        <v>120</v>
      </c>
      <c r="M102" s="16">
        <f t="shared" si="20"/>
        <v>100</v>
      </c>
      <c r="N102" s="106">
        <f t="shared" si="20"/>
        <v>130</v>
      </c>
      <c r="O102" s="102" t="str">
        <f t="shared" si="20"/>
        <v>20JC~113</v>
      </c>
      <c r="P102" s="103" t="s">
        <v>185</v>
      </c>
      <c r="Q102" s="23">
        <v>86</v>
      </c>
      <c r="R102" s="104"/>
      <c r="S102" s="4">
        <v>9</v>
      </c>
      <c r="T102" s="4">
        <v>10</v>
      </c>
      <c r="U102" s="105">
        <f t="shared" si="19"/>
        <v>-1</v>
      </c>
      <c r="V102" s="105">
        <f t="shared" si="12"/>
        <v>9.5</v>
      </c>
      <c r="W102" s="105">
        <f t="shared" si="13"/>
        <v>5.2631578947368418E-2</v>
      </c>
      <c r="X102" s="105">
        <f t="shared" si="14"/>
        <v>0.5</v>
      </c>
      <c r="Y102" s="84">
        <f t="shared" si="15"/>
        <v>0.70710678118654757</v>
      </c>
      <c r="Z102" s="84">
        <f t="shared" si="16"/>
        <v>7.4432292756478696E-2</v>
      </c>
      <c r="AA102" s="84">
        <f t="shared" si="17"/>
        <v>5.2631578947368425E-2</v>
      </c>
      <c r="AB102" s="17"/>
    </row>
    <row r="103" spans="1:28" ht="15" x14ac:dyDescent="0.25">
      <c r="A103" s="16" t="str">
        <f t="shared" si="20"/>
        <v>FULL</v>
      </c>
      <c r="B103" s="16" t="str">
        <f t="shared" si="20"/>
        <v>PRODUCTION</v>
      </c>
      <c r="C103" s="16" t="str">
        <f t="shared" si="20"/>
        <v>BETWEEN</v>
      </c>
      <c r="D103" s="16" t="str">
        <f t="shared" si="20"/>
        <v>GOAB</v>
      </c>
      <c r="E103" s="16" t="str">
        <f t="shared" si="20"/>
        <v>ADU</v>
      </c>
      <c r="F103" s="100">
        <f t="shared" si="20"/>
        <v>0</v>
      </c>
      <c r="G103" s="100">
        <f t="shared" si="20"/>
        <v>0</v>
      </c>
      <c r="H103" s="16">
        <f t="shared" si="20"/>
        <v>0</v>
      </c>
      <c r="I103" s="16">
        <f t="shared" si="20"/>
        <v>130</v>
      </c>
      <c r="J103" s="16" t="str">
        <f t="shared" si="20"/>
        <v>20JC~113</v>
      </c>
      <c r="K103" s="100">
        <f t="shared" si="20"/>
        <v>0</v>
      </c>
      <c r="L103" s="16">
        <f t="shared" si="20"/>
        <v>120</v>
      </c>
      <c r="M103" s="16">
        <f t="shared" si="20"/>
        <v>100</v>
      </c>
      <c r="N103" s="106">
        <f t="shared" si="20"/>
        <v>130</v>
      </c>
      <c r="O103" s="102" t="str">
        <f t="shared" si="20"/>
        <v>20JC~113</v>
      </c>
      <c r="P103" s="103" t="s">
        <v>185</v>
      </c>
      <c r="Q103" s="23">
        <v>87</v>
      </c>
      <c r="R103" s="104"/>
      <c r="S103" s="4">
        <v>12</v>
      </c>
      <c r="T103" s="4">
        <v>21</v>
      </c>
      <c r="U103" s="105">
        <f t="shared" si="19"/>
        <v>-9</v>
      </c>
      <c r="V103" s="105">
        <f t="shared" si="12"/>
        <v>16.5</v>
      </c>
      <c r="W103" s="105">
        <f t="shared" si="13"/>
        <v>0.27272727272727271</v>
      </c>
      <c r="X103" s="105">
        <f t="shared" si="14"/>
        <v>40.5</v>
      </c>
      <c r="Y103" s="84">
        <f t="shared" si="15"/>
        <v>6.3639610306789276</v>
      </c>
      <c r="Z103" s="84">
        <f t="shared" si="16"/>
        <v>0.38569460791993498</v>
      </c>
      <c r="AA103" s="84">
        <f t="shared" si="17"/>
        <v>0.27272727272727271</v>
      </c>
      <c r="AB103" s="17"/>
    </row>
    <row r="104" spans="1:28" ht="15" x14ac:dyDescent="0.25">
      <c r="A104" s="16" t="str">
        <f t="shared" si="20"/>
        <v>FULL</v>
      </c>
      <c r="B104" s="16" t="str">
        <f t="shared" si="20"/>
        <v>PRODUCTION</v>
      </c>
      <c r="C104" s="16" t="str">
        <f t="shared" si="20"/>
        <v>BETWEEN</v>
      </c>
      <c r="D104" s="16" t="str">
        <f t="shared" si="20"/>
        <v>GOAB</v>
      </c>
      <c r="E104" s="16" t="str">
        <f t="shared" si="20"/>
        <v>ADU</v>
      </c>
      <c r="F104" s="100">
        <f t="shared" si="20"/>
        <v>0</v>
      </c>
      <c r="G104" s="100">
        <f t="shared" si="20"/>
        <v>0</v>
      </c>
      <c r="H104" s="16">
        <f t="shared" si="20"/>
        <v>0</v>
      </c>
      <c r="I104" s="16">
        <f t="shared" si="20"/>
        <v>130</v>
      </c>
      <c r="J104" s="16" t="str">
        <f t="shared" si="20"/>
        <v>20JC~113</v>
      </c>
      <c r="K104" s="100">
        <f t="shared" si="20"/>
        <v>0</v>
      </c>
      <c r="L104" s="16">
        <f t="shared" si="20"/>
        <v>120</v>
      </c>
      <c r="M104" s="16">
        <f t="shared" si="20"/>
        <v>100</v>
      </c>
      <c r="N104" s="106">
        <f t="shared" si="20"/>
        <v>130</v>
      </c>
      <c r="O104" s="102" t="str">
        <f t="shared" si="20"/>
        <v>20JC~113</v>
      </c>
      <c r="P104" s="103" t="s">
        <v>185</v>
      </c>
      <c r="Q104" s="23">
        <v>88</v>
      </c>
      <c r="R104" s="104"/>
      <c r="S104" s="4">
        <v>12</v>
      </c>
      <c r="T104" s="4">
        <v>10</v>
      </c>
      <c r="U104" s="105">
        <f t="shared" si="19"/>
        <v>2</v>
      </c>
      <c r="V104" s="105">
        <f t="shared" si="12"/>
        <v>11</v>
      </c>
      <c r="W104" s="105">
        <f t="shared" si="13"/>
        <v>9.0909090909090912E-2</v>
      </c>
      <c r="X104" s="105">
        <f t="shared" si="14"/>
        <v>2</v>
      </c>
      <c r="Y104" s="84">
        <f t="shared" si="15"/>
        <v>1.4142135623730951</v>
      </c>
      <c r="Z104" s="84">
        <f t="shared" si="16"/>
        <v>0.12856486930664501</v>
      </c>
      <c r="AA104" s="84">
        <f t="shared" si="17"/>
        <v>9.0909090909090912E-2</v>
      </c>
      <c r="AB104" s="17"/>
    </row>
    <row r="105" spans="1:28" ht="15" x14ac:dyDescent="0.25">
      <c r="A105" s="16" t="str">
        <f t="shared" si="20"/>
        <v>FULL</v>
      </c>
      <c r="B105" s="16" t="str">
        <f t="shared" si="20"/>
        <v>PRODUCTION</v>
      </c>
      <c r="C105" s="16" t="str">
        <f t="shared" si="20"/>
        <v>BETWEEN</v>
      </c>
      <c r="D105" s="16" t="str">
        <f t="shared" si="20"/>
        <v>GOAB</v>
      </c>
      <c r="E105" s="16" t="str">
        <f t="shared" si="20"/>
        <v>ADU</v>
      </c>
      <c r="F105" s="100">
        <f t="shared" si="20"/>
        <v>0</v>
      </c>
      <c r="G105" s="100">
        <f t="shared" si="20"/>
        <v>0</v>
      </c>
      <c r="H105" s="16">
        <f t="shared" si="20"/>
        <v>0</v>
      </c>
      <c r="I105" s="16">
        <f t="shared" si="20"/>
        <v>130</v>
      </c>
      <c r="J105" s="16" t="str">
        <f t="shared" si="20"/>
        <v>20JC~113</v>
      </c>
      <c r="K105" s="100">
        <f t="shared" si="20"/>
        <v>0</v>
      </c>
      <c r="L105" s="16">
        <f t="shared" si="20"/>
        <v>120</v>
      </c>
      <c r="M105" s="16">
        <f t="shared" si="20"/>
        <v>100</v>
      </c>
      <c r="N105" s="106">
        <f t="shared" si="20"/>
        <v>130</v>
      </c>
      <c r="O105" s="102" t="str">
        <f t="shared" si="20"/>
        <v>20JC~113</v>
      </c>
      <c r="P105" s="103" t="s">
        <v>185</v>
      </c>
      <c r="Q105" s="23">
        <v>89</v>
      </c>
      <c r="R105" s="104"/>
      <c r="S105" s="4">
        <v>9</v>
      </c>
      <c r="T105" s="4">
        <v>8</v>
      </c>
      <c r="U105" s="105">
        <f t="shared" si="19"/>
        <v>1</v>
      </c>
      <c r="V105" s="105">
        <f t="shared" si="12"/>
        <v>8.5</v>
      </c>
      <c r="W105" s="105">
        <f t="shared" si="13"/>
        <v>5.8823529411764705E-2</v>
      </c>
      <c r="X105" s="105">
        <f t="shared" si="14"/>
        <v>0.5</v>
      </c>
      <c r="Y105" s="84">
        <f t="shared" si="15"/>
        <v>0.70710678118654757</v>
      </c>
      <c r="Z105" s="84">
        <f t="shared" si="16"/>
        <v>8.3189033080770303E-2</v>
      </c>
      <c r="AA105" s="84">
        <f t="shared" si="17"/>
        <v>5.8823529411764705E-2</v>
      </c>
      <c r="AB105" s="17"/>
    </row>
    <row r="106" spans="1:28" ht="15" x14ac:dyDescent="0.25">
      <c r="A106" s="16" t="str">
        <f t="shared" si="20"/>
        <v>FULL</v>
      </c>
      <c r="B106" s="16" t="str">
        <f t="shared" si="20"/>
        <v>PRODUCTION</v>
      </c>
      <c r="C106" s="16" t="str">
        <f t="shared" si="20"/>
        <v>BETWEEN</v>
      </c>
      <c r="D106" s="16" t="str">
        <f t="shared" si="20"/>
        <v>GOAB</v>
      </c>
      <c r="E106" s="16" t="str">
        <f t="shared" si="20"/>
        <v>ADU</v>
      </c>
      <c r="F106" s="100">
        <f t="shared" si="20"/>
        <v>0</v>
      </c>
      <c r="G106" s="100">
        <f t="shared" si="20"/>
        <v>0</v>
      </c>
      <c r="H106" s="16">
        <f t="shared" si="20"/>
        <v>0</v>
      </c>
      <c r="I106" s="16">
        <f t="shared" si="20"/>
        <v>130</v>
      </c>
      <c r="J106" s="16" t="str">
        <f t="shared" si="20"/>
        <v>20JC~113</v>
      </c>
      <c r="K106" s="100">
        <f t="shared" si="20"/>
        <v>0</v>
      </c>
      <c r="L106" s="16">
        <f t="shared" si="20"/>
        <v>120</v>
      </c>
      <c r="M106" s="16">
        <f t="shared" si="20"/>
        <v>100</v>
      </c>
      <c r="N106" s="106">
        <f t="shared" si="20"/>
        <v>130</v>
      </c>
      <c r="O106" s="102" t="str">
        <f t="shared" si="20"/>
        <v>20JC~113</v>
      </c>
      <c r="P106" s="103" t="s">
        <v>185</v>
      </c>
      <c r="Q106" s="23">
        <v>90</v>
      </c>
      <c r="R106" s="104"/>
      <c r="S106" s="4">
        <v>11</v>
      </c>
      <c r="T106" s="4">
        <v>12</v>
      </c>
      <c r="U106" s="105">
        <f t="shared" si="19"/>
        <v>-1</v>
      </c>
      <c r="V106" s="105">
        <f t="shared" si="12"/>
        <v>11.5</v>
      </c>
      <c r="W106" s="105">
        <f t="shared" si="13"/>
        <v>4.3478260869565216E-2</v>
      </c>
      <c r="X106" s="105">
        <f t="shared" si="14"/>
        <v>0.5</v>
      </c>
      <c r="Y106" s="84">
        <f t="shared" si="15"/>
        <v>0.70710678118654757</v>
      </c>
      <c r="Z106" s="84">
        <f t="shared" si="16"/>
        <v>6.1487546190134572E-2</v>
      </c>
      <c r="AA106" s="84">
        <f t="shared" si="17"/>
        <v>4.3478260869565216E-2</v>
      </c>
      <c r="AB106" s="17"/>
    </row>
    <row r="107" spans="1:28" ht="15" x14ac:dyDescent="0.25">
      <c r="A107" s="16" t="str">
        <f t="shared" si="20"/>
        <v>FULL</v>
      </c>
      <c r="B107" s="16" t="str">
        <f t="shared" si="20"/>
        <v>PRODUCTION</v>
      </c>
      <c r="C107" s="16" t="str">
        <f t="shared" si="20"/>
        <v>BETWEEN</v>
      </c>
      <c r="D107" s="16" t="str">
        <f t="shared" si="20"/>
        <v>GOAB</v>
      </c>
      <c r="E107" s="16" t="str">
        <f t="shared" si="20"/>
        <v>ADU</v>
      </c>
      <c r="F107" s="100">
        <f t="shared" si="20"/>
        <v>0</v>
      </c>
      <c r="G107" s="100">
        <f t="shared" si="20"/>
        <v>0</v>
      </c>
      <c r="H107" s="16">
        <f t="shared" si="20"/>
        <v>0</v>
      </c>
      <c r="I107" s="16">
        <f t="shared" si="20"/>
        <v>130</v>
      </c>
      <c r="J107" s="16" t="str">
        <f t="shared" si="20"/>
        <v>20JC~113</v>
      </c>
      <c r="K107" s="100">
        <f t="shared" si="20"/>
        <v>0</v>
      </c>
      <c r="L107" s="16">
        <f t="shared" si="20"/>
        <v>120</v>
      </c>
      <c r="M107" s="16">
        <f t="shared" si="20"/>
        <v>100</v>
      </c>
      <c r="N107" s="106">
        <f t="shared" si="20"/>
        <v>130</v>
      </c>
      <c r="O107" s="102" t="str">
        <f t="shared" si="20"/>
        <v>20JC~113</v>
      </c>
      <c r="P107" s="103" t="s">
        <v>185</v>
      </c>
      <c r="Q107" s="23">
        <v>91</v>
      </c>
      <c r="R107" s="104"/>
      <c r="S107" s="4">
        <v>7</v>
      </c>
      <c r="T107" s="4">
        <v>13</v>
      </c>
      <c r="U107" s="105">
        <f t="shared" si="19"/>
        <v>-6</v>
      </c>
      <c r="V107" s="105">
        <f t="shared" si="12"/>
        <v>10</v>
      </c>
      <c r="W107" s="105">
        <f t="shared" si="13"/>
        <v>0.3</v>
      </c>
      <c r="X107" s="105">
        <f t="shared" si="14"/>
        <v>18</v>
      </c>
      <c r="Y107" s="84">
        <f t="shared" si="15"/>
        <v>4.2426406871192848</v>
      </c>
      <c r="Z107" s="84">
        <f t="shared" si="16"/>
        <v>0.42426406871192845</v>
      </c>
      <c r="AA107" s="84">
        <f t="shared" si="17"/>
        <v>0.29999999999999993</v>
      </c>
      <c r="AB107" s="17"/>
    </row>
    <row r="108" spans="1:28" ht="15" x14ac:dyDescent="0.25">
      <c r="A108" s="16" t="str">
        <f t="shared" si="20"/>
        <v>FULL</v>
      </c>
      <c r="B108" s="16" t="str">
        <f t="shared" si="20"/>
        <v>PRODUCTION</v>
      </c>
      <c r="C108" s="16" t="str">
        <f t="shared" si="20"/>
        <v>BETWEEN</v>
      </c>
      <c r="D108" s="16" t="str">
        <f t="shared" si="20"/>
        <v>GOAB</v>
      </c>
      <c r="E108" s="16" t="str">
        <f t="shared" si="20"/>
        <v>ADU</v>
      </c>
      <c r="F108" s="100">
        <f t="shared" si="20"/>
        <v>0</v>
      </c>
      <c r="G108" s="100">
        <f t="shared" si="20"/>
        <v>0</v>
      </c>
      <c r="H108" s="16">
        <f t="shared" si="20"/>
        <v>0</v>
      </c>
      <c r="I108" s="16">
        <f t="shared" si="20"/>
        <v>130</v>
      </c>
      <c r="J108" s="16" t="str">
        <f t="shared" si="20"/>
        <v>20JC~113</v>
      </c>
      <c r="K108" s="100">
        <f t="shared" si="20"/>
        <v>0</v>
      </c>
      <c r="L108" s="16">
        <f t="shared" si="20"/>
        <v>120</v>
      </c>
      <c r="M108" s="16">
        <f t="shared" si="20"/>
        <v>100</v>
      </c>
      <c r="N108" s="106">
        <f t="shared" si="20"/>
        <v>130</v>
      </c>
      <c r="O108" s="102" t="str">
        <f t="shared" si="20"/>
        <v>20JC~113</v>
      </c>
      <c r="P108" s="103" t="s">
        <v>185</v>
      </c>
      <c r="Q108" s="23">
        <v>92</v>
      </c>
      <c r="R108" s="104"/>
      <c r="S108" s="4">
        <v>8</v>
      </c>
      <c r="T108" s="4">
        <v>7</v>
      </c>
      <c r="U108" s="105">
        <f t="shared" si="19"/>
        <v>1</v>
      </c>
      <c r="V108" s="105">
        <f t="shared" si="12"/>
        <v>7.5</v>
      </c>
      <c r="W108" s="105">
        <f t="shared" si="13"/>
        <v>6.6666666666666666E-2</v>
      </c>
      <c r="X108" s="105">
        <f t="shared" si="14"/>
        <v>0.5</v>
      </c>
      <c r="Y108" s="84">
        <f t="shared" si="15"/>
        <v>0.70710678118654757</v>
      </c>
      <c r="Z108" s="84">
        <f t="shared" si="16"/>
        <v>9.428090415820635E-2</v>
      </c>
      <c r="AA108" s="84">
        <f t="shared" si="17"/>
        <v>6.6666666666666666E-2</v>
      </c>
      <c r="AB108" s="17"/>
    </row>
    <row r="109" spans="1:28" ht="15" x14ac:dyDescent="0.25">
      <c r="A109" s="16" t="str">
        <f t="shared" si="20"/>
        <v>FULL</v>
      </c>
      <c r="B109" s="16" t="str">
        <f t="shared" si="20"/>
        <v>PRODUCTION</v>
      </c>
      <c r="C109" s="16" t="str">
        <f t="shared" si="20"/>
        <v>BETWEEN</v>
      </c>
      <c r="D109" s="16" t="str">
        <f t="shared" si="20"/>
        <v>GOAB</v>
      </c>
      <c r="E109" s="16" t="str">
        <f t="shared" si="20"/>
        <v>ADU</v>
      </c>
      <c r="F109" s="100">
        <f t="shared" si="20"/>
        <v>0</v>
      </c>
      <c r="G109" s="100">
        <f t="shared" si="20"/>
        <v>0</v>
      </c>
      <c r="H109" s="16">
        <f t="shared" si="20"/>
        <v>0</v>
      </c>
      <c r="I109" s="16">
        <f t="shared" si="20"/>
        <v>130</v>
      </c>
      <c r="J109" s="16" t="str">
        <f t="shared" si="20"/>
        <v>20JC~113</v>
      </c>
      <c r="K109" s="100">
        <f t="shared" si="20"/>
        <v>0</v>
      </c>
      <c r="L109" s="16">
        <f t="shared" si="20"/>
        <v>120</v>
      </c>
      <c r="M109" s="16">
        <f t="shared" si="20"/>
        <v>100</v>
      </c>
      <c r="N109" s="106">
        <f t="shared" si="20"/>
        <v>130</v>
      </c>
      <c r="O109" s="102" t="str">
        <f t="shared" si="20"/>
        <v>20JC~113</v>
      </c>
      <c r="P109" s="103" t="s">
        <v>185</v>
      </c>
      <c r="Q109" s="23">
        <v>93</v>
      </c>
      <c r="R109" s="104"/>
      <c r="S109" s="4">
        <v>15</v>
      </c>
      <c r="T109" s="4">
        <v>12</v>
      </c>
      <c r="U109" s="105">
        <f t="shared" si="19"/>
        <v>3</v>
      </c>
      <c r="V109" s="105">
        <f t="shared" si="12"/>
        <v>13.5</v>
      </c>
      <c r="W109" s="105">
        <f t="shared" si="13"/>
        <v>0.1111111111111111</v>
      </c>
      <c r="X109" s="105">
        <f t="shared" si="14"/>
        <v>4.5</v>
      </c>
      <c r="Y109" s="84">
        <f t="shared" si="15"/>
        <v>2.1213203435596424</v>
      </c>
      <c r="Z109" s="84">
        <f t="shared" si="16"/>
        <v>0.15713484026367722</v>
      </c>
      <c r="AA109" s="84">
        <f t="shared" si="17"/>
        <v>0.11111111111111109</v>
      </c>
      <c r="AB109" s="17"/>
    </row>
    <row r="110" spans="1:28" ht="15" x14ac:dyDescent="0.25">
      <c r="A110" s="16" t="str">
        <f t="shared" si="20"/>
        <v>FULL</v>
      </c>
      <c r="B110" s="16" t="str">
        <f t="shared" si="20"/>
        <v>PRODUCTION</v>
      </c>
      <c r="C110" s="16" t="str">
        <f t="shared" si="20"/>
        <v>BETWEEN</v>
      </c>
      <c r="D110" s="16" t="str">
        <f t="shared" si="20"/>
        <v>GOAB</v>
      </c>
      <c r="E110" s="16" t="str">
        <f t="shared" si="20"/>
        <v>ADU</v>
      </c>
      <c r="F110" s="100">
        <f t="shared" si="20"/>
        <v>0</v>
      </c>
      <c r="G110" s="100">
        <f t="shared" si="20"/>
        <v>0</v>
      </c>
      <c r="H110" s="16">
        <f t="shared" si="20"/>
        <v>0</v>
      </c>
      <c r="I110" s="16">
        <f t="shared" si="20"/>
        <v>130</v>
      </c>
      <c r="J110" s="16" t="str">
        <f t="shared" si="20"/>
        <v>20JC~113</v>
      </c>
      <c r="K110" s="100">
        <f t="shared" si="20"/>
        <v>0</v>
      </c>
      <c r="L110" s="16">
        <f t="shared" si="20"/>
        <v>120</v>
      </c>
      <c r="M110" s="16">
        <f t="shared" si="20"/>
        <v>100</v>
      </c>
      <c r="N110" s="106">
        <f t="shared" si="20"/>
        <v>130</v>
      </c>
      <c r="O110" s="102" t="str">
        <f t="shared" si="20"/>
        <v>20JC~113</v>
      </c>
      <c r="P110" s="103" t="s">
        <v>185</v>
      </c>
      <c r="Q110" s="23">
        <v>94</v>
      </c>
      <c r="R110" s="104"/>
      <c r="S110" s="4">
        <v>20</v>
      </c>
      <c r="T110" s="4">
        <v>18</v>
      </c>
      <c r="U110" s="105">
        <f t="shared" si="19"/>
        <v>2</v>
      </c>
      <c r="V110" s="105">
        <f t="shared" si="12"/>
        <v>19</v>
      </c>
      <c r="W110" s="105">
        <f t="shared" si="13"/>
        <v>5.2631578947368418E-2</v>
      </c>
      <c r="X110" s="105">
        <f t="shared" si="14"/>
        <v>2</v>
      </c>
      <c r="Y110" s="84">
        <f t="shared" si="15"/>
        <v>1.4142135623730951</v>
      </c>
      <c r="Z110" s="84">
        <f t="shared" si="16"/>
        <v>7.4432292756478696E-2</v>
      </c>
      <c r="AA110" s="84">
        <f t="shared" si="17"/>
        <v>5.2631578947368425E-2</v>
      </c>
      <c r="AB110" s="17"/>
    </row>
    <row r="111" spans="1:28" ht="15" x14ac:dyDescent="0.25">
      <c r="A111" s="16" t="str">
        <f t="shared" si="20"/>
        <v>FULL</v>
      </c>
      <c r="B111" s="16" t="str">
        <f t="shared" si="20"/>
        <v>PRODUCTION</v>
      </c>
      <c r="C111" s="16" t="str">
        <f t="shared" si="20"/>
        <v>BETWEEN</v>
      </c>
      <c r="D111" s="16" t="str">
        <f t="shared" si="20"/>
        <v>GOAB</v>
      </c>
      <c r="E111" s="16" t="str">
        <f t="shared" si="20"/>
        <v>ADU</v>
      </c>
      <c r="F111" s="100">
        <f t="shared" si="20"/>
        <v>0</v>
      </c>
      <c r="G111" s="100">
        <f t="shared" si="20"/>
        <v>0</v>
      </c>
      <c r="H111" s="16">
        <f t="shared" si="20"/>
        <v>0</v>
      </c>
      <c r="I111" s="16">
        <f t="shared" si="20"/>
        <v>130</v>
      </c>
      <c r="J111" s="16" t="str">
        <f t="shared" si="20"/>
        <v>20JC~113</v>
      </c>
      <c r="K111" s="100">
        <f t="shared" si="20"/>
        <v>0</v>
      </c>
      <c r="L111" s="16">
        <f t="shared" si="20"/>
        <v>120</v>
      </c>
      <c r="M111" s="16">
        <f t="shared" si="20"/>
        <v>100</v>
      </c>
      <c r="N111" s="106">
        <f t="shared" si="20"/>
        <v>130</v>
      </c>
      <c r="O111" s="102" t="str">
        <f t="shared" si="20"/>
        <v>20JC~113</v>
      </c>
      <c r="P111" s="103" t="s">
        <v>185</v>
      </c>
      <c r="Q111" s="23">
        <v>95</v>
      </c>
      <c r="R111" s="104"/>
      <c r="S111" s="4">
        <v>11</v>
      </c>
      <c r="T111" s="4">
        <v>9</v>
      </c>
      <c r="U111" s="105">
        <f t="shared" si="19"/>
        <v>2</v>
      </c>
      <c r="V111" s="105">
        <f t="shared" si="12"/>
        <v>10</v>
      </c>
      <c r="W111" s="105">
        <f t="shared" si="13"/>
        <v>0.1</v>
      </c>
      <c r="X111" s="105">
        <f t="shared" si="14"/>
        <v>2</v>
      </c>
      <c r="Y111" s="84">
        <f t="shared" si="15"/>
        <v>1.4142135623730951</v>
      </c>
      <c r="Z111" s="84">
        <f t="shared" si="16"/>
        <v>0.1414213562373095</v>
      </c>
      <c r="AA111" s="84">
        <f t="shared" si="17"/>
        <v>9.9999999999999992E-2</v>
      </c>
      <c r="AB111" s="17"/>
    </row>
    <row r="112" spans="1:28" ht="15" x14ac:dyDescent="0.25">
      <c r="A112" s="16" t="str">
        <f t="shared" si="20"/>
        <v>FULL</v>
      </c>
      <c r="B112" s="16" t="str">
        <f t="shared" si="20"/>
        <v>PRODUCTION</v>
      </c>
      <c r="C112" s="16" t="str">
        <f t="shared" si="20"/>
        <v>BETWEEN</v>
      </c>
      <c r="D112" s="16" t="str">
        <f t="shared" si="20"/>
        <v>GOAB</v>
      </c>
      <c r="E112" s="16" t="str">
        <f t="shared" si="20"/>
        <v>ADU</v>
      </c>
      <c r="F112" s="100">
        <f t="shared" si="20"/>
        <v>0</v>
      </c>
      <c r="G112" s="100">
        <f t="shared" si="20"/>
        <v>0</v>
      </c>
      <c r="H112" s="16">
        <f t="shared" si="20"/>
        <v>0</v>
      </c>
      <c r="I112" s="16">
        <f t="shared" si="20"/>
        <v>130</v>
      </c>
      <c r="J112" s="16" t="str">
        <f t="shared" si="20"/>
        <v>20JC~113</v>
      </c>
      <c r="K112" s="100">
        <f t="shared" si="20"/>
        <v>0</v>
      </c>
      <c r="L112" s="16">
        <f t="shared" si="20"/>
        <v>120</v>
      </c>
      <c r="M112" s="16">
        <f t="shared" si="20"/>
        <v>100</v>
      </c>
      <c r="N112" s="106">
        <f t="shared" si="20"/>
        <v>130</v>
      </c>
      <c r="O112" s="102" t="str">
        <f t="shared" si="20"/>
        <v>20JC~113</v>
      </c>
      <c r="P112" s="103" t="s">
        <v>185</v>
      </c>
      <c r="Q112" s="23">
        <v>96</v>
      </c>
      <c r="R112" s="104"/>
      <c r="S112" s="4">
        <v>9</v>
      </c>
      <c r="T112" s="4">
        <v>12</v>
      </c>
      <c r="U112" s="105">
        <f t="shared" si="19"/>
        <v>-3</v>
      </c>
      <c r="V112" s="105">
        <f t="shared" si="12"/>
        <v>10.5</v>
      </c>
      <c r="W112" s="105">
        <f t="shared" si="13"/>
        <v>0.14285714285714285</v>
      </c>
      <c r="X112" s="105">
        <f t="shared" si="14"/>
        <v>4.5</v>
      </c>
      <c r="Y112" s="84">
        <f t="shared" si="15"/>
        <v>2.1213203435596424</v>
      </c>
      <c r="Z112" s="84">
        <f t="shared" si="16"/>
        <v>0.20203050891044214</v>
      </c>
      <c r="AA112" s="84">
        <f t="shared" si="17"/>
        <v>0.14285714285714285</v>
      </c>
      <c r="AB112" s="17"/>
    </row>
    <row r="113" spans="1:28" ht="15" x14ac:dyDescent="0.25">
      <c r="A113" s="16" t="str">
        <f t="shared" si="20"/>
        <v>FULL</v>
      </c>
      <c r="B113" s="16" t="str">
        <f t="shared" si="20"/>
        <v>PRODUCTION</v>
      </c>
      <c r="C113" s="16" t="str">
        <f t="shared" si="20"/>
        <v>BETWEEN</v>
      </c>
      <c r="D113" s="16" t="str">
        <f t="shared" si="20"/>
        <v>GOAB</v>
      </c>
      <c r="E113" s="16" t="str">
        <f t="shared" si="20"/>
        <v>ADU</v>
      </c>
      <c r="F113" s="100">
        <f t="shared" si="20"/>
        <v>0</v>
      </c>
      <c r="G113" s="100">
        <f t="shared" si="20"/>
        <v>0</v>
      </c>
      <c r="H113" s="16">
        <f t="shared" si="20"/>
        <v>0</v>
      </c>
      <c r="I113" s="16">
        <f t="shared" si="20"/>
        <v>130</v>
      </c>
      <c r="J113" s="16" t="str">
        <f t="shared" si="20"/>
        <v>20JC~113</v>
      </c>
      <c r="K113" s="100">
        <f t="shared" si="20"/>
        <v>0</v>
      </c>
      <c r="L113" s="16">
        <f t="shared" si="20"/>
        <v>120</v>
      </c>
      <c r="M113" s="16">
        <f t="shared" si="20"/>
        <v>100</v>
      </c>
      <c r="N113" s="106">
        <f t="shared" si="20"/>
        <v>130</v>
      </c>
      <c r="O113" s="102" t="str">
        <f t="shared" si="20"/>
        <v>20JC~113</v>
      </c>
      <c r="P113" s="103" t="s">
        <v>185</v>
      </c>
      <c r="Q113" s="23">
        <v>97</v>
      </c>
      <c r="R113" s="104"/>
      <c r="S113" s="4">
        <v>9</v>
      </c>
      <c r="T113" s="4">
        <v>5</v>
      </c>
      <c r="U113" s="105">
        <f t="shared" si="19"/>
        <v>4</v>
      </c>
      <c r="V113" s="105">
        <f t="shared" si="12"/>
        <v>7</v>
      </c>
      <c r="W113" s="105">
        <f t="shared" si="13"/>
        <v>0.2857142857142857</v>
      </c>
      <c r="X113" s="105">
        <f t="shared" si="14"/>
        <v>8</v>
      </c>
      <c r="Y113" s="84">
        <f t="shared" si="15"/>
        <v>2.8284271247461903</v>
      </c>
      <c r="Z113" s="84">
        <f t="shared" si="16"/>
        <v>0.40406101782088433</v>
      </c>
      <c r="AA113" s="84">
        <f t="shared" si="17"/>
        <v>0.2857142857142857</v>
      </c>
      <c r="AB113" s="17"/>
    </row>
    <row r="114" spans="1:28" ht="15" x14ac:dyDescent="0.25">
      <c r="A114" s="16" t="str">
        <f t="shared" si="20"/>
        <v>FULL</v>
      </c>
      <c r="B114" s="16" t="str">
        <f t="shared" si="20"/>
        <v>PRODUCTION</v>
      </c>
      <c r="C114" s="16" t="str">
        <f t="shared" si="20"/>
        <v>BETWEEN</v>
      </c>
      <c r="D114" s="16" t="str">
        <f t="shared" si="20"/>
        <v>GOAB</v>
      </c>
      <c r="E114" s="16" t="str">
        <f t="shared" si="20"/>
        <v>ADU</v>
      </c>
      <c r="F114" s="100">
        <f t="shared" si="20"/>
        <v>0</v>
      </c>
      <c r="G114" s="100">
        <f t="shared" si="20"/>
        <v>0</v>
      </c>
      <c r="H114" s="16">
        <f t="shared" si="20"/>
        <v>0</v>
      </c>
      <c r="I114" s="16">
        <f t="shared" si="20"/>
        <v>130</v>
      </c>
      <c r="J114" s="16" t="str">
        <f t="shared" si="20"/>
        <v>20JC~113</v>
      </c>
      <c r="K114" s="100">
        <f t="shared" si="20"/>
        <v>0</v>
      </c>
      <c r="L114" s="16">
        <f t="shared" si="20"/>
        <v>120</v>
      </c>
      <c r="M114" s="16">
        <f t="shared" si="20"/>
        <v>100</v>
      </c>
      <c r="N114" s="106">
        <f t="shared" si="20"/>
        <v>130</v>
      </c>
      <c r="O114" s="102" t="str">
        <f t="shared" si="20"/>
        <v>20JC~113</v>
      </c>
      <c r="P114" s="103" t="s">
        <v>185</v>
      </c>
      <c r="Q114" s="23">
        <v>98</v>
      </c>
      <c r="R114" s="104"/>
      <c r="S114" s="4">
        <v>8</v>
      </c>
      <c r="T114" s="4">
        <v>6</v>
      </c>
      <c r="U114" s="105">
        <f t="shared" si="19"/>
        <v>2</v>
      </c>
      <c r="V114" s="105">
        <f t="shared" si="12"/>
        <v>7</v>
      </c>
      <c r="W114" s="105">
        <f t="shared" si="13"/>
        <v>0.14285714285714285</v>
      </c>
      <c r="X114" s="105">
        <f t="shared" si="14"/>
        <v>2</v>
      </c>
      <c r="Y114" s="84">
        <f t="shared" si="15"/>
        <v>1.4142135623730951</v>
      </c>
      <c r="Z114" s="84">
        <f t="shared" si="16"/>
        <v>0.20203050891044216</v>
      </c>
      <c r="AA114" s="84">
        <f t="shared" si="17"/>
        <v>0.14285714285714285</v>
      </c>
      <c r="AB114" s="17"/>
    </row>
    <row r="115" spans="1:28" ht="15" x14ac:dyDescent="0.25">
      <c r="A115" s="16" t="str">
        <f t="shared" ref="A115:O117" si="21">A114</f>
        <v>FULL</v>
      </c>
      <c r="B115" s="16" t="str">
        <f t="shared" si="21"/>
        <v>PRODUCTION</v>
      </c>
      <c r="C115" s="16" t="str">
        <f t="shared" si="21"/>
        <v>BETWEEN</v>
      </c>
      <c r="D115" s="16" t="str">
        <f t="shared" si="21"/>
        <v>GOAB</v>
      </c>
      <c r="E115" s="16" t="str">
        <f t="shared" si="21"/>
        <v>ADU</v>
      </c>
      <c r="F115" s="100">
        <f t="shared" si="21"/>
        <v>0</v>
      </c>
      <c r="G115" s="100">
        <f t="shared" si="21"/>
        <v>0</v>
      </c>
      <c r="H115" s="16">
        <f t="shared" si="21"/>
        <v>0</v>
      </c>
      <c r="I115" s="16">
        <f t="shared" si="21"/>
        <v>130</v>
      </c>
      <c r="J115" s="16" t="str">
        <f t="shared" si="21"/>
        <v>20JC~113</v>
      </c>
      <c r="K115" s="100">
        <f t="shared" si="21"/>
        <v>0</v>
      </c>
      <c r="L115" s="16">
        <f t="shared" si="21"/>
        <v>120</v>
      </c>
      <c r="M115" s="16">
        <f t="shared" si="21"/>
        <v>100</v>
      </c>
      <c r="N115" s="106">
        <f t="shared" si="21"/>
        <v>130</v>
      </c>
      <c r="O115" s="102" t="str">
        <f t="shared" si="21"/>
        <v>20JC~113</v>
      </c>
      <c r="P115" s="103" t="s">
        <v>185</v>
      </c>
      <c r="Q115" s="23">
        <v>99</v>
      </c>
      <c r="R115" s="104"/>
      <c r="S115" s="4">
        <v>11</v>
      </c>
      <c r="T115" s="4">
        <v>12</v>
      </c>
      <c r="U115" s="105">
        <f t="shared" si="19"/>
        <v>-1</v>
      </c>
      <c r="V115" s="105">
        <f t="shared" si="12"/>
        <v>11.5</v>
      </c>
      <c r="W115" s="105">
        <f t="shared" si="13"/>
        <v>4.3478260869565216E-2</v>
      </c>
      <c r="X115" s="105">
        <f t="shared" si="14"/>
        <v>0.5</v>
      </c>
      <c r="Y115" s="84">
        <f t="shared" si="15"/>
        <v>0.70710678118654757</v>
      </c>
      <c r="Z115" s="84">
        <f t="shared" si="16"/>
        <v>6.1487546190134572E-2</v>
      </c>
      <c r="AA115" s="84">
        <f t="shared" si="17"/>
        <v>4.3478260869565216E-2</v>
      </c>
      <c r="AB115" s="17"/>
    </row>
    <row r="116" spans="1:28" ht="15" x14ac:dyDescent="0.25">
      <c r="A116" s="16" t="str">
        <f t="shared" si="21"/>
        <v>FULL</v>
      </c>
      <c r="B116" s="16" t="str">
        <f t="shared" si="21"/>
        <v>PRODUCTION</v>
      </c>
      <c r="C116" s="16" t="str">
        <f t="shared" si="21"/>
        <v>BETWEEN</v>
      </c>
      <c r="D116" s="16" t="str">
        <f t="shared" si="21"/>
        <v>GOAB</v>
      </c>
      <c r="E116" s="16" t="str">
        <f t="shared" si="21"/>
        <v>ADU</v>
      </c>
      <c r="F116" s="100">
        <f t="shared" si="21"/>
        <v>0</v>
      </c>
      <c r="G116" s="100">
        <f t="shared" si="21"/>
        <v>0</v>
      </c>
      <c r="H116" s="16">
        <f t="shared" si="21"/>
        <v>0</v>
      </c>
      <c r="I116" s="16">
        <f t="shared" si="21"/>
        <v>130</v>
      </c>
      <c r="J116" s="16" t="str">
        <f t="shared" si="21"/>
        <v>20JC~113</v>
      </c>
      <c r="K116" s="100">
        <f t="shared" si="21"/>
        <v>0</v>
      </c>
      <c r="L116" s="16">
        <f t="shared" si="21"/>
        <v>120</v>
      </c>
      <c r="M116" s="16">
        <f t="shared" si="21"/>
        <v>100</v>
      </c>
      <c r="N116" s="106">
        <f t="shared" si="21"/>
        <v>130</v>
      </c>
      <c r="O116" s="102" t="str">
        <f t="shared" si="21"/>
        <v>20JC~113</v>
      </c>
      <c r="P116" s="103" t="s">
        <v>185</v>
      </c>
      <c r="Q116" s="23">
        <v>100</v>
      </c>
      <c r="R116" s="104"/>
      <c r="S116" s="4">
        <v>11</v>
      </c>
      <c r="T116" s="4">
        <v>16</v>
      </c>
      <c r="U116" s="105">
        <f t="shared" si="19"/>
        <v>-5</v>
      </c>
      <c r="V116" s="105">
        <f t="shared" si="12"/>
        <v>13.5</v>
      </c>
      <c r="W116" s="105">
        <f t="shared" si="13"/>
        <v>0.18518518518518517</v>
      </c>
      <c r="X116" s="105">
        <f t="shared" si="14"/>
        <v>12.5</v>
      </c>
      <c r="Y116" s="84">
        <f t="shared" si="15"/>
        <v>3.5355339059327378</v>
      </c>
      <c r="Z116" s="84">
        <f t="shared" si="16"/>
        <v>0.26189140043946207</v>
      </c>
      <c r="AA116" s="84">
        <f t="shared" si="17"/>
        <v>0.1851851851851852</v>
      </c>
      <c r="AB116" s="17"/>
    </row>
    <row r="117" spans="1:28" ht="15" x14ac:dyDescent="0.25">
      <c r="A117" s="16" t="str">
        <f t="shared" si="21"/>
        <v>FULL</v>
      </c>
      <c r="B117" s="16" t="str">
        <f t="shared" si="21"/>
        <v>PRODUCTION</v>
      </c>
      <c r="C117" s="16" t="str">
        <f t="shared" si="21"/>
        <v>BETWEEN</v>
      </c>
      <c r="D117" s="16" t="str">
        <f t="shared" si="21"/>
        <v>GOAB</v>
      </c>
      <c r="E117" s="16" t="str">
        <f t="shared" si="21"/>
        <v>ADU</v>
      </c>
      <c r="F117" s="100">
        <f t="shared" si="21"/>
        <v>0</v>
      </c>
      <c r="G117" s="100">
        <f t="shared" si="21"/>
        <v>0</v>
      </c>
      <c r="H117" s="16">
        <f t="shared" si="21"/>
        <v>0</v>
      </c>
      <c r="I117" s="16">
        <f t="shared" si="21"/>
        <v>130</v>
      </c>
      <c r="J117" s="16" t="str">
        <f t="shared" si="21"/>
        <v>20JC~113</v>
      </c>
      <c r="K117" s="100">
        <f t="shared" si="21"/>
        <v>0</v>
      </c>
      <c r="L117" s="16">
        <f t="shared" si="21"/>
        <v>120</v>
      </c>
      <c r="M117" s="16">
        <f t="shared" si="21"/>
        <v>100</v>
      </c>
      <c r="N117" s="106">
        <f t="shared" si="21"/>
        <v>130</v>
      </c>
      <c r="O117" s="102" t="str">
        <f t="shared" si="21"/>
        <v>20JC~113</v>
      </c>
      <c r="P117" s="103" t="s">
        <v>185</v>
      </c>
      <c r="Q117" s="23">
        <v>101</v>
      </c>
      <c r="R117" s="104"/>
      <c r="S117" s="4">
        <v>8</v>
      </c>
      <c r="T117" s="4">
        <v>7</v>
      </c>
      <c r="U117" s="105">
        <f t="shared" si="19"/>
        <v>1</v>
      </c>
      <c r="V117" s="105">
        <f t="shared" si="12"/>
        <v>7.5</v>
      </c>
      <c r="W117" s="105">
        <f t="shared" si="13"/>
        <v>6.6666666666666666E-2</v>
      </c>
      <c r="X117" s="105">
        <f t="shared" si="14"/>
        <v>0.5</v>
      </c>
      <c r="Y117" s="84">
        <f t="shared" si="15"/>
        <v>0.70710678118654757</v>
      </c>
      <c r="Z117" s="84">
        <f t="shared" si="16"/>
        <v>9.428090415820635E-2</v>
      </c>
      <c r="AA117" s="84">
        <f t="shared" si="17"/>
        <v>6.6666666666666666E-2</v>
      </c>
      <c r="AB117" s="17"/>
    </row>
    <row r="118" spans="1:28" x14ac:dyDescent="0.15">
      <c r="N118" s="107"/>
      <c r="O118" s="107" t="s">
        <v>127</v>
      </c>
      <c r="P118" s="107"/>
      <c r="Q118" s="107"/>
      <c r="R118" s="107"/>
      <c r="S118" s="107" t="s">
        <v>186</v>
      </c>
      <c r="T118" s="107"/>
      <c r="U118" s="107"/>
      <c r="V118" s="107" t="s">
        <v>127</v>
      </c>
      <c r="W118" s="107" t="s">
        <v>127</v>
      </c>
      <c r="X118" s="107" t="s">
        <v>127</v>
      </c>
      <c r="Y118" s="107" t="s">
        <v>127</v>
      </c>
      <c r="Z118" s="107"/>
      <c r="AA118" s="107"/>
      <c r="AB118" s="17"/>
    </row>
    <row r="119" spans="1:28" x14ac:dyDescent="0.15">
      <c r="O119" s="31" t="s">
        <v>187</v>
      </c>
      <c r="P119" s="31"/>
      <c r="Q119" s="31"/>
      <c r="R119" s="31"/>
      <c r="S119" s="31">
        <f>MAX(S18:S117)</f>
        <v>22</v>
      </c>
      <c r="T119" s="31">
        <f>MAX(T18:T117)</f>
        <v>21</v>
      </c>
      <c r="U119" s="31">
        <f>MAX(U18:U117)</f>
        <v>4</v>
      </c>
      <c r="V119" s="31"/>
      <c r="W119" s="31">
        <f>MAX(W18:W117)</f>
        <v>0.33333333333333331</v>
      </c>
      <c r="X119" s="31">
        <f>MAX(X18:X117)</f>
        <v>40.5</v>
      </c>
      <c r="Y119" s="31"/>
      <c r="Z119" s="31"/>
      <c r="AA119" s="31"/>
    </row>
    <row r="120" spans="1:28" x14ac:dyDescent="0.15">
      <c r="O120" s="31" t="s">
        <v>188</v>
      </c>
      <c r="P120" s="31"/>
      <c r="Q120" s="31"/>
      <c r="R120" s="31"/>
      <c r="S120" s="31">
        <f>MIN(S18:S117)</f>
        <v>5</v>
      </c>
      <c r="T120" s="31">
        <f>MIN(T18:T117)</f>
        <v>5</v>
      </c>
      <c r="U120" s="31">
        <f>MIN(U18:U117)</f>
        <v>-9</v>
      </c>
      <c r="V120" s="31"/>
      <c r="W120" s="31">
        <f>MIN(W18:W117)</f>
        <v>0</v>
      </c>
      <c r="X120" s="31">
        <f>MIN(X18:X117)</f>
        <v>0</v>
      </c>
      <c r="Y120" s="31"/>
      <c r="Z120" s="31"/>
      <c r="AA120" s="31"/>
    </row>
    <row r="121" spans="1:28" x14ac:dyDescent="0.15">
      <c r="O121" s="31" t="s">
        <v>179</v>
      </c>
      <c r="P121" s="31"/>
      <c r="Q121" s="31"/>
      <c r="R121" s="31"/>
      <c r="S121" s="31">
        <f>ROUND(AVERAGE(S18:S117),2)</f>
        <v>12.54</v>
      </c>
      <c r="T121" s="31">
        <f>ROUND(AVERAGE(T18:T117),2)</f>
        <v>12.91</v>
      </c>
      <c r="U121" s="31">
        <f>ROUND(AVERAGE(U18:U117),2)</f>
        <v>-0.37</v>
      </c>
      <c r="V121" s="31">
        <f t="shared" ref="V121:AA121" si="22">AVERAGE(V18:V117)</f>
        <v>12.725</v>
      </c>
      <c r="W121" s="31">
        <f t="shared" si="22"/>
        <v>7.7259809887244901E-2</v>
      </c>
      <c r="X121" s="31">
        <f t="shared" si="22"/>
        <v>2.9449999999999998</v>
      </c>
      <c r="Y121" s="31">
        <f t="shared" si="22"/>
        <v>1.2940054095713824</v>
      </c>
      <c r="Z121" s="31">
        <f t="shared" si="22"/>
        <v>0.10926187096890869</v>
      </c>
      <c r="AA121" s="31">
        <f t="shared" si="22"/>
        <v>7.7259809887244901E-2</v>
      </c>
    </row>
    <row r="122" spans="1:28" x14ac:dyDescent="0.15">
      <c r="O122" s="31" t="s">
        <v>189</v>
      </c>
      <c r="P122" s="31"/>
      <c r="Q122" s="31"/>
      <c r="R122" s="31"/>
      <c r="S122" s="31"/>
      <c r="T122" s="31"/>
      <c r="V122" s="108" t="s">
        <v>127</v>
      </c>
      <c r="W122" s="109">
        <f>W121</f>
        <v>7.7259809887244901E-2</v>
      </c>
      <c r="X122" s="31"/>
      <c r="Y122" s="31"/>
      <c r="Z122" s="31"/>
      <c r="AA122" s="31"/>
    </row>
    <row r="123" spans="1:28" x14ac:dyDescent="0.15">
      <c r="O123" s="31" t="s">
        <v>168</v>
      </c>
      <c r="P123" s="31"/>
      <c r="Q123" s="31"/>
      <c r="R123" s="31"/>
      <c r="S123" s="31"/>
      <c r="T123" s="31"/>
      <c r="U123" s="31"/>
      <c r="V123" s="31"/>
      <c r="W123" s="31" t="s">
        <v>127</v>
      </c>
      <c r="X123" s="94">
        <f>AVERAGE(X18:X117)</f>
        <v>2.9449999999999998</v>
      </c>
      <c r="Y123" s="31"/>
      <c r="Z123" s="31"/>
      <c r="AA123" s="31"/>
    </row>
    <row r="124" spans="1:28" x14ac:dyDescent="0.15">
      <c r="O124" s="31" t="s">
        <v>190</v>
      </c>
      <c r="P124" s="31"/>
      <c r="Q124" s="31"/>
      <c r="R124" s="31"/>
      <c r="S124" s="31"/>
      <c r="T124" s="31"/>
      <c r="U124" s="31"/>
      <c r="V124" s="31"/>
      <c r="X124" s="31" t="s">
        <v>127</v>
      </c>
      <c r="Y124" s="94">
        <f>SQRT(X123)</f>
        <v>1.7161002301730512</v>
      </c>
      <c r="Z124" s="31"/>
      <c r="AA124" s="31"/>
    </row>
    <row r="125" spans="1:28" x14ac:dyDescent="0.15">
      <c r="O125" s="31" t="s">
        <v>191</v>
      </c>
      <c r="P125" s="31"/>
      <c r="Q125" s="31"/>
      <c r="R125" s="31"/>
      <c r="S125" s="31"/>
      <c r="T125" s="31"/>
      <c r="U125" s="31"/>
      <c r="V125" s="31"/>
      <c r="W125" s="31"/>
      <c r="X125" s="31"/>
      <c r="Y125" s="31" t="s">
        <v>127</v>
      </c>
      <c r="Z125" s="110">
        <f>Y124/V121</f>
        <v>0.13486052889375649</v>
      </c>
      <c r="AA125" s="31"/>
    </row>
    <row r="126" spans="1:28" x14ac:dyDescent="0.15">
      <c r="O126" s="31" t="s">
        <v>192</v>
      </c>
      <c r="P126" s="31"/>
      <c r="Q126" s="31"/>
      <c r="R126" s="31"/>
      <c r="S126" s="31"/>
      <c r="T126" s="31"/>
      <c r="U126" s="31"/>
      <c r="V126" s="31"/>
      <c r="W126" s="31"/>
      <c r="X126" s="31"/>
      <c r="Y126" s="31"/>
      <c r="Z126" s="31" t="s">
        <v>127</v>
      </c>
      <c r="AA126" s="110">
        <f>Z125/SQRT(2)</f>
        <v>9.5360794495179535E-2</v>
      </c>
    </row>
  </sheetData>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28 JT65528 TP65528 ADL65528 ANH65528 AXD65528 BGZ65528 BQV65528 CAR65528 CKN65528 CUJ65528 DEF65528 DOB65528 DXX65528 EHT65528 ERP65528 FBL65528 FLH65528 FVD65528 GEZ65528 GOV65528 GYR65528 HIN65528 HSJ65528 ICF65528 IMB65528 IVX65528 JFT65528 JPP65528 JZL65528 KJH65528 KTD65528 LCZ65528 LMV65528 LWR65528 MGN65528 MQJ65528 NAF65528 NKB65528 NTX65528 ODT65528 ONP65528 OXL65528 PHH65528 PRD65528 QAZ65528 QKV65528 QUR65528 REN65528 ROJ65528 RYF65528 SIB65528 SRX65528 TBT65528 TLP65528 TVL65528 UFH65528 UPD65528 UYZ65528 VIV65528 VSR65528 WCN65528 WMJ65528 WWF65528 X131064 JT131064 TP131064 ADL131064 ANH131064 AXD131064 BGZ131064 BQV131064 CAR131064 CKN131064 CUJ131064 DEF131064 DOB131064 DXX131064 EHT131064 ERP131064 FBL131064 FLH131064 FVD131064 GEZ131064 GOV131064 GYR131064 HIN131064 HSJ131064 ICF131064 IMB131064 IVX131064 JFT131064 JPP131064 JZL131064 KJH131064 KTD131064 LCZ131064 LMV131064 LWR131064 MGN131064 MQJ131064 NAF131064 NKB131064 NTX131064 ODT131064 ONP131064 OXL131064 PHH131064 PRD131064 QAZ131064 QKV131064 QUR131064 REN131064 ROJ131064 RYF131064 SIB131064 SRX131064 TBT131064 TLP131064 TVL131064 UFH131064 UPD131064 UYZ131064 VIV131064 VSR131064 WCN131064 WMJ131064 WWF131064 X196600 JT196600 TP196600 ADL196600 ANH196600 AXD196600 BGZ196600 BQV196600 CAR196600 CKN196600 CUJ196600 DEF196600 DOB196600 DXX196600 EHT196600 ERP196600 FBL196600 FLH196600 FVD196600 GEZ196600 GOV196600 GYR196600 HIN196600 HSJ196600 ICF196600 IMB196600 IVX196600 JFT196600 JPP196600 JZL196600 KJH196600 KTD196600 LCZ196600 LMV196600 LWR196600 MGN196600 MQJ196600 NAF196600 NKB196600 NTX196600 ODT196600 ONP196600 OXL196600 PHH196600 PRD196600 QAZ196600 QKV196600 QUR196600 REN196600 ROJ196600 RYF196600 SIB196600 SRX196600 TBT196600 TLP196600 TVL196600 UFH196600 UPD196600 UYZ196600 VIV196600 VSR196600 WCN196600 WMJ196600 WWF196600 X262136 JT262136 TP262136 ADL262136 ANH262136 AXD262136 BGZ262136 BQV262136 CAR262136 CKN262136 CUJ262136 DEF262136 DOB262136 DXX262136 EHT262136 ERP262136 FBL262136 FLH262136 FVD262136 GEZ262136 GOV262136 GYR262136 HIN262136 HSJ262136 ICF262136 IMB262136 IVX262136 JFT262136 JPP262136 JZL262136 KJH262136 KTD262136 LCZ262136 LMV262136 LWR262136 MGN262136 MQJ262136 NAF262136 NKB262136 NTX262136 ODT262136 ONP262136 OXL262136 PHH262136 PRD262136 QAZ262136 QKV262136 QUR262136 REN262136 ROJ262136 RYF262136 SIB262136 SRX262136 TBT262136 TLP262136 TVL262136 UFH262136 UPD262136 UYZ262136 VIV262136 VSR262136 WCN262136 WMJ262136 WWF262136 X327672 JT327672 TP327672 ADL327672 ANH327672 AXD327672 BGZ327672 BQV327672 CAR327672 CKN327672 CUJ327672 DEF327672 DOB327672 DXX327672 EHT327672 ERP327672 FBL327672 FLH327672 FVD327672 GEZ327672 GOV327672 GYR327672 HIN327672 HSJ327672 ICF327672 IMB327672 IVX327672 JFT327672 JPP327672 JZL327672 KJH327672 KTD327672 LCZ327672 LMV327672 LWR327672 MGN327672 MQJ327672 NAF327672 NKB327672 NTX327672 ODT327672 ONP327672 OXL327672 PHH327672 PRD327672 QAZ327672 QKV327672 QUR327672 REN327672 ROJ327672 RYF327672 SIB327672 SRX327672 TBT327672 TLP327672 TVL327672 UFH327672 UPD327672 UYZ327672 VIV327672 VSR327672 WCN327672 WMJ327672 WWF327672 X393208 JT393208 TP393208 ADL393208 ANH393208 AXD393208 BGZ393208 BQV393208 CAR393208 CKN393208 CUJ393208 DEF393208 DOB393208 DXX393208 EHT393208 ERP393208 FBL393208 FLH393208 FVD393208 GEZ393208 GOV393208 GYR393208 HIN393208 HSJ393208 ICF393208 IMB393208 IVX393208 JFT393208 JPP393208 JZL393208 KJH393208 KTD393208 LCZ393208 LMV393208 LWR393208 MGN393208 MQJ393208 NAF393208 NKB393208 NTX393208 ODT393208 ONP393208 OXL393208 PHH393208 PRD393208 QAZ393208 QKV393208 QUR393208 REN393208 ROJ393208 RYF393208 SIB393208 SRX393208 TBT393208 TLP393208 TVL393208 UFH393208 UPD393208 UYZ393208 VIV393208 VSR393208 WCN393208 WMJ393208 WWF393208 X458744 JT458744 TP458744 ADL458744 ANH458744 AXD458744 BGZ458744 BQV458744 CAR458744 CKN458744 CUJ458744 DEF458744 DOB458744 DXX458744 EHT458744 ERP458744 FBL458744 FLH458744 FVD458744 GEZ458744 GOV458744 GYR458744 HIN458744 HSJ458744 ICF458744 IMB458744 IVX458744 JFT458744 JPP458744 JZL458744 KJH458744 KTD458744 LCZ458744 LMV458744 LWR458744 MGN458744 MQJ458744 NAF458744 NKB458744 NTX458744 ODT458744 ONP458744 OXL458744 PHH458744 PRD458744 QAZ458744 QKV458744 QUR458744 REN458744 ROJ458744 RYF458744 SIB458744 SRX458744 TBT458744 TLP458744 TVL458744 UFH458744 UPD458744 UYZ458744 VIV458744 VSR458744 WCN458744 WMJ458744 WWF458744 X524280 JT524280 TP524280 ADL524280 ANH524280 AXD524280 BGZ524280 BQV524280 CAR524280 CKN524280 CUJ524280 DEF524280 DOB524280 DXX524280 EHT524280 ERP524280 FBL524280 FLH524280 FVD524280 GEZ524280 GOV524280 GYR524280 HIN524280 HSJ524280 ICF524280 IMB524280 IVX524280 JFT524280 JPP524280 JZL524280 KJH524280 KTD524280 LCZ524280 LMV524280 LWR524280 MGN524280 MQJ524280 NAF524280 NKB524280 NTX524280 ODT524280 ONP524280 OXL524280 PHH524280 PRD524280 QAZ524280 QKV524280 QUR524280 REN524280 ROJ524280 RYF524280 SIB524280 SRX524280 TBT524280 TLP524280 TVL524280 UFH524280 UPD524280 UYZ524280 VIV524280 VSR524280 WCN524280 WMJ524280 WWF524280 X589816 JT589816 TP589816 ADL589816 ANH589816 AXD589816 BGZ589816 BQV589816 CAR589816 CKN589816 CUJ589816 DEF589816 DOB589816 DXX589816 EHT589816 ERP589816 FBL589816 FLH589816 FVD589816 GEZ589816 GOV589816 GYR589816 HIN589816 HSJ589816 ICF589816 IMB589816 IVX589816 JFT589816 JPP589816 JZL589816 KJH589816 KTD589816 LCZ589816 LMV589816 LWR589816 MGN589816 MQJ589816 NAF589816 NKB589816 NTX589816 ODT589816 ONP589816 OXL589816 PHH589816 PRD589816 QAZ589816 QKV589816 QUR589816 REN589816 ROJ589816 RYF589816 SIB589816 SRX589816 TBT589816 TLP589816 TVL589816 UFH589816 UPD589816 UYZ589816 VIV589816 VSR589816 WCN589816 WMJ589816 WWF589816 X655352 JT655352 TP655352 ADL655352 ANH655352 AXD655352 BGZ655352 BQV655352 CAR655352 CKN655352 CUJ655352 DEF655352 DOB655352 DXX655352 EHT655352 ERP655352 FBL655352 FLH655352 FVD655352 GEZ655352 GOV655352 GYR655352 HIN655352 HSJ655352 ICF655352 IMB655352 IVX655352 JFT655352 JPP655352 JZL655352 KJH655352 KTD655352 LCZ655352 LMV655352 LWR655352 MGN655352 MQJ655352 NAF655352 NKB655352 NTX655352 ODT655352 ONP655352 OXL655352 PHH655352 PRD655352 QAZ655352 QKV655352 QUR655352 REN655352 ROJ655352 RYF655352 SIB655352 SRX655352 TBT655352 TLP655352 TVL655352 UFH655352 UPD655352 UYZ655352 VIV655352 VSR655352 WCN655352 WMJ655352 WWF655352 X720888 JT720888 TP720888 ADL720888 ANH720888 AXD720888 BGZ720888 BQV720888 CAR720888 CKN720888 CUJ720888 DEF720888 DOB720888 DXX720888 EHT720888 ERP720888 FBL720888 FLH720888 FVD720888 GEZ720888 GOV720888 GYR720888 HIN720888 HSJ720888 ICF720888 IMB720888 IVX720888 JFT720888 JPP720888 JZL720888 KJH720888 KTD720888 LCZ720888 LMV720888 LWR720888 MGN720888 MQJ720888 NAF720888 NKB720888 NTX720888 ODT720888 ONP720888 OXL720888 PHH720888 PRD720888 QAZ720888 QKV720888 QUR720888 REN720888 ROJ720888 RYF720888 SIB720888 SRX720888 TBT720888 TLP720888 TVL720888 UFH720888 UPD720888 UYZ720888 VIV720888 VSR720888 WCN720888 WMJ720888 WWF720888 X786424 JT786424 TP786424 ADL786424 ANH786424 AXD786424 BGZ786424 BQV786424 CAR786424 CKN786424 CUJ786424 DEF786424 DOB786424 DXX786424 EHT786424 ERP786424 FBL786424 FLH786424 FVD786424 GEZ786424 GOV786424 GYR786424 HIN786424 HSJ786424 ICF786424 IMB786424 IVX786424 JFT786424 JPP786424 JZL786424 KJH786424 KTD786424 LCZ786424 LMV786424 LWR786424 MGN786424 MQJ786424 NAF786424 NKB786424 NTX786424 ODT786424 ONP786424 OXL786424 PHH786424 PRD786424 QAZ786424 QKV786424 QUR786424 REN786424 ROJ786424 RYF786424 SIB786424 SRX786424 TBT786424 TLP786424 TVL786424 UFH786424 UPD786424 UYZ786424 VIV786424 VSR786424 WCN786424 WMJ786424 WWF786424 X851960 JT851960 TP851960 ADL851960 ANH851960 AXD851960 BGZ851960 BQV851960 CAR851960 CKN851960 CUJ851960 DEF851960 DOB851960 DXX851960 EHT851960 ERP851960 FBL851960 FLH851960 FVD851960 GEZ851960 GOV851960 GYR851960 HIN851960 HSJ851960 ICF851960 IMB851960 IVX851960 JFT851960 JPP851960 JZL851960 KJH851960 KTD851960 LCZ851960 LMV851960 LWR851960 MGN851960 MQJ851960 NAF851960 NKB851960 NTX851960 ODT851960 ONP851960 OXL851960 PHH851960 PRD851960 QAZ851960 QKV851960 QUR851960 REN851960 ROJ851960 RYF851960 SIB851960 SRX851960 TBT851960 TLP851960 TVL851960 UFH851960 UPD851960 UYZ851960 VIV851960 VSR851960 WCN851960 WMJ851960 WWF851960 X917496 JT917496 TP917496 ADL917496 ANH917496 AXD917496 BGZ917496 BQV917496 CAR917496 CKN917496 CUJ917496 DEF917496 DOB917496 DXX917496 EHT917496 ERP917496 FBL917496 FLH917496 FVD917496 GEZ917496 GOV917496 GYR917496 HIN917496 HSJ917496 ICF917496 IMB917496 IVX917496 JFT917496 JPP917496 JZL917496 KJH917496 KTD917496 LCZ917496 LMV917496 LWR917496 MGN917496 MQJ917496 NAF917496 NKB917496 NTX917496 ODT917496 ONP917496 OXL917496 PHH917496 PRD917496 QAZ917496 QKV917496 QUR917496 REN917496 ROJ917496 RYF917496 SIB917496 SRX917496 TBT917496 TLP917496 TVL917496 UFH917496 UPD917496 UYZ917496 VIV917496 VSR917496 WCN917496 WMJ917496 WWF917496 X983032 JT983032 TP983032 ADL983032 ANH983032 AXD983032 BGZ983032 BQV983032 CAR983032 CKN983032 CUJ983032 DEF983032 DOB983032 DXX983032 EHT983032 ERP983032 FBL983032 FLH983032 FVD983032 GEZ983032 GOV983032 GYR983032 HIN983032 HSJ983032 ICF983032 IMB983032 IVX983032 JFT983032 JPP983032 JZL983032 KJH983032 KTD983032 LCZ983032 LMV983032 LWR983032 MGN983032 MQJ983032 NAF983032 NKB983032 NTX983032 ODT983032 ONP983032 OXL983032 PHH983032 PRD983032 QAZ983032 QKV983032 QUR983032 REN983032 ROJ983032 RYF983032 SIB983032 SRX983032 TBT983032 TLP983032 TVL983032 UFH983032 UPD983032 UYZ983032 VIV983032 VSR983032 WCN983032 WMJ983032 WWF983032" xr:uid="{74872A4F-9A97-4F60-9463-961D0D2D4537}">
      <formula1>$Z$12:$AB$12</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254F-CD7F-4968-8D3D-E5451118ABB4}">
  <dimension ref="A1:AF126"/>
  <sheetViews>
    <sheetView workbookViewId="0">
      <selection activeCell="U122" sqref="U122"/>
    </sheetView>
  </sheetViews>
  <sheetFormatPr defaultColWidth="8.85546875" defaultRowHeight="9" x14ac:dyDescent="0.15"/>
  <cols>
    <col min="1" max="4" width="9.140625" style="16" customWidth="1"/>
    <col min="5" max="5" width="10.140625" style="16" customWidth="1"/>
    <col min="6" max="12" width="9.140625" style="16" customWidth="1"/>
    <col min="13" max="13" width="6.85546875" style="16" customWidth="1"/>
    <col min="14" max="14" width="11.140625" style="16" customWidth="1"/>
    <col min="15" max="15" width="11" style="16" customWidth="1"/>
    <col min="16" max="16" width="2" style="16" customWidth="1"/>
    <col min="17" max="17" width="5.28515625" style="16" customWidth="1"/>
    <col min="18" max="18" width="2.7109375" style="16" customWidth="1"/>
    <col min="19" max="19" width="7" style="16" customWidth="1"/>
    <col min="20" max="20" width="7.28515625" style="16" customWidth="1"/>
    <col min="21" max="21" width="10.85546875" style="16" customWidth="1"/>
    <col min="22" max="22" width="6.42578125" style="16" customWidth="1"/>
    <col min="23" max="23" width="10.85546875" style="16" customWidth="1"/>
    <col min="24" max="24" width="7.85546875" style="16" customWidth="1"/>
    <col min="25" max="25" width="7" style="16" customWidth="1"/>
    <col min="26" max="26" width="9.42578125" style="16" customWidth="1"/>
    <col min="27" max="27" width="8" style="16" customWidth="1"/>
    <col min="28" max="256" width="8.85546875" style="16"/>
    <col min="257" max="260" width="9.140625" style="16" customWidth="1"/>
    <col min="261" max="261" width="10.140625" style="16" customWidth="1"/>
    <col min="262" max="268" width="9.140625" style="16" customWidth="1"/>
    <col min="269" max="269" width="6.85546875" style="16" customWidth="1"/>
    <col min="270" max="270" width="11.140625" style="16" customWidth="1"/>
    <col min="271" max="271" width="11" style="16" customWidth="1"/>
    <col min="272" max="272" width="2" style="16" customWidth="1"/>
    <col min="273" max="273" width="5.28515625" style="16" customWidth="1"/>
    <col min="274" max="274" width="2.7109375" style="16" customWidth="1"/>
    <col min="275" max="275" width="7" style="16" customWidth="1"/>
    <col min="276" max="276" width="7.28515625" style="16" customWidth="1"/>
    <col min="277" max="277" width="10.85546875" style="16" customWidth="1"/>
    <col min="278" max="278" width="6.42578125" style="16" customWidth="1"/>
    <col min="279" max="279" width="10.85546875" style="16" customWidth="1"/>
    <col min="280" max="280" width="7.85546875" style="16" customWidth="1"/>
    <col min="281" max="281" width="7" style="16" customWidth="1"/>
    <col min="282" max="282" width="9.42578125" style="16" customWidth="1"/>
    <col min="283" max="283" width="8" style="16" customWidth="1"/>
    <col min="284" max="512" width="8.85546875" style="16"/>
    <col min="513" max="516" width="9.140625" style="16" customWidth="1"/>
    <col min="517" max="517" width="10.140625" style="16" customWidth="1"/>
    <col min="518" max="524" width="9.140625" style="16" customWidth="1"/>
    <col min="525" max="525" width="6.85546875" style="16" customWidth="1"/>
    <col min="526" max="526" width="11.140625" style="16" customWidth="1"/>
    <col min="527" max="527" width="11" style="16" customWidth="1"/>
    <col min="528" max="528" width="2" style="16" customWidth="1"/>
    <col min="529" max="529" width="5.28515625" style="16" customWidth="1"/>
    <col min="530" max="530" width="2.7109375" style="16" customWidth="1"/>
    <col min="531" max="531" width="7" style="16" customWidth="1"/>
    <col min="532" max="532" width="7.28515625" style="16" customWidth="1"/>
    <col min="533" max="533" width="10.85546875" style="16" customWidth="1"/>
    <col min="534" max="534" width="6.42578125" style="16" customWidth="1"/>
    <col min="535" max="535" width="10.85546875" style="16" customWidth="1"/>
    <col min="536" max="536" width="7.85546875" style="16" customWidth="1"/>
    <col min="537" max="537" width="7" style="16" customWidth="1"/>
    <col min="538" max="538" width="9.42578125" style="16" customWidth="1"/>
    <col min="539" max="539" width="8" style="16" customWidth="1"/>
    <col min="540" max="768" width="8.85546875" style="16"/>
    <col min="769" max="772" width="9.140625" style="16" customWidth="1"/>
    <col min="773" max="773" width="10.140625" style="16" customWidth="1"/>
    <col min="774" max="780" width="9.140625" style="16" customWidth="1"/>
    <col min="781" max="781" width="6.85546875" style="16" customWidth="1"/>
    <col min="782" max="782" width="11.140625" style="16" customWidth="1"/>
    <col min="783" max="783" width="11" style="16" customWidth="1"/>
    <col min="784" max="784" width="2" style="16" customWidth="1"/>
    <col min="785" max="785" width="5.28515625" style="16" customWidth="1"/>
    <col min="786" max="786" width="2.7109375" style="16" customWidth="1"/>
    <col min="787" max="787" width="7" style="16" customWidth="1"/>
    <col min="788" max="788" width="7.28515625" style="16" customWidth="1"/>
    <col min="789" max="789" width="10.85546875" style="16" customWidth="1"/>
    <col min="790" max="790" width="6.42578125" style="16" customWidth="1"/>
    <col min="791" max="791" width="10.85546875" style="16" customWidth="1"/>
    <col min="792" max="792" width="7.85546875" style="16" customWidth="1"/>
    <col min="793" max="793" width="7" style="16" customWidth="1"/>
    <col min="794" max="794" width="9.42578125" style="16" customWidth="1"/>
    <col min="795" max="795" width="8" style="16" customWidth="1"/>
    <col min="796" max="1024" width="8.85546875" style="16"/>
    <col min="1025" max="1028" width="9.140625" style="16" customWidth="1"/>
    <col min="1029" max="1029" width="10.140625" style="16" customWidth="1"/>
    <col min="1030" max="1036" width="9.140625" style="16" customWidth="1"/>
    <col min="1037" max="1037" width="6.85546875" style="16" customWidth="1"/>
    <col min="1038" max="1038" width="11.140625" style="16" customWidth="1"/>
    <col min="1039" max="1039" width="11" style="16" customWidth="1"/>
    <col min="1040" max="1040" width="2" style="16" customWidth="1"/>
    <col min="1041" max="1041" width="5.28515625" style="16" customWidth="1"/>
    <col min="1042" max="1042" width="2.7109375" style="16" customWidth="1"/>
    <col min="1043" max="1043" width="7" style="16" customWidth="1"/>
    <col min="1044" max="1044" width="7.28515625" style="16" customWidth="1"/>
    <col min="1045" max="1045" width="10.85546875" style="16" customWidth="1"/>
    <col min="1046" max="1046" width="6.42578125" style="16" customWidth="1"/>
    <col min="1047" max="1047" width="10.85546875" style="16" customWidth="1"/>
    <col min="1048" max="1048" width="7.85546875" style="16" customWidth="1"/>
    <col min="1049" max="1049" width="7" style="16" customWidth="1"/>
    <col min="1050" max="1050" width="9.42578125" style="16" customWidth="1"/>
    <col min="1051" max="1051" width="8" style="16" customWidth="1"/>
    <col min="1052" max="1280" width="8.85546875" style="16"/>
    <col min="1281" max="1284" width="9.140625" style="16" customWidth="1"/>
    <col min="1285" max="1285" width="10.140625" style="16" customWidth="1"/>
    <col min="1286" max="1292" width="9.140625" style="16" customWidth="1"/>
    <col min="1293" max="1293" width="6.85546875" style="16" customWidth="1"/>
    <col min="1294" max="1294" width="11.140625" style="16" customWidth="1"/>
    <col min="1295" max="1295" width="11" style="16" customWidth="1"/>
    <col min="1296" max="1296" width="2" style="16" customWidth="1"/>
    <col min="1297" max="1297" width="5.28515625" style="16" customWidth="1"/>
    <col min="1298" max="1298" width="2.7109375" style="16" customWidth="1"/>
    <col min="1299" max="1299" width="7" style="16" customWidth="1"/>
    <col min="1300" max="1300" width="7.28515625" style="16" customWidth="1"/>
    <col min="1301" max="1301" width="10.85546875" style="16" customWidth="1"/>
    <col min="1302" max="1302" width="6.42578125" style="16" customWidth="1"/>
    <col min="1303" max="1303" width="10.85546875" style="16" customWidth="1"/>
    <col min="1304" max="1304" width="7.85546875" style="16" customWidth="1"/>
    <col min="1305" max="1305" width="7" style="16" customWidth="1"/>
    <col min="1306" max="1306" width="9.42578125" style="16" customWidth="1"/>
    <col min="1307" max="1307" width="8" style="16" customWidth="1"/>
    <col min="1308" max="1536" width="8.85546875" style="16"/>
    <col min="1537" max="1540" width="9.140625" style="16" customWidth="1"/>
    <col min="1541" max="1541" width="10.140625" style="16" customWidth="1"/>
    <col min="1542" max="1548" width="9.140625" style="16" customWidth="1"/>
    <col min="1549" max="1549" width="6.85546875" style="16" customWidth="1"/>
    <col min="1550" max="1550" width="11.140625" style="16" customWidth="1"/>
    <col min="1551" max="1551" width="11" style="16" customWidth="1"/>
    <col min="1552" max="1552" width="2" style="16" customWidth="1"/>
    <col min="1553" max="1553" width="5.28515625" style="16" customWidth="1"/>
    <col min="1554" max="1554" width="2.7109375" style="16" customWidth="1"/>
    <col min="1555" max="1555" width="7" style="16" customWidth="1"/>
    <col min="1556" max="1556" width="7.28515625" style="16" customWidth="1"/>
    <col min="1557" max="1557" width="10.85546875" style="16" customWidth="1"/>
    <col min="1558" max="1558" width="6.42578125" style="16" customWidth="1"/>
    <col min="1559" max="1559" width="10.85546875" style="16" customWidth="1"/>
    <col min="1560" max="1560" width="7.85546875" style="16" customWidth="1"/>
    <col min="1561" max="1561" width="7" style="16" customWidth="1"/>
    <col min="1562" max="1562" width="9.42578125" style="16" customWidth="1"/>
    <col min="1563" max="1563" width="8" style="16" customWidth="1"/>
    <col min="1564" max="1792" width="8.85546875" style="16"/>
    <col min="1793" max="1796" width="9.140625" style="16" customWidth="1"/>
    <col min="1797" max="1797" width="10.140625" style="16" customWidth="1"/>
    <col min="1798" max="1804" width="9.140625" style="16" customWidth="1"/>
    <col min="1805" max="1805" width="6.85546875" style="16" customWidth="1"/>
    <col min="1806" max="1806" width="11.140625" style="16" customWidth="1"/>
    <col min="1807" max="1807" width="11" style="16" customWidth="1"/>
    <col min="1808" max="1808" width="2" style="16" customWidth="1"/>
    <col min="1809" max="1809" width="5.28515625" style="16" customWidth="1"/>
    <col min="1810" max="1810" width="2.7109375" style="16" customWidth="1"/>
    <col min="1811" max="1811" width="7" style="16" customWidth="1"/>
    <col min="1812" max="1812" width="7.28515625" style="16" customWidth="1"/>
    <col min="1813" max="1813" width="10.85546875" style="16" customWidth="1"/>
    <col min="1814" max="1814" width="6.42578125" style="16" customWidth="1"/>
    <col min="1815" max="1815" width="10.85546875" style="16" customWidth="1"/>
    <col min="1816" max="1816" width="7.85546875" style="16" customWidth="1"/>
    <col min="1817" max="1817" width="7" style="16" customWidth="1"/>
    <col min="1818" max="1818" width="9.42578125" style="16" customWidth="1"/>
    <col min="1819" max="1819" width="8" style="16" customWidth="1"/>
    <col min="1820" max="2048" width="8.85546875" style="16"/>
    <col min="2049" max="2052" width="9.140625" style="16" customWidth="1"/>
    <col min="2053" max="2053" width="10.140625" style="16" customWidth="1"/>
    <col min="2054" max="2060" width="9.140625" style="16" customWidth="1"/>
    <col min="2061" max="2061" width="6.85546875" style="16" customWidth="1"/>
    <col min="2062" max="2062" width="11.140625" style="16" customWidth="1"/>
    <col min="2063" max="2063" width="11" style="16" customWidth="1"/>
    <col min="2064" max="2064" width="2" style="16" customWidth="1"/>
    <col min="2065" max="2065" width="5.28515625" style="16" customWidth="1"/>
    <col min="2066" max="2066" width="2.7109375" style="16" customWidth="1"/>
    <col min="2067" max="2067" width="7" style="16" customWidth="1"/>
    <col min="2068" max="2068" width="7.28515625" style="16" customWidth="1"/>
    <col min="2069" max="2069" width="10.85546875" style="16" customWidth="1"/>
    <col min="2070" max="2070" width="6.42578125" style="16" customWidth="1"/>
    <col min="2071" max="2071" width="10.85546875" style="16" customWidth="1"/>
    <col min="2072" max="2072" width="7.85546875" style="16" customWidth="1"/>
    <col min="2073" max="2073" width="7" style="16" customWidth="1"/>
    <col min="2074" max="2074" width="9.42578125" style="16" customWidth="1"/>
    <col min="2075" max="2075" width="8" style="16" customWidth="1"/>
    <col min="2076" max="2304" width="8.85546875" style="16"/>
    <col min="2305" max="2308" width="9.140625" style="16" customWidth="1"/>
    <col min="2309" max="2309" width="10.140625" style="16" customWidth="1"/>
    <col min="2310" max="2316" width="9.140625" style="16" customWidth="1"/>
    <col min="2317" max="2317" width="6.85546875" style="16" customWidth="1"/>
    <col min="2318" max="2318" width="11.140625" style="16" customWidth="1"/>
    <col min="2319" max="2319" width="11" style="16" customWidth="1"/>
    <col min="2320" max="2320" width="2" style="16" customWidth="1"/>
    <col min="2321" max="2321" width="5.28515625" style="16" customWidth="1"/>
    <col min="2322" max="2322" width="2.7109375" style="16" customWidth="1"/>
    <col min="2323" max="2323" width="7" style="16" customWidth="1"/>
    <col min="2324" max="2324" width="7.28515625" style="16" customWidth="1"/>
    <col min="2325" max="2325" width="10.85546875" style="16" customWidth="1"/>
    <col min="2326" max="2326" width="6.42578125" style="16" customWidth="1"/>
    <col min="2327" max="2327" width="10.85546875" style="16" customWidth="1"/>
    <col min="2328" max="2328" width="7.85546875" style="16" customWidth="1"/>
    <col min="2329" max="2329" width="7" style="16" customWidth="1"/>
    <col min="2330" max="2330" width="9.42578125" style="16" customWidth="1"/>
    <col min="2331" max="2331" width="8" style="16" customWidth="1"/>
    <col min="2332" max="2560" width="8.85546875" style="16"/>
    <col min="2561" max="2564" width="9.140625" style="16" customWidth="1"/>
    <col min="2565" max="2565" width="10.140625" style="16" customWidth="1"/>
    <col min="2566" max="2572" width="9.140625" style="16" customWidth="1"/>
    <col min="2573" max="2573" width="6.85546875" style="16" customWidth="1"/>
    <col min="2574" max="2574" width="11.140625" style="16" customWidth="1"/>
    <col min="2575" max="2575" width="11" style="16" customWidth="1"/>
    <col min="2576" max="2576" width="2" style="16" customWidth="1"/>
    <col min="2577" max="2577" width="5.28515625" style="16" customWidth="1"/>
    <col min="2578" max="2578" width="2.7109375" style="16" customWidth="1"/>
    <col min="2579" max="2579" width="7" style="16" customWidth="1"/>
    <col min="2580" max="2580" width="7.28515625" style="16" customWidth="1"/>
    <col min="2581" max="2581" width="10.85546875" style="16" customWidth="1"/>
    <col min="2582" max="2582" width="6.42578125" style="16" customWidth="1"/>
    <col min="2583" max="2583" width="10.85546875" style="16" customWidth="1"/>
    <col min="2584" max="2584" width="7.85546875" style="16" customWidth="1"/>
    <col min="2585" max="2585" width="7" style="16" customWidth="1"/>
    <col min="2586" max="2586" width="9.42578125" style="16" customWidth="1"/>
    <col min="2587" max="2587" width="8" style="16" customWidth="1"/>
    <col min="2588" max="2816" width="8.85546875" style="16"/>
    <col min="2817" max="2820" width="9.140625" style="16" customWidth="1"/>
    <col min="2821" max="2821" width="10.140625" style="16" customWidth="1"/>
    <col min="2822" max="2828" width="9.140625" style="16" customWidth="1"/>
    <col min="2829" max="2829" width="6.85546875" style="16" customWidth="1"/>
    <col min="2830" max="2830" width="11.140625" style="16" customWidth="1"/>
    <col min="2831" max="2831" width="11" style="16" customWidth="1"/>
    <col min="2832" max="2832" width="2" style="16" customWidth="1"/>
    <col min="2833" max="2833" width="5.28515625" style="16" customWidth="1"/>
    <col min="2834" max="2834" width="2.7109375" style="16" customWidth="1"/>
    <col min="2835" max="2835" width="7" style="16" customWidth="1"/>
    <col min="2836" max="2836" width="7.28515625" style="16" customWidth="1"/>
    <col min="2837" max="2837" width="10.85546875" style="16" customWidth="1"/>
    <col min="2838" max="2838" width="6.42578125" style="16" customWidth="1"/>
    <col min="2839" max="2839" width="10.85546875" style="16" customWidth="1"/>
    <col min="2840" max="2840" width="7.85546875" style="16" customWidth="1"/>
    <col min="2841" max="2841" width="7" style="16" customWidth="1"/>
    <col min="2842" max="2842" width="9.42578125" style="16" customWidth="1"/>
    <col min="2843" max="2843" width="8" style="16" customWidth="1"/>
    <col min="2844" max="3072" width="8.85546875" style="16"/>
    <col min="3073" max="3076" width="9.140625" style="16" customWidth="1"/>
    <col min="3077" max="3077" width="10.140625" style="16" customWidth="1"/>
    <col min="3078" max="3084" width="9.140625" style="16" customWidth="1"/>
    <col min="3085" max="3085" width="6.85546875" style="16" customWidth="1"/>
    <col min="3086" max="3086" width="11.140625" style="16" customWidth="1"/>
    <col min="3087" max="3087" width="11" style="16" customWidth="1"/>
    <col min="3088" max="3088" width="2" style="16" customWidth="1"/>
    <col min="3089" max="3089" width="5.28515625" style="16" customWidth="1"/>
    <col min="3090" max="3090" width="2.7109375" style="16" customWidth="1"/>
    <col min="3091" max="3091" width="7" style="16" customWidth="1"/>
    <col min="3092" max="3092" width="7.28515625" style="16" customWidth="1"/>
    <col min="3093" max="3093" width="10.85546875" style="16" customWidth="1"/>
    <col min="3094" max="3094" width="6.42578125" style="16" customWidth="1"/>
    <col min="3095" max="3095" width="10.85546875" style="16" customWidth="1"/>
    <col min="3096" max="3096" width="7.85546875" style="16" customWidth="1"/>
    <col min="3097" max="3097" width="7" style="16" customWidth="1"/>
    <col min="3098" max="3098" width="9.42578125" style="16" customWidth="1"/>
    <col min="3099" max="3099" width="8" style="16" customWidth="1"/>
    <col min="3100" max="3328" width="8.85546875" style="16"/>
    <col min="3329" max="3332" width="9.140625" style="16" customWidth="1"/>
    <col min="3333" max="3333" width="10.140625" style="16" customWidth="1"/>
    <col min="3334" max="3340" width="9.140625" style="16" customWidth="1"/>
    <col min="3341" max="3341" width="6.85546875" style="16" customWidth="1"/>
    <col min="3342" max="3342" width="11.140625" style="16" customWidth="1"/>
    <col min="3343" max="3343" width="11" style="16" customWidth="1"/>
    <col min="3344" max="3344" width="2" style="16" customWidth="1"/>
    <col min="3345" max="3345" width="5.28515625" style="16" customWidth="1"/>
    <col min="3346" max="3346" width="2.7109375" style="16" customWidth="1"/>
    <col min="3347" max="3347" width="7" style="16" customWidth="1"/>
    <col min="3348" max="3348" width="7.28515625" style="16" customWidth="1"/>
    <col min="3349" max="3349" width="10.85546875" style="16" customWidth="1"/>
    <col min="3350" max="3350" width="6.42578125" style="16" customWidth="1"/>
    <col min="3351" max="3351" width="10.85546875" style="16" customWidth="1"/>
    <col min="3352" max="3352" width="7.85546875" style="16" customWidth="1"/>
    <col min="3353" max="3353" width="7" style="16" customWidth="1"/>
    <col min="3354" max="3354" width="9.42578125" style="16" customWidth="1"/>
    <col min="3355" max="3355" width="8" style="16" customWidth="1"/>
    <col min="3356" max="3584" width="8.85546875" style="16"/>
    <col min="3585" max="3588" width="9.140625" style="16" customWidth="1"/>
    <col min="3589" max="3589" width="10.140625" style="16" customWidth="1"/>
    <col min="3590" max="3596" width="9.140625" style="16" customWidth="1"/>
    <col min="3597" max="3597" width="6.85546875" style="16" customWidth="1"/>
    <col min="3598" max="3598" width="11.140625" style="16" customWidth="1"/>
    <col min="3599" max="3599" width="11" style="16" customWidth="1"/>
    <col min="3600" max="3600" width="2" style="16" customWidth="1"/>
    <col min="3601" max="3601" width="5.28515625" style="16" customWidth="1"/>
    <col min="3602" max="3602" width="2.7109375" style="16" customWidth="1"/>
    <col min="3603" max="3603" width="7" style="16" customWidth="1"/>
    <col min="3604" max="3604" width="7.28515625" style="16" customWidth="1"/>
    <col min="3605" max="3605" width="10.85546875" style="16" customWidth="1"/>
    <col min="3606" max="3606" width="6.42578125" style="16" customWidth="1"/>
    <col min="3607" max="3607" width="10.85546875" style="16" customWidth="1"/>
    <col min="3608" max="3608" width="7.85546875" style="16" customWidth="1"/>
    <col min="3609" max="3609" width="7" style="16" customWidth="1"/>
    <col min="3610" max="3610" width="9.42578125" style="16" customWidth="1"/>
    <col min="3611" max="3611" width="8" style="16" customWidth="1"/>
    <col min="3612" max="3840" width="8.85546875" style="16"/>
    <col min="3841" max="3844" width="9.140625" style="16" customWidth="1"/>
    <col min="3845" max="3845" width="10.140625" style="16" customWidth="1"/>
    <col min="3846" max="3852" width="9.140625" style="16" customWidth="1"/>
    <col min="3853" max="3853" width="6.85546875" style="16" customWidth="1"/>
    <col min="3854" max="3854" width="11.140625" style="16" customWidth="1"/>
    <col min="3855" max="3855" width="11" style="16" customWidth="1"/>
    <col min="3856" max="3856" width="2" style="16" customWidth="1"/>
    <col min="3857" max="3857" width="5.28515625" style="16" customWidth="1"/>
    <col min="3858" max="3858" width="2.7109375" style="16" customWidth="1"/>
    <col min="3859" max="3859" width="7" style="16" customWidth="1"/>
    <col min="3860" max="3860" width="7.28515625" style="16" customWidth="1"/>
    <col min="3861" max="3861" width="10.85546875" style="16" customWidth="1"/>
    <col min="3862" max="3862" width="6.42578125" style="16" customWidth="1"/>
    <col min="3863" max="3863" width="10.85546875" style="16" customWidth="1"/>
    <col min="3864" max="3864" width="7.85546875" style="16" customWidth="1"/>
    <col min="3865" max="3865" width="7" style="16" customWidth="1"/>
    <col min="3866" max="3866" width="9.42578125" style="16" customWidth="1"/>
    <col min="3867" max="3867" width="8" style="16" customWidth="1"/>
    <col min="3868" max="4096" width="8.85546875" style="16"/>
    <col min="4097" max="4100" width="9.140625" style="16" customWidth="1"/>
    <col min="4101" max="4101" width="10.140625" style="16" customWidth="1"/>
    <col min="4102" max="4108" width="9.140625" style="16" customWidth="1"/>
    <col min="4109" max="4109" width="6.85546875" style="16" customWidth="1"/>
    <col min="4110" max="4110" width="11.140625" style="16" customWidth="1"/>
    <col min="4111" max="4111" width="11" style="16" customWidth="1"/>
    <col min="4112" max="4112" width="2" style="16" customWidth="1"/>
    <col min="4113" max="4113" width="5.28515625" style="16" customWidth="1"/>
    <col min="4114" max="4114" width="2.7109375" style="16" customWidth="1"/>
    <col min="4115" max="4115" width="7" style="16" customWidth="1"/>
    <col min="4116" max="4116" width="7.28515625" style="16" customWidth="1"/>
    <col min="4117" max="4117" width="10.85546875" style="16" customWidth="1"/>
    <col min="4118" max="4118" width="6.42578125" style="16" customWidth="1"/>
    <col min="4119" max="4119" width="10.85546875" style="16" customWidth="1"/>
    <col min="4120" max="4120" width="7.85546875" style="16" customWidth="1"/>
    <col min="4121" max="4121" width="7" style="16" customWidth="1"/>
    <col min="4122" max="4122" width="9.42578125" style="16" customWidth="1"/>
    <col min="4123" max="4123" width="8" style="16" customWidth="1"/>
    <col min="4124" max="4352" width="8.85546875" style="16"/>
    <col min="4353" max="4356" width="9.140625" style="16" customWidth="1"/>
    <col min="4357" max="4357" width="10.140625" style="16" customWidth="1"/>
    <col min="4358" max="4364" width="9.140625" style="16" customWidth="1"/>
    <col min="4365" max="4365" width="6.85546875" style="16" customWidth="1"/>
    <col min="4366" max="4366" width="11.140625" style="16" customWidth="1"/>
    <col min="4367" max="4367" width="11" style="16" customWidth="1"/>
    <col min="4368" max="4368" width="2" style="16" customWidth="1"/>
    <col min="4369" max="4369" width="5.28515625" style="16" customWidth="1"/>
    <col min="4370" max="4370" width="2.7109375" style="16" customWidth="1"/>
    <col min="4371" max="4371" width="7" style="16" customWidth="1"/>
    <col min="4372" max="4372" width="7.28515625" style="16" customWidth="1"/>
    <col min="4373" max="4373" width="10.85546875" style="16" customWidth="1"/>
    <col min="4374" max="4374" width="6.42578125" style="16" customWidth="1"/>
    <col min="4375" max="4375" width="10.85546875" style="16" customWidth="1"/>
    <col min="4376" max="4376" width="7.85546875" style="16" customWidth="1"/>
    <col min="4377" max="4377" width="7" style="16" customWidth="1"/>
    <col min="4378" max="4378" width="9.42578125" style="16" customWidth="1"/>
    <col min="4379" max="4379" width="8" style="16" customWidth="1"/>
    <col min="4380" max="4608" width="8.85546875" style="16"/>
    <col min="4609" max="4612" width="9.140625" style="16" customWidth="1"/>
    <col min="4613" max="4613" width="10.140625" style="16" customWidth="1"/>
    <col min="4614" max="4620" width="9.140625" style="16" customWidth="1"/>
    <col min="4621" max="4621" width="6.85546875" style="16" customWidth="1"/>
    <col min="4622" max="4622" width="11.140625" style="16" customWidth="1"/>
    <col min="4623" max="4623" width="11" style="16" customWidth="1"/>
    <col min="4624" max="4624" width="2" style="16" customWidth="1"/>
    <col min="4625" max="4625" width="5.28515625" style="16" customWidth="1"/>
    <col min="4626" max="4626" width="2.7109375" style="16" customWidth="1"/>
    <col min="4627" max="4627" width="7" style="16" customWidth="1"/>
    <col min="4628" max="4628" width="7.28515625" style="16" customWidth="1"/>
    <col min="4629" max="4629" width="10.85546875" style="16" customWidth="1"/>
    <col min="4630" max="4630" width="6.42578125" style="16" customWidth="1"/>
    <col min="4631" max="4631" width="10.85546875" style="16" customWidth="1"/>
    <col min="4632" max="4632" width="7.85546875" style="16" customWidth="1"/>
    <col min="4633" max="4633" width="7" style="16" customWidth="1"/>
    <col min="4634" max="4634" width="9.42578125" style="16" customWidth="1"/>
    <col min="4635" max="4635" width="8" style="16" customWidth="1"/>
    <col min="4636" max="4864" width="8.85546875" style="16"/>
    <col min="4865" max="4868" width="9.140625" style="16" customWidth="1"/>
    <col min="4869" max="4869" width="10.140625" style="16" customWidth="1"/>
    <col min="4870" max="4876" width="9.140625" style="16" customWidth="1"/>
    <col min="4877" max="4877" width="6.85546875" style="16" customWidth="1"/>
    <col min="4878" max="4878" width="11.140625" style="16" customWidth="1"/>
    <col min="4879" max="4879" width="11" style="16" customWidth="1"/>
    <col min="4880" max="4880" width="2" style="16" customWidth="1"/>
    <col min="4881" max="4881" width="5.28515625" style="16" customWidth="1"/>
    <col min="4882" max="4882" width="2.7109375" style="16" customWidth="1"/>
    <col min="4883" max="4883" width="7" style="16" customWidth="1"/>
    <col min="4884" max="4884" width="7.28515625" style="16" customWidth="1"/>
    <col min="4885" max="4885" width="10.85546875" style="16" customWidth="1"/>
    <col min="4886" max="4886" width="6.42578125" style="16" customWidth="1"/>
    <col min="4887" max="4887" width="10.85546875" style="16" customWidth="1"/>
    <col min="4888" max="4888" width="7.85546875" style="16" customWidth="1"/>
    <col min="4889" max="4889" width="7" style="16" customWidth="1"/>
    <col min="4890" max="4890" width="9.42578125" style="16" customWidth="1"/>
    <col min="4891" max="4891" width="8" style="16" customWidth="1"/>
    <col min="4892" max="5120" width="8.85546875" style="16"/>
    <col min="5121" max="5124" width="9.140625" style="16" customWidth="1"/>
    <col min="5125" max="5125" width="10.140625" style="16" customWidth="1"/>
    <col min="5126" max="5132" width="9.140625" style="16" customWidth="1"/>
    <col min="5133" max="5133" width="6.85546875" style="16" customWidth="1"/>
    <col min="5134" max="5134" width="11.140625" style="16" customWidth="1"/>
    <col min="5135" max="5135" width="11" style="16" customWidth="1"/>
    <col min="5136" max="5136" width="2" style="16" customWidth="1"/>
    <col min="5137" max="5137" width="5.28515625" style="16" customWidth="1"/>
    <col min="5138" max="5138" width="2.7109375" style="16" customWidth="1"/>
    <col min="5139" max="5139" width="7" style="16" customWidth="1"/>
    <col min="5140" max="5140" width="7.28515625" style="16" customWidth="1"/>
    <col min="5141" max="5141" width="10.85546875" style="16" customWidth="1"/>
    <col min="5142" max="5142" width="6.42578125" style="16" customWidth="1"/>
    <col min="5143" max="5143" width="10.85546875" style="16" customWidth="1"/>
    <col min="5144" max="5144" width="7.85546875" style="16" customWidth="1"/>
    <col min="5145" max="5145" width="7" style="16" customWidth="1"/>
    <col min="5146" max="5146" width="9.42578125" style="16" customWidth="1"/>
    <col min="5147" max="5147" width="8" style="16" customWidth="1"/>
    <col min="5148" max="5376" width="8.85546875" style="16"/>
    <col min="5377" max="5380" width="9.140625" style="16" customWidth="1"/>
    <col min="5381" max="5381" width="10.140625" style="16" customWidth="1"/>
    <col min="5382" max="5388" width="9.140625" style="16" customWidth="1"/>
    <col min="5389" max="5389" width="6.85546875" style="16" customWidth="1"/>
    <col min="5390" max="5390" width="11.140625" style="16" customWidth="1"/>
    <col min="5391" max="5391" width="11" style="16" customWidth="1"/>
    <col min="5392" max="5392" width="2" style="16" customWidth="1"/>
    <col min="5393" max="5393" width="5.28515625" style="16" customWidth="1"/>
    <col min="5394" max="5394" width="2.7109375" style="16" customWidth="1"/>
    <col min="5395" max="5395" width="7" style="16" customWidth="1"/>
    <col min="5396" max="5396" width="7.28515625" style="16" customWidth="1"/>
    <col min="5397" max="5397" width="10.85546875" style="16" customWidth="1"/>
    <col min="5398" max="5398" width="6.42578125" style="16" customWidth="1"/>
    <col min="5399" max="5399" width="10.85546875" style="16" customWidth="1"/>
    <col min="5400" max="5400" width="7.85546875" style="16" customWidth="1"/>
    <col min="5401" max="5401" width="7" style="16" customWidth="1"/>
    <col min="5402" max="5402" width="9.42578125" style="16" customWidth="1"/>
    <col min="5403" max="5403" width="8" style="16" customWidth="1"/>
    <col min="5404" max="5632" width="8.85546875" style="16"/>
    <col min="5633" max="5636" width="9.140625" style="16" customWidth="1"/>
    <col min="5637" max="5637" width="10.140625" style="16" customWidth="1"/>
    <col min="5638" max="5644" width="9.140625" style="16" customWidth="1"/>
    <col min="5645" max="5645" width="6.85546875" style="16" customWidth="1"/>
    <col min="5646" max="5646" width="11.140625" style="16" customWidth="1"/>
    <col min="5647" max="5647" width="11" style="16" customWidth="1"/>
    <col min="5648" max="5648" width="2" style="16" customWidth="1"/>
    <col min="5649" max="5649" width="5.28515625" style="16" customWidth="1"/>
    <col min="5650" max="5650" width="2.7109375" style="16" customWidth="1"/>
    <col min="5651" max="5651" width="7" style="16" customWidth="1"/>
    <col min="5652" max="5652" width="7.28515625" style="16" customWidth="1"/>
    <col min="5653" max="5653" width="10.85546875" style="16" customWidth="1"/>
    <col min="5654" max="5654" width="6.42578125" style="16" customWidth="1"/>
    <col min="5655" max="5655" width="10.85546875" style="16" customWidth="1"/>
    <col min="5656" max="5656" width="7.85546875" style="16" customWidth="1"/>
    <col min="5657" max="5657" width="7" style="16" customWidth="1"/>
    <col min="5658" max="5658" width="9.42578125" style="16" customWidth="1"/>
    <col min="5659" max="5659" width="8" style="16" customWidth="1"/>
    <col min="5660" max="5888" width="8.85546875" style="16"/>
    <col min="5889" max="5892" width="9.140625" style="16" customWidth="1"/>
    <col min="5893" max="5893" width="10.140625" style="16" customWidth="1"/>
    <col min="5894" max="5900" width="9.140625" style="16" customWidth="1"/>
    <col min="5901" max="5901" width="6.85546875" style="16" customWidth="1"/>
    <col min="5902" max="5902" width="11.140625" style="16" customWidth="1"/>
    <col min="5903" max="5903" width="11" style="16" customWidth="1"/>
    <col min="5904" max="5904" width="2" style="16" customWidth="1"/>
    <col min="5905" max="5905" width="5.28515625" style="16" customWidth="1"/>
    <col min="5906" max="5906" width="2.7109375" style="16" customWidth="1"/>
    <col min="5907" max="5907" width="7" style="16" customWidth="1"/>
    <col min="5908" max="5908" width="7.28515625" style="16" customWidth="1"/>
    <col min="5909" max="5909" width="10.85546875" style="16" customWidth="1"/>
    <col min="5910" max="5910" width="6.42578125" style="16" customWidth="1"/>
    <col min="5911" max="5911" width="10.85546875" style="16" customWidth="1"/>
    <col min="5912" max="5912" width="7.85546875" style="16" customWidth="1"/>
    <col min="5913" max="5913" width="7" style="16" customWidth="1"/>
    <col min="5914" max="5914" width="9.42578125" style="16" customWidth="1"/>
    <col min="5915" max="5915" width="8" style="16" customWidth="1"/>
    <col min="5916" max="6144" width="8.85546875" style="16"/>
    <col min="6145" max="6148" width="9.140625" style="16" customWidth="1"/>
    <col min="6149" max="6149" width="10.140625" style="16" customWidth="1"/>
    <col min="6150" max="6156" width="9.140625" style="16" customWidth="1"/>
    <col min="6157" max="6157" width="6.85546875" style="16" customWidth="1"/>
    <col min="6158" max="6158" width="11.140625" style="16" customWidth="1"/>
    <col min="6159" max="6159" width="11" style="16" customWidth="1"/>
    <col min="6160" max="6160" width="2" style="16" customWidth="1"/>
    <col min="6161" max="6161" width="5.28515625" style="16" customWidth="1"/>
    <col min="6162" max="6162" width="2.7109375" style="16" customWidth="1"/>
    <col min="6163" max="6163" width="7" style="16" customWidth="1"/>
    <col min="6164" max="6164" width="7.28515625" style="16" customWidth="1"/>
    <col min="6165" max="6165" width="10.85546875" style="16" customWidth="1"/>
    <col min="6166" max="6166" width="6.42578125" style="16" customWidth="1"/>
    <col min="6167" max="6167" width="10.85546875" style="16" customWidth="1"/>
    <col min="6168" max="6168" width="7.85546875" style="16" customWidth="1"/>
    <col min="6169" max="6169" width="7" style="16" customWidth="1"/>
    <col min="6170" max="6170" width="9.42578125" style="16" customWidth="1"/>
    <col min="6171" max="6171" width="8" style="16" customWidth="1"/>
    <col min="6172" max="6400" width="8.85546875" style="16"/>
    <col min="6401" max="6404" width="9.140625" style="16" customWidth="1"/>
    <col min="6405" max="6405" width="10.140625" style="16" customWidth="1"/>
    <col min="6406" max="6412" width="9.140625" style="16" customWidth="1"/>
    <col min="6413" max="6413" width="6.85546875" style="16" customWidth="1"/>
    <col min="6414" max="6414" width="11.140625" style="16" customWidth="1"/>
    <col min="6415" max="6415" width="11" style="16" customWidth="1"/>
    <col min="6416" max="6416" width="2" style="16" customWidth="1"/>
    <col min="6417" max="6417" width="5.28515625" style="16" customWidth="1"/>
    <col min="6418" max="6418" width="2.7109375" style="16" customWidth="1"/>
    <col min="6419" max="6419" width="7" style="16" customWidth="1"/>
    <col min="6420" max="6420" width="7.28515625" style="16" customWidth="1"/>
    <col min="6421" max="6421" width="10.85546875" style="16" customWidth="1"/>
    <col min="6422" max="6422" width="6.42578125" style="16" customWidth="1"/>
    <col min="6423" max="6423" width="10.85546875" style="16" customWidth="1"/>
    <col min="6424" max="6424" width="7.85546875" style="16" customWidth="1"/>
    <col min="6425" max="6425" width="7" style="16" customWidth="1"/>
    <col min="6426" max="6426" width="9.42578125" style="16" customWidth="1"/>
    <col min="6427" max="6427" width="8" style="16" customWidth="1"/>
    <col min="6428" max="6656" width="8.85546875" style="16"/>
    <col min="6657" max="6660" width="9.140625" style="16" customWidth="1"/>
    <col min="6661" max="6661" width="10.140625" style="16" customWidth="1"/>
    <col min="6662" max="6668" width="9.140625" style="16" customWidth="1"/>
    <col min="6669" max="6669" width="6.85546875" style="16" customWidth="1"/>
    <col min="6670" max="6670" width="11.140625" style="16" customWidth="1"/>
    <col min="6671" max="6671" width="11" style="16" customWidth="1"/>
    <col min="6672" max="6672" width="2" style="16" customWidth="1"/>
    <col min="6673" max="6673" width="5.28515625" style="16" customWidth="1"/>
    <col min="6674" max="6674" width="2.7109375" style="16" customWidth="1"/>
    <col min="6675" max="6675" width="7" style="16" customWidth="1"/>
    <col min="6676" max="6676" width="7.28515625" style="16" customWidth="1"/>
    <col min="6677" max="6677" width="10.85546875" style="16" customWidth="1"/>
    <col min="6678" max="6678" width="6.42578125" style="16" customWidth="1"/>
    <col min="6679" max="6679" width="10.85546875" style="16" customWidth="1"/>
    <col min="6680" max="6680" width="7.85546875" style="16" customWidth="1"/>
    <col min="6681" max="6681" width="7" style="16" customWidth="1"/>
    <col min="6682" max="6682" width="9.42578125" style="16" customWidth="1"/>
    <col min="6683" max="6683" width="8" style="16" customWidth="1"/>
    <col min="6684" max="6912" width="8.85546875" style="16"/>
    <col min="6913" max="6916" width="9.140625" style="16" customWidth="1"/>
    <col min="6917" max="6917" width="10.140625" style="16" customWidth="1"/>
    <col min="6918" max="6924" width="9.140625" style="16" customWidth="1"/>
    <col min="6925" max="6925" width="6.85546875" style="16" customWidth="1"/>
    <col min="6926" max="6926" width="11.140625" style="16" customWidth="1"/>
    <col min="6927" max="6927" width="11" style="16" customWidth="1"/>
    <col min="6928" max="6928" width="2" style="16" customWidth="1"/>
    <col min="6929" max="6929" width="5.28515625" style="16" customWidth="1"/>
    <col min="6930" max="6930" width="2.7109375" style="16" customWidth="1"/>
    <col min="6931" max="6931" width="7" style="16" customWidth="1"/>
    <col min="6932" max="6932" width="7.28515625" style="16" customWidth="1"/>
    <col min="6933" max="6933" width="10.85546875" style="16" customWidth="1"/>
    <col min="6934" max="6934" width="6.42578125" style="16" customWidth="1"/>
    <col min="6935" max="6935" width="10.85546875" style="16" customWidth="1"/>
    <col min="6936" max="6936" width="7.85546875" style="16" customWidth="1"/>
    <col min="6937" max="6937" width="7" style="16" customWidth="1"/>
    <col min="6938" max="6938" width="9.42578125" style="16" customWidth="1"/>
    <col min="6939" max="6939" width="8" style="16" customWidth="1"/>
    <col min="6940" max="7168" width="8.85546875" style="16"/>
    <col min="7169" max="7172" width="9.140625" style="16" customWidth="1"/>
    <col min="7173" max="7173" width="10.140625" style="16" customWidth="1"/>
    <col min="7174" max="7180" width="9.140625" style="16" customWidth="1"/>
    <col min="7181" max="7181" width="6.85546875" style="16" customWidth="1"/>
    <col min="7182" max="7182" width="11.140625" style="16" customWidth="1"/>
    <col min="7183" max="7183" width="11" style="16" customWidth="1"/>
    <col min="7184" max="7184" width="2" style="16" customWidth="1"/>
    <col min="7185" max="7185" width="5.28515625" style="16" customWidth="1"/>
    <col min="7186" max="7186" width="2.7109375" style="16" customWidth="1"/>
    <col min="7187" max="7187" width="7" style="16" customWidth="1"/>
    <col min="7188" max="7188" width="7.28515625" style="16" customWidth="1"/>
    <col min="7189" max="7189" width="10.85546875" style="16" customWidth="1"/>
    <col min="7190" max="7190" width="6.42578125" style="16" customWidth="1"/>
    <col min="7191" max="7191" width="10.85546875" style="16" customWidth="1"/>
    <col min="7192" max="7192" width="7.85546875" style="16" customWidth="1"/>
    <col min="7193" max="7193" width="7" style="16" customWidth="1"/>
    <col min="7194" max="7194" width="9.42578125" style="16" customWidth="1"/>
    <col min="7195" max="7195" width="8" style="16" customWidth="1"/>
    <col min="7196" max="7424" width="8.85546875" style="16"/>
    <col min="7425" max="7428" width="9.140625" style="16" customWidth="1"/>
    <col min="7429" max="7429" width="10.140625" style="16" customWidth="1"/>
    <col min="7430" max="7436" width="9.140625" style="16" customWidth="1"/>
    <col min="7437" max="7437" width="6.85546875" style="16" customWidth="1"/>
    <col min="7438" max="7438" width="11.140625" style="16" customWidth="1"/>
    <col min="7439" max="7439" width="11" style="16" customWidth="1"/>
    <col min="7440" max="7440" width="2" style="16" customWidth="1"/>
    <col min="7441" max="7441" width="5.28515625" style="16" customWidth="1"/>
    <col min="7442" max="7442" width="2.7109375" style="16" customWidth="1"/>
    <col min="7443" max="7443" width="7" style="16" customWidth="1"/>
    <col min="7444" max="7444" width="7.28515625" style="16" customWidth="1"/>
    <col min="7445" max="7445" width="10.85546875" style="16" customWidth="1"/>
    <col min="7446" max="7446" width="6.42578125" style="16" customWidth="1"/>
    <col min="7447" max="7447" width="10.85546875" style="16" customWidth="1"/>
    <col min="7448" max="7448" width="7.85546875" style="16" customWidth="1"/>
    <col min="7449" max="7449" width="7" style="16" customWidth="1"/>
    <col min="7450" max="7450" width="9.42578125" style="16" customWidth="1"/>
    <col min="7451" max="7451" width="8" style="16" customWidth="1"/>
    <col min="7452" max="7680" width="8.85546875" style="16"/>
    <col min="7681" max="7684" width="9.140625" style="16" customWidth="1"/>
    <col min="7685" max="7685" width="10.140625" style="16" customWidth="1"/>
    <col min="7686" max="7692" width="9.140625" style="16" customWidth="1"/>
    <col min="7693" max="7693" width="6.85546875" style="16" customWidth="1"/>
    <col min="7694" max="7694" width="11.140625" style="16" customWidth="1"/>
    <col min="7695" max="7695" width="11" style="16" customWidth="1"/>
    <col min="7696" max="7696" width="2" style="16" customWidth="1"/>
    <col min="7697" max="7697" width="5.28515625" style="16" customWidth="1"/>
    <col min="7698" max="7698" width="2.7109375" style="16" customWidth="1"/>
    <col min="7699" max="7699" width="7" style="16" customWidth="1"/>
    <col min="7700" max="7700" width="7.28515625" style="16" customWidth="1"/>
    <col min="7701" max="7701" width="10.85546875" style="16" customWidth="1"/>
    <col min="7702" max="7702" width="6.42578125" style="16" customWidth="1"/>
    <col min="7703" max="7703" width="10.85546875" style="16" customWidth="1"/>
    <col min="7704" max="7704" width="7.85546875" style="16" customWidth="1"/>
    <col min="7705" max="7705" width="7" style="16" customWidth="1"/>
    <col min="7706" max="7706" width="9.42578125" style="16" customWidth="1"/>
    <col min="7707" max="7707" width="8" style="16" customWidth="1"/>
    <col min="7708" max="7936" width="8.85546875" style="16"/>
    <col min="7937" max="7940" width="9.140625" style="16" customWidth="1"/>
    <col min="7941" max="7941" width="10.140625" style="16" customWidth="1"/>
    <col min="7942" max="7948" width="9.140625" style="16" customWidth="1"/>
    <col min="7949" max="7949" width="6.85546875" style="16" customWidth="1"/>
    <col min="7950" max="7950" width="11.140625" style="16" customWidth="1"/>
    <col min="7951" max="7951" width="11" style="16" customWidth="1"/>
    <col min="7952" max="7952" width="2" style="16" customWidth="1"/>
    <col min="7953" max="7953" width="5.28515625" style="16" customWidth="1"/>
    <col min="7954" max="7954" width="2.7109375" style="16" customWidth="1"/>
    <col min="7955" max="7955" width="7" style="16" customWidth="1"/>
    <col min="7956" max="7956" width="7.28515625" style="16" customWidth="1"/>
    <col min="7957" max="7957" width="10.85546875" style="16" customWidth="1"/>
    <col min="7958" max="7958" width="6.42578125" style="16" customWidth="1"/>
    <col min="7959" max="7959" width="10.85546875" style="16" customWidth="1"/>
    <col min="7960" max="7960" width="7.85546875" style="16" customWidth="1"/>
    <col min="7961" max="7961" width="7" style="16" customWidth="1"/>
    <col min="7962" max="7962" width="9.42578125" style="16" customWidth="1"/>
    <col min="7963" max="7963" width="8" style="16" customWidth="1"/>
    <col min="7964" max="8192" width="8.85546875" style="16"/>
    <col min="8193" max="8196" width="9.140625" style="16" customWidth="1"/>
    <col min="8197" max="8197" width="10.140625" style="16" customWidth="1"/>
    <col min="8198" max="8204" width="9.140625" style="16" customWidth="1"/>
    <col min="8205" max="8205" width="6.85546875" style="16" customWidth="1"/>
    <col min="8206" max="8206" width="11.140625" style="16" customWidth="1"/>
    <col min="8207" max="8207" width="11" style="16" customWidth="1"/>
    <col min="8208" max="8208" width="2" style="16" customWidth="1"/>
    <col min="8209" max="8209" width="5.28515625" style="16" customWidth="1"/>
    <col min="8210" max="8210" width="2.7109375" style="16" customWidth="1"/>
    <col min="8211" max="8211" width="7" style="16" customWidth="1"/>
    <col min="8212" max="8212" width="7.28515625" style="16" customWidth="1"/>
    <col min="8213" max="8213" width="10.85546875" style="16" customWidth="1"/>
    <col min="8214" max="8214" width="6.42578125" style="16" customWidth="1"/>
    <col min="8215" max="8215" width="10.85546875" style="16" customWidth="1"/>
    <col min="8216" max="8216" width="7.85546875" style="16" customWidth="1"/>
    <col min="8217" max="8217" width="7" style="16" customWidth="1"/>
    <col min="8218" max="8218" width="9.42578125" style="16" customWidth="1"/>
    <col min="8219" max="8219" width="8" style="16" customWidth="1"/>
    <col min="8220" max="8448" width="8.85546875" style="16"/>
    <col min="8449" max="8452" width="9.140625" style="16" customWidth="1"/>
    <col min="8453" max="8453" width="10.140625" style="16" customWidth="1"/>
    <col min="8454" max="8460" width="9.140625" style="16" customWidth="1"/>
    <col min="8461" max="8461" width="6.85546875" style="16" customWidth="1"/>
    <col min="8462" max="8462" width="11.140625" style="16" customWidth="1"/>
    <col min="8463" max="8463" width="11" style="16" customWidth="1"/>
    <col min="8464" max="8464" width="2" style="16" customWidth="1"/>
    <col min="8465" max="8465" width="5.28515625" style="16" customWidth="1"/>
    <col min="8466" max="8466" width="2.7109375" style="16" customWidth="1"/>
    <col min="8467" max="8467" width="7" style="16" customWidth="1"/>
    <col min="8468" max="8468" width="7.28515625" style="16" customWidth="1"/>
    <col min="8469" max="8469" width="10.85546875" style="16" customWidth="1"/>
    <col min="8470" max="8470" width="6.42578125" style="16" customWidth="1"/>
    <col min="8471" max="8471" width="10.85546875" style="16" customWidth="1"/>
    <col min="8472" max="8472" width="7.85546875" style="16" customWidth="1"/>
    <col min="8473" max="8473" width="7" style="16" customWidth="1"/>
    <col min="8474" max="8474" width="9.42578125" style="16" customWidth="1"/>
    <col min="8475" max="8475" width="8" style="16" customWidth="1"/>
    <col min="8476" max="8704" width="8.85546875" style="16"/>
    <col min="8705" max="8708" width="9.140625" style="16" customWidth="1"/>
    <col min="8709" max="8709" width="10.140625" style="16" customWidth="1"/>
    <col min="8710" max="8716" width="9.140625" style="16" customWidth="1"/>
    <col min="8717" max="8717" width="6.85546875" style="16" customWidth="1"/>
    <col min="8718" max="8718" width="11.140625" style="16" customWidth="1"/>
    <col min="8719" max="8719" width="11" style="16" customWidth="1"/>
    <col min="8720" max="8720" width="2" style="16" customWidth="1"/>
    <col min="8721" max="8721" width="5.28515625" style="16" customWidth="1"/>
    <col min="8722" max="8722" width="2.7109375" style="16" customWidth="1"/>
    <col min="8723" max="8723" width="7" style="16" customWidth="1"/>
    <col min="8724" max="8724" width="7.28515625" style="16" customWidth="1"/>
    <col min="8725" max="8725" width="10.85546875" style="16" customWidth="1"/>
    <col min="8726" max="8726" width="6.42578125" style="16" customWidth="1"/>
    <col min="8727" max="8727" width="10.85546875" style="16" customWidth="1"/>
    <col min="8728" max="8728" width="7.85546875" style="16" customWidth="1"/>
    <col min="8729" max="8729" width="7" style="16" customWidth="1"/>
    <col min="8730" max="8730" width="9.42578125" style="16" customWidth="1"/>
    <col min="8731" max="8731" width="8" style="16" customWidth="1"/>
    <col min="8732" max="8960" width="8.85546875" style="16"/>
    <col min="8961" max="8964" width="9.140625" style="16" customWidth="1"/>
    <col min="8965" max="8965" width="10.140625" style="16" customWidth="1"/>
    <col min="8966" max="8972" width="9.140625" style="16" customWidth="1"/>
    <col min="8973" max="8973" width="6.85546875" style="16" customWidth="1"/>
    <col min="8974" max="8974" width="11.140625" style="16" customWidth="1"/>
    <col min="8975" max="8975" width="11" style="16" customWidth="1"/>
    <col min="8976" max="8976" width="2" style="16" customWidth="1"/>
    <col min="8977" max="8977" width="5.28515625" style="16" customWidth="1"/>
    <col min="8978" max="8978" width="2.7109375" style="16" customWidth="1"/>
    <col min="8979" max="8979" width="7" style="16" customWidth="1"/>
    <col min="8980" max="8980" width="7.28515625" style="16" customWidth="1"/>
    <col min="8981" max="8981" width="10.85546875" style="16" customWidth="1"/>
    <col min="8982" max="8982" width="6.42578125" style="16" customWidth="1"/>
    <col min="8983" max="8983" width="10.85546875" style="16" customWidth="1"/>
    <col min="8984" max="8984" width="7.85546875" style="16" customWidth="1"/>
    <col min="8985" max="8985" width="7" style="16" customWidth="1"/>
    <col min="8986" max="8986" width="9.42578125" style="16" customWidth="1"/>
    <col min="8987" max="8987" width="8" style="16" customWidth="1"/>
    <col min="8988" max="9216" width="8.85546875" style="16"/>
    <col min="9217" max="9220" width="9.140625" style="16" customWidth="1"/>
    <col min="9221" max="9221" width="10.140625" style="16" customWidth="1"/>
    <col min="9222" max="9228" width="9.140625" style="16" customWidth="1"/>
    <col min="9229" max="9229" width="6.85546875" style="16" customWidth="1"/>
    <col min="9230" max="9230" width="11.140625" style="16" customWidth="1"/>
    <col min="9231" max="9231" width="11" style="16" customWidth="1"/>
    <col min="9232" max="9232" width="2" style="16" customWidth="1"/>
    <col min="9233" max="9233" width="5.28515625" style="16" customWidth="1"/>
    <col min="9234" max="9234" width="2.7109375" style="16" customWidth="1"/>
    <col min="9235" max="9235" width="7" style="16" customWidth="1"/>
    <col min="9236" max="9236" width="7.28515625" style="16" customWidth="1"/>
    <col min="9237" max="9237" width="10.85546875" style="16" customWidth="1"/>
    <col min="9238" max="9238" width="6.42578125" style="16" customWidth="1"/>
    <col min="9239" max="9239" width="10.85546875" style="16" customWidth="1"/>
    <col min="9240" max="9240" width="7.85546875" style="16" customWidth="1"/>
    <col min="9241" max="9241" width="7" style="16" customWidth="1"/>
    <col min="9242" max="9242" width="9.42578125" style="16" customWidth="1"/>
    <col min="9243" max="9243" width="8" style="16" customWidth="1"/>
    <col min="9244" max="9472" width="8.85546875" style="16"/>
    <col min="9473" max="9476" width="9.140625" style="16" customWidth="1"/>
    <col min="9477" max="9477" width="10.140625" style="16" customWidth="1"/>
    <col min="9478" max="9484" width="9.140625" style="16" customWidth="1"/>
    <col min="9485" max="9485" width="6.85546875" style="16" customWidth="1"/>
    <col min="9486" max="9486" width="11.140625" style="16" customWidth="1"/>
    <col min="9487" max="9487" width="11" style="16" customWidth="1"/>
    <col min="9488" max="9488" width="2" style="16" customWidth="1"/>
    <col min="9489" max="9489" width="5.28515625" style="16" customWidth="1"/>
    <col min="9490" max="9490" width="2.7109375" style="16" customWidth="1"/>
    <col min="9491" max="9491" width="7" style="16" customWidth="1"/>
    <col min="9492" max="9492" width="7.28515625" style="16" customWidth="1"/>
    <col min="9493" max="9493" width="10.85546875" style="16" customWidth="1"/>
    <col min="9494" max="9494" width="6.42578125" style="16" customWidth="1"/>
    <col min="9495" max="9495" width="10.85546875" style="16" customWidth="1"/>
    <col min="9496" max="9496" width="7.85546875" style="16" customWidth="1"/>
    <col min="9497" max="9497" width="7" style="16" customWidth="1"/>
    <col min="9498" max="9498" width="9.42578125" style="16" customWidth="1"/>
    <col min="9499" max="9499" width="8" style="16" customWidth="1"/>
    <col min="9500" max="9728" width="8.85546875" style="16"/>
    <col min="9729" max="9732" width="9.140625" style="16" customWidth="1"/>
    <col min="9733" max="9733" width="10.140625" style="16" customWidth="1"/>
    <col min="9734" max="9740" width="9.140625" style="16" customWidth="1"/>
    <col min="9741" max="9741" width="6.85546875" style="16" customWidth="1"/>
    <col min="9742" max="9742" width="11.140625" style="16" customWidth="1"/>
    <col min="9743" max="9743" width="11" style="16" customWidth="1"/>
    <col min="9744" max="9744" width="2" style="16" customWidth="1"/>
    <col min="9745" max="9745" width="5.28515625" style="16" customWidth="1"/>
    <col min="9746" max="9746" width="2.7109375" style="16" customWidth="1"/>
    <col min="9747" max="9747" width="7" style="16" customWidth="1"/>
    <col min="9748" max="9748" width="7.28515625" style="16" customWidth="1"/>
    <col min="9749" max="9749" width="10.85546875" style="16" customWidth="1"/>
    <col min="9750" max="9750" width="6.42578125" style="16" customWidth="1"/>
    <col min="9751" max="9751" width="10.85546875" style="16" customWidth="1"/>
    <col min="9752" max="9752" width="7.85546875" style="16" customWidth="1"/>
    <col min="9753" max="9753" width="7" style="16" customWidth="1"/>
    <col min="9754" max="9754" width="9.42578125" style="16" customWidth="1"/>
    <col min="9755" max="9755" width="8" style="16" customWidth="1"/>
    <col min="9756" max="9984" width="8.85546875" style="16"/>
    <col min="9985" max="9988" width="9.140625" style="16" customWidth="1"/>
    <col min="9989" max="9989" width="10.140625" style="16" customWidth="1"/>
    <col min="9990" max="9996" width="9.140625" style="16" customWidth="1"/>
    <col min="9997" max="9997" width="6.85546875" style="16" customWidth="1"/>
    <col min="9998" max="9998" width="11.140625" style="16" customWidth="1"/>
    <col min="9999" max="9999" width="11" style="16" customWidth="1"/>
    <col min="10000" max="10000" width="2" style="16" customWidth="1"/>
    <col min="10001" max="10001" width="5.28515625" style="16" customWidth="1"/>
    <col min="10002" max="10002" width="2.7109375" style="16" customWidth="1"/>
    <col min="10003" max="10003" width="7" style="16" customWidth="1"/>
    <col min="10004" max="10004" width="7.28515625" style="16" customWidth="1"/>
    <col min="10005" max="10005" width="10.85546875" style="16" customWidth="1"/>
    <col min="10006" max="10006" width="6.42578125" style="16" customWidth="1"/>
    <col min="10007" max="10007" width="10.85546875" style="16" customWidth="1"/>
    <col min="10008" max="10008" width="7.85546875" style="16" customWidth="1"/>
    <col min="10009" max="10009" width="7" style="16" customWidth="1"/>
    <col min="10010" max="10010" width="9.42578125" style="16" customWidth="1"/>
    <col min="10011" max="10011" width="8" style="16" customWidth="1"/>
    <col min="10012" max="10240" width="8.85546875" style="16"/>
    <col min="10241" max="10244" width="9.140625" style="16" customWidth="1"/>
    <col min="10245" max="10245" width="10.140625" style="16" customWidth="1"/>
    <col min="10246" max="10252" width="9.140625" style="16" customWidth="1"/>
    <col min="10253" max="10253" width="6.85546875" style="16" customWidth="1"/>
    <col min="10254" max="10254" width="11.140625" style="16" customWidth="1"/>
    <col min="10255" max="10255" width="11" style="16" customWidth="1"/>
    <col min="10256" max="10256" width="2" style="16" customWidth="1"/>
    <col min="10257" max="10257" width="5.28515625" style="16" customWidth="1"/>
    <col min="10258" max="10258" width="2.7109375" style="16" customWidth="1"/>
    <col min="10259" max="10259" width="7" style="16" customWidth="1"/>
    <col min="10260" max="10260" width="7.28515625" style="16" customWidth="1"/>
    <col min="10261" max="10261" width="10.85546875" style="16" customWidth="1"/>
    <col min="10262" max="10262" width="6.42578125" style="16" customWidth="1"/>
    <col min="10263" max="10263" width="10.85546875" style="16" customWidth="1"/>
    <col min="10264" max="10264" width="7.85546875" style="16" customWidth="1"/>
    <col min="10265" max="10265" width="7" style="16" customWidth="1"/>
    <col min="10266" max="10266" width="9.42578125" style="16" customWidth="1"/>
    <col min="10267" max="10267" width="8" style="16" customWidth="1"/>
    <col min="10268" max="10496" width="8.85546875" style="16"/>
    <col min="10497" max="10500" width="9.140625" style="16" customWidth="1"/>
    <col min="10501" max="10501" width="10.140625" style="16" customWidth="1"/>
    <col min="10502" max="10508" width="9.140625" style="16" customWidth="1"/>
    <col min="10509" max="10509" width="6.85546875" style="16" customWidth="1"/>
    <col min="10510" max="10510" width="11.140625" style="16" customWidth="1"/>
    <col min="10511" max="10511" width="11" style="16" customWidth="1"/>
    <col min="10512" max="10512" width="2" style="16" customWidth="1"/>
    <col min="10513" max="10513" width="5.28515625" style="16" customWidth="1"/>
    <col min="10514" max="10514" width="2.7109375" style="16" customWidth="1"/>
    <col min="10515" max="10515" width="7" style="16" customWidth="1"/>
    <col min="10516" max="10516" width="7.28515625" style="16" customWidth="1"/>
    <col min="10517" max="10517" width="10.85546875" style="16" customWidth="1"/>
    <col min="10518" max="10518" width="6.42578125" style="16" customWidth="1"/>
    <col min="10519" max="10519" width="10.85546875" style="16" customWidth="1"/>
    <col min="10520" max="10520" width="7.85546875" style="16" customWidth="1"/>
    <col min="10521" max="10521" width="7" style="16" customWidth="1"/>
    <col min="10522" max="10522" width="9.42578125" style="16" customWidth="1"/>
    <col min="10523" max="10523" width="8" style="16" customWidth="1"/>
    <col min="10524" max="10752" width="8.85546875" style="16"/>
    <col min="10753" max="10756" width="9.140625" style="16" customWidth="1"/>
    <col min="10757" max="10757" width="10.140625" style="16" customWidth="1"/>
    <col min="10758" max="10764" width="9.140625" style="16" customWidth="1"/>
    <col min="10765" max="10765" width="6.85546875" style="16" customWidth="1"/>
    <col min="10766" max="10766" width="11.140625" style="16" customWidth="1"/>
    <col min="10767" max="10767" width="11" style="16" customWidth="1"/>
    <col min="10768" max="10768" width="2" style="16" customWidth="1"/>
    <col min="10769" max="10769" width="5.28515625" style="16" customWidth="1"/>
    <col min="10770" max="10770" width="2.7109375" style="16" customWidth="1"/>
    <col min="10771" max="10771" width="7" style="16" customWidth="1"/>
    <col min="10772" max="10772" width="7.28515625" style="16" customWidth="1"/>
    <col min="10773" max="10773" width="10.85546875" style="16" customWidth="1"/>
    <col min="10774" max="10774" width="6.42578125" style="16" customWidth="1"/>
    <col min="10775" max="10775" width="10.85546875" style="16" customWidth="1"/>
    <col min="10776" max="10776" width="7.85546875" style="16" customWidth="1"/>
    <col min="10777" max="10777" width="7" style="16" customWidth="1"/>
    <col min="10778" max="10778" width="9.42578125" style="16" customWidth="1"/>
    <col min="10779" max="10779" width="8" style="16" customWidth="1"/>
    <col min="10780" max="11008" width="8.85546875" style="16"/>
    <col min="11009" max="11012" width="9.140625" style="16" customWidth="1"/>
    <col min="11013" max="11013" width="10.140625" style="16" customWidth="1"/>
    <col min="11014" max="11020" width="9.140625" style="16" customWidth="1"/>
    <col min="11021" max="11021" width="6.85546875" style="16" customWidth="1"/>
    <col min="11022" max="11022" width="11.140625" style="16" customWidth="1"/>
    <col min="11023" max="11023" width="11" style="16" customWidth="1"/>
    <col min="11024" max="11024" width="2" style="16" customWidth="1"/>
    <col min="11025" max="11025" width="5.28515625" style="16" customWidth="1"/>
    <col min="11026" max="11026" width="2.7109375" style="16" customWidth="1"/>
    <col min="11027" max="11027" width="7" style="16" customWidth="1"/>
    <col min="11028" max="11028" width="7.28515625" style="16" customWidth="1"/>
    <col min="11029" max="11029" width="10.85546875" style="16" customWidth="1"/>
    <col min="11030" max="11030" width="6.42578125" style="16" customWidth="1"/>
    <col min="11031" max="11031" width="10.85546875" style="16" customWidth="1"/>
    <col min="11032" max="11032" width="7.85546875" style="16" customWidth="1"/>
    <col min="11033" max="11033" width="7" style="16" customWidth="1"/>
    <col min="11034" max="11034" width="9.42578125" style="16" customWidth="1"/>
    <col min="11035" max="11035" width="8" style="16" customWidth="1"/>
    <col min="11036" max="11264" width="8.85546875" style="16"/>
    <col min="11265" max="11268" width="9.140625" style="16" customWidth="1"/>
    <col min="11269" max="11269" width="10.140625" style="16" customWidth="1"/>
    <col min="11270" max="11276" width="9.140625" style="16" customWidth="1"/>
    <col min="11277" max="11277" width="6.85546875" style="16" customWidth="1"/>
    <col min="11278" max="11278" width="11.140625" style="16" customWidth="1"/>
    <col min="11279" max="11279" width="11" style="16" customWidth="1"/>
    <col min="11280" max="11280" width="2" style="16" customWidth="1"/>
    <col min="11281" max="11281" width="5.28515625" style="16" customWidth="1"/>
    <col min="11282" max="11282" width="2.7109375" style="16" customWidth="1"/>
    <col min="11283" max="11283" width="7" style="16" customWidth="1"/>
    <col min="11284" max="11284" width="7.28515625" style="16" customWidth="1"/>
    <col min="11285" max="11285" width="10.85546875" style="16" customWidth="1"/>
    <col min="11286" max="11286" width="6.42578125" style="16" customWidth="1"/>
    <col min="11287" max="11287" width="10.85546875" style="16" customWidth="1"/>
    <col min="11288" max="11288" width="7.85546875" style="16" customWidth="1"/>
    <col min="11289" max="11289" width="7" style="16" customWidth="1"/>
    <col min="11290" max="11290" width="9.42578125" style="16" customWidth="1"/>
    <col min="11291" max="11291" width="8" style="16" customWidth="1"/>
    <col min="11292" max="11520" width="8.85546875" style="16"/>
    <col min="11521" max="11524" width="9.140625" style="16" customWidth="1"/>
    <col min="11525" max="11525" width="10.140625" style="16" customWidth="1"/>
    <col min="11526" max="11532" width="9.140625" style="16" customWidth="1"/>
    <col min="11533" max="11533" width="6.85546875" style="16" customWidth="1"/>
    <col min="11534" max="11534" width="11.140625" style="16" customWidth="1"/>
    <col min="11535" max="11535" width="11" style="16" customWidth="1"/>
    <col min="11536" max="11536" width="2" style="16" customWidth="1"/>
    <col min="11537" max="11537" width="5.28515625" style="16" customWidth="1"/>
    <col min="11538" max="11538" width="2.7109375" style="16" customWidth="1"/>
    <col min="11539" max="11539" width="7" style="16" customWidth="1"/>
    <col min="11540" max="11540" width="7.28515625" style="16" customWidth="1"/>
    <col min="11541" max="11541" width="10.85546875" style="16" customWidth="1"/>
    <col min="11542" max="11542" width="6.42578125" style="16" customWidth="1"/>
    <col min="11543" max="11543" width="10.85546875" style="16" customWidth="1"/>
    <col min="11544" max="11544" width="7.85546875" style="16" customWidth="1"/>
    <col min="11545" max="11545" width="7" style="16" customWidth="1"/>
    <col min="11546" max="11546" width="9.42578125" style="16" customWidth="1"/>
    <col min="11547" max="11547" width="8" style="16" customWidth="1"/>
    <col min="11548" max="11776" width="8.85546875" style="16"/>
    <col min="11777" max="11780" width="9.140625" style="16" customWidth="1"/>
    <col min="11781" max="11781" width="10.140625" style="16" customWidth="1"/>
    <col min="11782" max="11788" width="9.140625" style="16" customWidth="1"/>
    <col min="11789" max="11789" width="6.85546875" style="16" customWidth="1"/>
    <col min="11790" max="11790" width="11.140625" style="16" customWidth="1"/>
    <col min="11791" max="11791" width="11" style="16" customWidth="1"/>
    <col min="11792" max="11792" width="2" style="16" customWidth="1"/>
    <col min="11793" max="11793" width="5.28515625" style="16" customWidth="1"/>
    <col min="11794" max="11794" width="2.7109375" style="16" customWidth="1"/>
    <col min="11795" max="11795" width="7" style="16" customWidth="1"/>
    <col min="11796" max="11796" width="7.28515625" style="16" customWidth="1"/>
    <col min="11797" max="11797" width="10.85546875" style="16" customWidth="1"/>
    <col min="11798" max="11798" width="6.42578125" style="16" customWidth="1"/>
    <col min="11799" max="11799" width="10.85546875" style="16" customWidth="1"/>
    <col min="11800" max="11800" width="7.85546875" style="16" customWidth="1"/>
    <col min="11801" max="11801" width="7" style="16" customWidth="1"/>
    <col min="11802" max="11802" width="9.42578125" style="16" customWidth="1"/>
    <col min="11803" max="11803" width="8" style="16" customWidth="1"/>
    <col min="11804" max="12032" width="8.85546875" style="16"/>
    <col min="12033" max="12036" width="9.140625" style="16" customWidth="1"/>
    <col min="12037" max="12037" width="10.140625" style="16" customWidth="1"/>
    <col min="12038" max="12044" width="9.140625" style="16" customWidth="1"/>
    <col min="12045" max="12045" width="6.85546875" style="16" customWidth="1"/>
    <col min="12046" max="12046" width="11.140625" style="16" customWidth="1"/>
    <col min="12047" max="12047" width="11" style="16" customWidth="1"/>
    <col min="12048" max="12048" width="2" style="16" customWidth="1"/>
    <col min="12049" max="12049" width="5.28515625" style="16" customWidth="1"/>
    <col min="12050" max="12050" width="2.7109375" style="16" customWidth="1"/>
    <col min="12051" max="12051" width="7" style="16" customWidth="1"/>
    <col min="12052" max="12052" width="7.28515625" style="16" customWidth="1"/>
    <col min="12053" max="12053" width="10.85546875" style="16" customWidth="1"/>
    <col min="12054" max="12054" width="6.42578125" style="16" customWidth="1"/>
    <col min="12055" max="12055" width="10.85546875" style="16" customWidth="1"/>
    <col min="12056" max="12056" width="7.85546875" style="16" customWidth="1"/>
    <col min="12057" max="12057" width="7" style="16" customWidth="1"/>
    <col min="12058" max="12058" width="9.42578125" style="16" customWidth="1"/>
    <col min="12059" max="12059" width="8" style="16" customWidth="1"/>
    <col min="12060" max="12288" width="8.85546875" style="16"/>
    <col min="12289" max="12292" width="9.140625" style="16" customWidth="1"/>
    <col min="12293" max="12293" width="10.140625" style="16" customWidth="1"/>
    <col min="12294" max="12300" width="9.140625" style="16" customWidth="1"/>
    <col min="12301" max="12301" width="6.85546875" style="16" customWidth="1"/>
    <col min="12302" max="12302" width="11.140625" style="16" customWidth="1"/>
    <col min="12303" max="12303" width="11" style="16" customWidth="1"/>
    <col min="12304" max="12304" width="2" style="16" customWidth="1"/>
    <col min="12305" max="12305" width="5.28515625" style="16" customWidth="1"/>
    <col min="12306" max="12306" width="2.7109375" style="16" customWidth="1"/>
    <col min="12307" max="12307" width="7" style="16" customWidth="1"/>
    <col min="12308" max="12308" width="7.28515625" style="16" customWidth="1"/>
    <col min="12309" max="12309" width="10.85546875" style="16" customWidth="1"/>
    <col min="12310" max="12310" width="6.42578125" style="16" customWidth="1"/>
    <col min="12311" max="12311" width="10.85546875" style="16" customWidth="1"/>
    <col min="12312" max="12312" width="7.85546875" style="16" customWidth="1"/>
    <col min="12313" max="12313" width="7" style="16" customWidth="1"/>
    <col min="12314" max="12314" width="9.42578125" style="16" customWidth="1"/>
    <col min="12315" max="12315" width="8" style="16" customWidth="1"/>
    <col min="12316" max="12544" width="8.85546875" style="16"/>
    <col min="12545" max="12548" width="9.140625" style="16" customWidth="1"/>
    <col min="12549" max="12549" width="10.140625" style="16" customWidth="1"/>
    <col min="12550" max="12556" width="9.140625" style="16" customWidth="1"/>
    <col min="12557" max="12557" width="6.85546875" style="16" customWidth="1"/>
    <col min="12558" max="12558" width="11.140625" style="16" customWidth="1"/>
    <col min="12559" max="12559" width="11" style="16" customWidth="1"/>
    <col min="12560" max="12560" width="2" style="16" customWidth="1"/>
    <col min="12561" max="12561" width="5.28515625" style="16" customWidth="1"/>
    <col min="12562" max="12562" width="2.7109375" style="16" customWidth="1"/>
    <col min="12563" max="12563" width="7" style="16" customWidth="1"/>
    <col min="12564" max="12564" width="7.28515625" style="16" customWidth="1"/>
    <col min="12565" max="12565" width="10.85546875" style="16" customWidth="1"/>
    <col min="12566" max="12566" width="6.42578125" style="16" customWidth="1"/>
    <col min="12567" max="12567" width="10.85546875" style="16" customWidth="1"/>
    <col min="12568" max="12568" width="7.85546875" style="16" customWidth="1"/>
    <col min="12569" max="12569" width="7" style="16" customWidth="1"/>
    <col min="12570" max="12570" width="9.42578125" style="16" customWidth="1"/>
    <col min="12571" max="12571" width="8" style="16" customWidth="1"/>
    <col min="12572" max="12800" width="8.85546875" style="16"/>
    <col min="12801" max="12804" width="9.140625" style="16" customWidth="1"/>
    <col min="12805" max="12805" width="10.140625" style="16" customWidth="1"/>
    <col min="12806" max="12812" width="9.140625" style="16" customWidth="1"/>
    <col min="12813" max="12813" width="6.85546875" style="16" customWidth="1"/>
    <col min="12814" max="12814" width="11.140625" style="16" customWidth="1"/>
    <col min="12815" max="12815" width="11" style="16" customWidth="1"/>
    <col min="12816" max="12816" width="2" style="16" customWidth="1"/>
    <col min="12817" max="12817" width="5.28515625" style="16" customWidth="1"/>
    <col min="12818" max="12818" width="2.7109375" style="16" customWidth="1"/>
    <col min="12819" max="12819" width="7" style="16" customWidth="1"/>
    <col min="12820" max="12820" width="7.28515625" style="16" customWidth="1"/>
    <col min="12821" max="12821" width="10.85546875" style="16" customWidth="1"/>
    <col min="12822" max="12822" width="6.42578125" style="16" customWidth="1"/>
    <col min="12823" max="12823" width="10.85546875" style="16" customWidth="1"/>
    <col min="12824" max="12824" width="7.85546875" style="16" customWidth="1"/>
    <col min="12825" max="12825" width="7" style="16" customWidth="1"/>
    <col min="12826" max="12826" width="9.42578125" style="16" customWidth="1"/>
    <col min="12827" max="12827" width="8" style="16" customWidth="1"/>
    <col min="12828" max="13056" width="8.85546875" style="16"/>
    <col min="13057" max="13060" width="9.140625" style="16" customWidth="1"/>
    <col min="13061" max="13061" width="10.140625" style="16" customWidth="1"/>
    <col min="13062" max="13068" width="9.140625" style="16" customWidth="1"/>
    <col min="13069" max="13069" width="6.85546875" style="16" customWidth="1"/>
    <col min="13070" max="13070" width="11.140625" style="16" customWidth="1"/>
    <col min="13071" max="13071" width="11" style="16" customWidth="1"/>
    <col min="13072" max="13072" width="2" style="16" customWidth="1"/>
    <col min="13073" max="13073" width="5.28515625" style="16" customWidth="1"/>
    <col min="13074" max="13074" width="2.7109375" style="16" customWidth="1"/>
    <col min="13075" max="13075" width="7" style="16" customWidth="1"/>
    <col min="13076" max="13076" width="7.28515625" style="16" customWidth="1"/>
    <col min="13077" max="13077" width="10.85546875" style="16" customWidth="1"/>
    <col min="13078" max="13078" width="6.42578125" style="16" customWidth="1"/>
    <col min="13079" max="13079" width="10.85546875" style="16" customWidth="1"/>
    <col min="13080" max="13080" width="7.85546875" style="16" customWidth="1"/>
    <col min="13081" max="13081" width="7" style="16" customWidth="1"/>
    <col min="13082" max="13082" width="9.42578125" style="16" customWidth="1"/>
    <col min="13083" max="13083" width="8" style="16" customWidth="1"/>
    <col min="13084" max="13312" width="8.85546875" style="16"/>
    <col min="13313" max="13316" width="9.140625" style="16" customWidth="1"/>
    <col min="13317" max="13317" width="10.140625" style="16" customWidth="1"/>
    <col min="13318" max="13324" width="9.140625" style="16" customWidth="1"/>
    <col min="13325" max="13325" width="6.85546875" style="16" customWidth="1"/>
    <col min="13326" max="13326" width="11.140625" style="16" customWidth="1"/>
    <col min="13327" max="13327" width="11" style="16" customWidth="1"/>
    <col min="13328" max="13328" width="2" style="16" customWidth="1"/>
    <col min="13329" max="13329" width="5.28515625" style="16" customWidth="1"/>
    <col min="13330" max="13330" width="2.7109375" style="16" customWidth="1"/>
    <col min="13331" max="13331" width="7" style="16" customWidth="1"/>
    <col min="13332" max="13332" width="7.28515625" style="16" customWidth="1"/>
    <col min="13333" max="13333" width="10.85546875" style="16" customWidth="1"/>
    <col min="13334" max="13334" width="6.42578125" style="16" customWidth="1"/>
    <col min="13335" max="13335" width="10.85546875" style="16" customWidth="1"/>
    <col min="13336" max="13336" width="7.85546875" style="16" customWidth="1"/>
    <col min="13337" max="13337" width="7" style="16" customWidth="1"/>
    <col min="13338" max="13338" width="9.42578125" style="16" customWidth="1"/>
    <col min="13339" max="13339" width="8" style="16" customWidth="1"/>
    <col min="13340" max="13568" width="8.85546875" style="16"/>
    <col min="13569" max="13572" width="9.140625" style="16" customWidth="1"/>
    <col min="13573" max="13573" width="10.140625" style="16" customWidth="1"/>
    <col min="13574" max="13580" width="9.140625" style="16" customWidth="1"/>
    <col min="13581" max="13581" width="6.85546875" style="16" customWidth="1"/>
    <col min="13582" max="13582" width="11.140625" style="16" customWidth="1"/>
    <col min="13583" max="13583" width="11" style="16" customWidth="1"/>
    <col min="13584" max="13584" width="2" style="16" customWidth="1"/>
    <col min="13585" max="13585" width="5.28515625" style="16" customWidth="1"/>
    <col min="13586" max="13586" width="2.7109375" style="16" customWidth="1"/>
    <col min="13587" max="13587" width="7" style="16" customWidth="1"/>
    <col min="13588" max="13588" width="7.28515625" style="16" customWidth="1"/>
    <col min="13589" max="13589" width="10.85546875" style="16" customWidth="1"/>
    <col min="13590" max="13590" width="6.42578125" style="16" customWidth="1"/>
    <col min="13591" max="13591" width="10.85546875" style="16" customWidth="1"/>
    <col min="13592" max="13592" width="7.85546875" style="16" customWidth="1"/>
    <col min="13593" max="13593" width="7" style="16" customWidth="1"/>
    <col min="13594" max="13594" width="9.42578125" style="16" customWidth="1"/>
    <col min="13595" max="13595" width="8" style="16" customWidth="1"/>
    <col min="13596" max="13824" width="8.85546875" style="16"/>
    <col min="13825" max="13828" width="9.140625" style="16" customWidth="1"/>
    <col min="13829" max="13829" width="10.140625" style="16" customWidth="1"/>
    <col min="13830" max="13836" width="9.140625" style="16" customWidth="1"/>
    <col min="13837" max="13837" width="6.85546875" style="16" customWidth="1"/>
    <col min="13838" max="13838" width="11.140625" style="16" customWidth="1"/>
    <col min="13839" max="13839" width="11" style="16" customWidth="1"/>
    <col min="13840" max="13840" width="2" style="16" customWidth="1"/>
    <col min="13841" max="13841" width="5.28515625" style="16" customWidth="1"/>
    <col min="13842" max="13842" width="2.7109375" style="16" customWidth="1"/>
    <col min="13843" max="13843" width="7" style="16" customWidth="1"/>
    <col min="13844" max="13844" width="7.28515625" style="16" customWidth="1"/>
    <col min="13845" max="13845" width="10.85546875" style="16" customWidth="1"/>
    <col min="13846" max="13846" width="6.42578125" style="16" customWidth="1"/>
    <col min="13847" max="13847" width="10.85546875" style="16" customWidth="1"/>
    <col min="13848" max="13848" width="7.85546875" style="16" customWidth="1"/>
    <col min="13849" max="13849" width="7" style="16" customWidth="1"/>
    <col min="13850" max="13850" width="9.42578125" style="16" customWidth="1"/>
    <col min="13851" max="13851" width="8" style="16" customWidth="1"/>
    <col min="13852" max="14080" width="8.85546875" style="16"/>
    <col min="14081" max="14084" width="9.140625" style="16" customWidth="1"/>
    <col min="14085" max="14085" width="10.140625" style="16" customWidth="1"/>
    <col min="14086" max="14092" width="9.140625" style="16" customWidth="1"/>
    <col min="14093" max="14093" width="6.85546875" style="16" customWidth="1"/>
    <col min="14094" max="14094" width="11.140625" style="16" customWidth="1"/>
    <col min="14095" max="14095" width="11" style="16" customWidth="1"/>
    <col min="14096" max="14096" width="2" style="16" customWidth="1"/>
    <col min="14097" max="14097" width="5.28515625" style="16" customWidth="1"/>
    <col min="14098" max="14098" width="2.7109375" style="16" customWidth="1"/>
    <col min="14099" max="14099" width="7" style="16" customWidth="1"/>
    <col min="14100" max="14100" width="7.28515625" style="16" customWidth="1"/>
    <col min="14101" max="14101" width="10.85546875" style="16" customWidth="1"/>
    <col min="14102" max="14102" width="6.42578125" style="16" customWidth="1"/>
    <col min="14103" max="14103" width="10.85546875" style="16" customWidth="1"/>
    <col min="14104" max="14104" width="7.85546875" style="16" customWidth="1"/>
    <col min="14105" max="14105" width="7" style="16" customWidth="1"/>
    <col min="14106" max="14106" width="9.42578125" style="16" customWidth="1"/>
    <col min="14107" max="14107" width="8" style="16" customWidth="1"/>
    <col min="14108" max="14336" width="8.85546875" style="16"/>
    <col min="14337" max="14340" width="9.140625" style="16" customWidth="1"/>
    <col min="14341" max="14341" width="10.140625" style="16" customWidth="1"/>
    <col min="14342" max="14348" width="9.140625" style="16" customWidth="1"/>
    <col min="14349" max="14349" width="6.85546875" style="16" customWidth="1"/>
    <col min="14350" max="14350" width="11.140625" style="16" customWidth="1"/>
    <col min="14351" max="14351" width="11" style="16" customWidth="1"/>
    <col min="14352" max="14352" width="2" style="16" customWidth="1"/>
    <col min="14353" max="14353" width="5.28515625" style="16" customWidth="1"/>
    <col min="14354" max="14354" width="2.7109375" style="16" customWidth="1"/>
    <col min="14355" max="14355" width="7" style="16" customWidth="1"/>
    <col min="14356" max="14356" width="7.28515625" style="16" customWidth="1"/>
    <col min="14357" max="14357" width="10.85546875" style="16" customWidth="1"/>
    <col min="14358" max="14358" width="6.42578125" style="16" customWidth="1"/>
    <col min="14359" max="14359" width="10.85546875" style="16" customWidth="1"/>
    <col min="14360" max="14360" width="7.85546875" style="16" customWidth="1"/>
    <col min="14361" max="14361" width="7" style="16" customWidth="1"/>
    <col min="14362" max="14362" width="9.42578125" style="16" customWidth="1"/>
    <col min="14363" max="14363" width="8" style="16" customWidth="1"/>
    <col min="14364" max="14592" width="8.85546875" style="16"/>
    <col min="14593" max="14596" width="9.140625" style="16" customWidth="1"/>
    <col min="14597" max="14597" width="10.140625" style="16" customWidth="1"/>
    <col min="14598" max="14604" width="9.140625" style="16" customWidth="1"/>
    <col min="14605" max="14605" width="6.85546875" style="16" customWidth="1"/>
    <col min="14606" max="14606" width="11.140625" style="16" customWidth="1"/>
    <col min="14607" max="14607" width="11" style="16" customWidth="1"/>
    <col min="14608" max="14608" width="2" style="16" customWidth="1"/>
    <col min="14609" max="14609" width="5.28515625" style="16" customWidth="1"/>
    <col min="14610" max="14610" width="2.7109375" style="16" customWidth="1"/>
    <col min="14611" max="14611" width="7" style="16" customWidth="1"/>
    <col min="14612" max="14612" width="7.28515625" style="16" customWidth="1"/>
    <col min="14613" max="14613" width="10.85546875" style="16" customWidth="1"/>
    <col min="14614" max="14614" width="6.42578125" style="16" customWidth="1"/>
    <col min="14615" max="14615" width="10.85546875" style="16" customWidth="1"/>
    <col min="14616" max="14616" width="7.85546875" style="16" customWidth="1"/>
    <col min="14617" max="14617" width="7" style="16" customWidth="1"/>
    <col min="14618" max="14618" width="9.42578125" style="16" customWidth="1"/>
    <col min="14619" max="14619" width="8" style="16" customWidth="1"/>
    <col min="14620" max="14848" width="8.85546875" style="16"/>
    <col min="14849" max="14852" width="9.140625" style="16" customWidth="1"/>
    <col min="14853" max="14853" width="10.140625" style="16" customWidth="1"/>
    <col min="14854" max="14860" width="9.140625" style="16" customWidth="1"/>
    <col min="14861" max="14861" width="6.85546875" style="16" customWidth="1"/>
    <col min="14862" max="14862" width="11.140625" style="16" customWidth="1"/>
    <col min="14863" max="14863" width="11" style="16" customWidth="1"/>
    <col min="14864" max="14864" width="2" style="16" customWidth="1"/>
    <col min="14865" max="14865" width="5.28515625" style="16" customWidth="1"/>
    <col min="14866" max="14866" width="2.7109375" style="16" customWidth="1"/>
    <col min="14867" max="14867" width="7" style="16" customWidth="1"/>
    <col min="14868" max="14868" width="7.28515625" style="16" customWidth="1"/>
    <col min="14869" max="14869" width="10.85546875" style="16" customWidth="1"/>
    <col min="14870" max="14870" width="6.42578125" style="16" customWidth="1"/>
    <col min="14871" max="14871" width="10.85546875" style="16" customWidth="1"/>
    <col min="14872" max="14872" width="7.85546875" style="16" customWidth="1"/>
    <col min="14873" max="14873" width="7" style="16" customWidth="1"/>
    <col min="14874" max="14874" width="9.42578125" style="16" customWidth="1"/>
    <col min="14875" max="14875" width="8" style="16" customWidth="1"/>
    <col min="14876" max="15104" width="8.85546875" style="16"/>
    <col min="15105" max="15108" width="9.140625" style="16" customWidth="1"/>
    <col min="15109" max="15109" width="10.140625" style="16" customWidth="1"/>
    <col min="15110" max="15116" width="9.140625" style="16" customWidth="1"/>
    <col min="15117" max="15117" width="6.85546875" style="16" customWidth="1"/>
    <col min="15118" max="15118" width="11.140625" style="16" customWidth="1"/>
    <col min="15119" max="15119" width="11" style="16" customWidth="1"/>
    <col min="15120" max="15120" width="2" style="16" customWidth="1"/>
    <col min="15121" max="15121" width="5.28515625" style="16" customWidth="1"/>
    <col min="15122" max="15122" width="2.7109375" style="16" customWidth="1"/>
    <col min="15123" max="15123" width="7" style="16" customWidth="1"/>
    <col min="15124" max="15124" width="7.28515625" style="16" customWidth="1"/>
    <col min="15125" max="15125" width="10.85546875" style="16" customWidth="1"/>
    <col min="15126" max="15126" width="6.42578125" style="16" customWidth="1"/>
    <col min="15127" max="15127" width="10.85546875" style="16" customWidth="1"/>
    <col min="15128" max="15128" width="7.85546875" style="16" customWidth="1"/>
    <col min="15129" max="15129" width="7" style="16" customWidth="1"/>
    <col min="15130" max="15130" width="9.42578125" style="16" customWidth="1"/>
    <col min="15131" max="15131" width="8" style="16" customWidth="1"/>
    <col min="15132" max="15360" width="8.85546875" style="16"/>
    <col min="15361" max="15364" width="9.140625" style="16" customWidth="1"/>
    <col min="15365" max="15365" width="10.140625" style="16" customWidth="1"/>
    <col min="15366" max="15372" width="9.140625" style="16" customWidth="1"/>
    <col min="15373" max="15373" width="6.85546875" style="16" customWidth="1"/>
    <col min="15374" max="15374" width="11.140625" style="16" customWidth="1"/>
    <col min="15375" max="15375" width="11" style="16" customWidth="1"/>
    <col min="15376" max="15376" width="2" style="16" customWidth="1"/>
    <col min="15377" max="15377" width="5.28515625" style="16" customWidth="1"/>
    <col min="15378" max="15378" width="2.7109375" style="16" customWidth="1"/>
    <col min="15379" max="15379" width="7" style="16" customWidth="1"/>
    <col min="15380" max="15380" width="7.28515625" style="16" customWidth="1"/>
    <col min="15381" max="15381" width="10.85546875" style="16" customWidth="1"/>
    <col min="15382" max="15382" width="6.42578125" style="16" customWidth="1"/>
    <col min="15383" max="15383" width="10.85546875" style="16" customWidth="1"/>
    <col min="15384" max="15384" width="7.85546875" style="16" customWidth="1"/>
    <col min="15385" max="15385" width="7" style="16" customWidth="1"/>
    <col min="15386" max="15386" width="9.42578125" style="16" customWidth="1"/>
    <col min="15387" max="15387" width="8" style="16" customWidth="1"/>
    <col min="15388" max="15616" width="8.85546875" style="16"/>
    <col min="15617" max="15620" width="9.140625" style="16" customWidth="1"/>
    <col min="15621" max="15621" width="10.140625" style="16" customWidth="1"/>
    <col min="15622" max="15628" width="9.140625" style="16" customWidth="1"/>
    <col min="15629" max="15629" width="6.85546875" style="16" customWidth="1"/>
    <col min="15630" max="15630" width="11.140625" style="16" customWidth="1"/>
    <col min="15631" max="15631" width="11" style="16" customWidth="1"/>
    <col min="15632" max="15632" width="2" style="16" customWidth="1"/>
    <col min="15633" max="15633" width="5.28515625" style="16" customWidth="1"/>
    <col min="15634" max="15634" width="2.7109375" style="16" customWidth="1"/>
    <col min="15635" max="15635" width="7" style="16" customWidth="1"/>
    <col min="15636" max="15636" width="7.28515625" style="16" customWidth="1"/>
    <col min="15637" max="15637" width="10.85546875" style="16" customWidth="1"/>
    <col min="15638" max="15638" width="6.42578125" style="16" customWidth="1"/>
    <col min="15639" max="15639" width="10.85546875" style="16" customWidth="1"/>
    <col min="15640" max="15640" width="7.85546875" style="16" customWidth="1"/>
    <col min="15641" max="15641" width="7" style="16" customWidth="1"/>
    <col min="15642" max="15642" width="9.42578125" style="16" customWidth="1"/>
    <col min="15643" max="15643" width="8" style="16" customWidth="1"/>
    <col min="15644" max="15872" width="8.85546875" style="16"/>
    <col min="15873" max="15876" width="9.140625" style="16" customWidth="1"/>
    <col min="15877" max="15877" width="10.140625" style="16" customWidth="1"/>
    <col min="15878" max="15884" width="9.140625" style="16" customWidth="1"/>
    <col min="15885" max="15885" width="6.85546875" style="16" customWidth="1"/>
    <col min="15886" max="15886" width="11.140625" style="16" customWidth="1"/>
    <col min="15887" max="15887" width="11" style="16" customWidth="1"/>
    <col min="15888" max="15888" width="2" style="16" customWidth="1"/>
    <col min="15889" max="15889" width="5.28515625" style="16" customWidth="1"/>
    <col min="15890" max="15890" width="2.7109375" style="16" customWidth="1"/>
    <col min="15891" max="15891" width="7" style="16" customWidth="1"/>
    <col min="15892" max="15892" width="7.28515625" style="16" customWidth="1"/>
    <col min="15893" max="15893" width="10.85546875" style="16" customWidth="1"/>
    <col min="15894" max="15894" width="6.42578125" style="16" customWidth="1"/>
    <col min="15895" max="15895" width="10.85546875" style="16" customWidth="1"/>
    <col min="15896" max="15896" width="7.85546875" style="16" customWidth="1"/>
    <col min="15897" max="15897" width="7" style="16" customWidth="1"/>
    <col min="15898" max="15898" width="9.42578125" style="16" customWidth="1"/>
    <col min="15899" max="15899" width="8" style="16" customWidth="1"/>
    <col min="15900" max="16128" width="8.85546875" style="16"/>
    <col min="16129" max="16132" width="9.140625" style="16" customWidth="1"/>
    <col min="16133" max="16133" width="10.140625" style="16" customWidth="1"/>
    <col min="16134" max="16140" width="9.140625" style="16" customWidth="1"/>
    <col min="16141" max="16141" width="6.85546875" style="16" customWidth="1"/>
    <col min="16142" max="16142" width="11.140625" style="16" customWidth="1"/>
    <col min="16143" max="16143" width="11" style="16" customWidth="1"/>
    <col min="16144" max="16144" width="2" style="16" customWidth="1"/>
    <col min="16145" max="16145" width="5.28515625" style="16" customWidth="1"/>
    <col min="16146" max="16146" width="2.7109375" style="16" customWidth="1"/>
    <col min="16147" max="16147" width="7" style="16" customWidth="1"/>
    <col min="16148" max="16148" width="7.28515625" style="16" customWidth="1"/>
    <col min="16149" max="16149" width="10.85546875" style="16" customWidth="1"/>
    <col min="16150" max="16150" width="6.42578125" style="16" customWidth="1"/>
    <col min="16151" max="16151" width="10.85546875" style="16" customWidth="1"/>
    <col min="16152" max="16152" width="7.85546875" style="16" customWidth="1"/>
    <col min="16153" max="16153" width="7" style="16" customWidth="1"/>
    <col min="16154" max="16154" width="9.42578125" style="16" customWidth="1"/>
    <col min="16155" max="16155" width="8" style="16" customWidth="1"/>
    <col min="16156" max="16384" width="8.85546875" style="16"/>
  </cols>
  <sheetData>
    <row r="1" spans="1:32" x14ac:dyDescent="0.15">
      <c r="AB1" s="17"/>
    </row>
    <row r="2" spans="1:32" x14ac:dyDescent="0.15">
      <c r="AB2" s="17"/>
    </row>
    <row r="3" spans="1:32" x14ac:dyDescent="0.15">
      <c r="AB3" s="17"/>
    </row>
    <row r="4" spans="1:32" s="17" customFormat="1" x14ac:dyDescent="0.15"/>
    <row r="5" spans="1:32" ht="12" x14ac:dyDescent="0.15">
      <c r="N5" s="18" t="s">
        <v>116</v>
      </c>
      <c r="O5" s="19"/>
      <c r="P5" s="20"/>
      <c r="Q5" s="20"/>
      <c r="R5" s="20"/>
      <c r="S5" s="21"/>
      <c r="T5" s="22" t="s">
        <v>117</v>
      </c>
      <c r="U5" s="23" t="s">
        <v>118</v>
      </c>
      <c r="V5" s="17"/>
      <c r="W5" s="24" t="s">
        <v>119</v>
      </c>
      <c r="X5" s="25">
        <v>120</v>
      </c>
      <c r="Y5" s="26"/>
      <c r="Z5" s="27" t="s">
        <v>193</v>
      </c>
      <c r="AA5" s="28">
        <f>(COUNTIFS(U18:U117, "&gt;=-2",U18:U117, "&lt;=2")/X6)</f>
        <v>0.68</v>
      </c>
      <c r="AB5" s="17"/>
    </row>
    <row r="6" spans="1:32" ht="12" x14ac:dyDescent="0.15">
      <c r="N6" s="29" t="s">
        <v>121</v>
      </c>
      <c r="O6" s="30"/>
      <c r="P6" s="31"/>
      <c r="Q6" s="31"/>
      <c r="R6" s="31"/>
      <c r="S6" s="32"/>
      <c r="T6" s="33" t="s">
        <v>122</v>
      </c>
      <c r="U6" s="34">
        <v>130</v>
      </c>
      <c r="V6" s="17"/>
      <c r="W6" s="35" t="s">
        <v>123</v>
      </c>
      <c r="X6" s="36">
        <f>COUNTA(S18:S117)</f>
        <v>100</v>
      </c>
      <c r="Y6" s="37"/>
      <c r="Z6" s="38" t="s">
        <v>124</v>
      </c>
      <c r="AA6" s="39">
        <f>W121</f>
        <v>7.8586602974855549E-2</v>
      </c>
      <c r="AB6" s="17"/>
    </row>
    <row r="7" spans="1:32" ht="12" x14ac:dyDescent="0.15">
      <c r="N7" s="40" t="s">
        <v>125</v>
      </c>
      <c r="O7" s="41"/>
      <c r="P7" s="42"/>
      <c r="Q7" s="42"/>
      <c r="R7" s="42"/>
      <c r="S7" s="43"/>
      <c r="T7" s="33" t="s">
        <v>126</v>
      </c>
      <c r="U7" s="44" t="s">
        <v>127</v>
      </c>
      <c r="V7" s="17"/>
      <c r="W7" s="35" t="s">
        <v>128</v>
      </c>
      <c r="X7" s="45">
        <f>X6/X5</f>
        <v>0.83333333333333337</v>
      </c>
      <c r="Y7" s="45"/>
      <c r="Z7" s="38" t="s">
        <v>129</v>
      </c>
      <c r="AA7" s="46">
        <f>Y124</f>
        <v>1.7378147196982767</v>
      </c>
      <c r="AB7" s="17"/>
    </row>
    <row r="8" spans="1:32" ht="12" x14ac:dyDescent="0.15">
      <c r="N8" s="47" t="s">
        <v>130</v>
      </c>
      <c r="O8" s="48" t="s">
        <v>127</v>
      </c>
      <c r="P8" s="49"/>
      <c r="Q8" s="49"/>
      <c r="R8" s="49"/>
      <c r="S8" s="50"/>
      <c r="T8" s="51"/>
      <c r="U8" s="52" t="str">
        <f>VLOOKUP(U6,[3]SPECIES!$A$2:$B$73,2)</f>
        <v>lingcod</v>
      </c>
      <c r="V8" s="17"/>
      <c r="W8" s="35" t="s">
        <v>131</v>
      </c>
      <c r="X8" s="53">
        <f>COUNTIF(U18:U117, "0")</f>
        <v>16</v>
      </c>
      <c r="Y8" s="53"/>
      <c r="Z8" s="38" t="s">
        <v>132</v>
      </c>
      <c r="AA8" s="54">
        <f>Z121</f>
        <v>0.11113823974787052</v>
      </c>
      <c r="AB8" s="17"/>
    </row>
    <row r="9" spans="1:32" x14ac:dyDescent="0.15">
      <c r="N9" s="17"/>
      <c r="O9" s="17"/>
      <c r="P9" s="17"/>
      <c r="Q9" s="17"/>
      <c r="R9" s="17"/>
      <c r="S9" s="17"/>
      <c r="T9" s="17"/>
      <c r="U9" s="17"/>
      <c r="V9" s="17"/>
      <c r="W9" s="55" t="s">
        <v>127</v>
      </c>
      <c r="X9" s="56" t="s">
        <v>127</v>
      </c>
      <c r="Y9" s="57"/>
      <c r="Z9" s="58" t="s">
        <v>133</v>
      </c>
      <c r="AA9" s="59">
        <f>AA121</f>
        <v>7.8586602974855549E-2</v>
      </c>
      <c r="AB9" s="17"/>
    </row>
    <row r="10" spans="1:32" x14ac:dyDescent="0.15">
      <c r="N10" s="60" t="s">
        <v>134</v>
      </c>
      <c r="O10" s="61" t="s">
        <v>135</v>
      </c>
      <c r="P10" s="62"/>
      <c r="Q10" s="62"/>
      <c r="R10" s="62"/>
      <c r="S10" s="63"/>
      <c r="T10" s="22" t="s">
        <v>136</v>
      </c>
      <c r="U10" s="64" t="s">
        <v>137</v>
      </c>
      <c r="V10" s="17"/>
      <c r="W10" s="17"/>
      <c r="X10" s="17" t="s">
        <v>127</v>
      </c>
      <c r="Y10" s="17"/>
      <c r="Z10" s="17"/>
      <c r="AA10" s="17"/>
      <c r="AB10" s="17"/>
    </row>
    <row r="11" spans="1:32" x14ac:dyDescent="0.15">
      <c r="N11" s="65" t="s">
        <v>138</v>
      </c>
      <c r="O11" s="66"/>
      <c r="P11" s="67"/>
      <c r="Q11" s="67"/>
      <c r="R11" s="67"/>
      <c r="S11" s="68"/>
      <c r="T11" s="69" t="s">
        <v>139</v>
      </c>
      <c r="U11" s="70"/>
      <c r="V11" s="17"/>
      <c r="W11" s="71"/>
      <c r="X11" s="72"/>
      <c r="Y11" s="72"/>
      <c r="Z11" s="17"/>
      <c r="AA11" s="17"/>
      <c r="AB11" s="17"/>
    </row>
    <row r="12" spans="1:32" x14ac:dyDescent="0.15">
      <c r="N12" s="17"/>
      <c r="O12" s="17"/>
      <c r="P12" s="17"/>
      <c r="Q12" s="17"/>
      <c r="R12" s="17"/>
      <c r="S12" s="17"/>
      <c r="T12" s="17"/>
      <c r="U12" s="17"/>
      <c r="V12" s="17"/>
      <c r="W12" s="73" t="s">
        <v>140</v>
      </c>
      <c r="X12" s="74" t="s">
        <v>141</v>
      </c>
      <c r="Y12" s="75"/>
      <c r="Z12" s="76" t="s">
        <v>141</v>
      </c>
      <c r="AA12" s="17" t="s">
        <v>142</v>
      </c>
      <c r="AB12" s="17" t="s">
        <v>143</v>
      </c>
    </row>
    <row r="13" spans="1:32" x14ac:dyDescent="0.15">
      <c r="N13" s="17"/>
      <c r="O13" s="17"/>
      <c r="P13" s="17"/>
      <c r="Q13" s="17"/>
      <c r="R13" s="17"/>
      <c r="S13" s="17"/>
      <c r="T13" s="17"/>
      <c r="U13" s="17"/>
      <c r="V13" s="17"/>
      <c r="W13" s="77" t="s">
        <v>144</v>
      </c>
      <c r="X13" s="74" t="s">
        <v>145</v>
      </c>
      <c r="Y13" s="75"/>
      <c r="Z13" s="76" t="s">
        <v>146</v>
      </c>
      <c r="AA13" s="17"/>
      <c r="AB13" s="17"/>
    </row>
    <row r="14" spans="1:32" s="83" customFormat="1" ht="27" customHeight="1" x14ac:dyDescent="0.15">
      <c r="A14" s="78" t="s">
        <v>147</v>
      </c>
      <c r="B14" s="78" t="s">
        <v>148</v>
      </c>
      <c r="C14" s="78" t="s">
        <v>149</v>
      </c>
      <c r="D14" s="78" t="s">
        <v>150</v>
      </c>
      <c r="E14" s="78" t="s">
        <v>151</v>
      </c>
      <c r="F14" s="78" t="s">
        <v>152</v>
      </c>
      <c r="G14" s="78" t="s">
        <v>153</v>
      </c>
      <c r="H14" s="78" t="s">
        <v>154</v>
      </c>
      <c r="I14" s="78" t="s">
        <v>155</v>
      </c>
      <c r="J14" s="78" t="s">
        <v>156</v>
      </c>
      <c r="K14" s="78" t="s">
        <v>157</v>
      </c>
      <c r="L14" s="78" t="s">
        <v>119</v>
      </c>
      <c r="M14" s="78" t="s">
        <v>123</v>
      </c>
      <c r="N14" s="79" t="s">
        <v>158</v>
      </c>
      <c r="O14" s="79" t="s">
        <v>159</v>
      </c>
      <c r="P14" s="79" t="s">
        <v>160</v>
      </c>
      <c r="Q14" s="80" t="s">
        <v>161</v>
      </c>
      <c r="R14" s="81"/>
      <c r="S14" s="80" t="s">
        <v>162</v>
      </c>
      <c r="T14" s="81"/>
      <c r="U14" s="79" t="s">
        <v>163</v>
      </c>
      <c r="V14" s="79" t="s">
        <v>164</v>
      </c>
      <c r="W14" s="79" t="s">
        <v>165</v>
      </c>
      <c r="X14" s="82" t="s">
        <v>166</v>
      </c>
      <c r="Y14" s="82" t="s">
        <v>167</v>
      </c>
      <c r="Z14" s="79" t="s">
        <v>168</v>
      </c>
      <c r="AA14" s="79" t="s">
        <v>169</v>
      </c>
      <c r="AB14" s="79" t="s">
        <v>170</v>
      </c>
      <c r="AC14" s="78" t="s">
        <v>171</v>
      </c>
      <c r="AD14" s="78" t="s">
        <v>172</v>
      </c>
      <c r="AE14" s="78" t="s">
        <v>173</v>
      </c>
      <c r="AF14" s="78" t="s">
        <v>174</v>
      </c>
    </row>
    <row r="15" spans="1:32" x14ac:dyDescent="0.15">
      <c r="A15" s="84" t="str">
        <f>X13</f>
        <v>FULL</v>
      </c>
      <c r="B15" s="84" t="str">
        <f>X12</f>
        <v>PRODUCTION</v>
      </c>
      <c r="C15" s="84" t="str">
        <f>IF(O10=U10,"WITHIN","BETWEEN")</f>
        <v>BETWEEN</v>
      </c>
      <c r="D15" s="84" t="str">
        <f>O10</f>
        <v>GOAB</v>
      </c>
      <c r="E15" s="84" t="str">
        <f>U10</f>
        <v>ADU</v>
      </c>
      <c r="F15" s="85">
        <f>O11</f>
        <v>0</v>
      </c>
      <c r="G15" s="85">
        <f>U11</f>
        <v>0</v>
      </c>
      <c r="H15" s="84">
        <f>O7</f>
        <v>0</v>
      </c>
      <c r="I15" s="86">
        <f>U6</f>
        <v>130</v>
      </c>
      <c r="J15" s="84" t="str">
        <f>U5</f>
        <v>20JC~113</v>
      </c>
      <c r="K15" s="85">
        <f>O5</f>
        <v>0</v>
      </c>
      <c r="L15" s="84">
        <f>X5</f>
        <v>120</v>
      </c>
      <c r="M15" s="84">
        <f>X6</f>
        <v>100</v>
      </c>
      <c r="N15" s="87">
        <f>X7</f>
        <v>0.83333333333333337</v>
      </c>
      <c r="O15" s="88">
        <f>X8</f>
        <v>16</v>
      </c>
      <c r="P15" s="89">
        <f>AA5</f>
        <v>0.68</v>
      </c>
      <c r="Q15" s="90">
        <f>MIN(S18:S117)</f>
        <v>5</v>
      </c>
      <c r="R15" s="91">
        <f>MAX(S18:S117)</f>
        <v>22</v>
      </c>
      <c r="S15" s="90">
        <f>MIN(T18:T117)</f>
        <v>6</v>
      </c>
      <c r="T15" s="91">
        <f>MAX(T18:T117)</f>
        <v>24</v>
      </c>
      <c r="U15" s="88">
        <f>S121</f>
        <v>12.54</v>
      </c>
      <c r="V15" s="88">
        <f>T121</f>
        <v>12.9</v>
      </c>
      <c r="W15" s="88">
        <f>U121</f>
        <v>-0.36</v>
      </c>
      <c r="X15" s="88">
        <f>V121</f>
        <v>12.72</v>
      </c>
      <c r="Y15" s="87">
        <f>AA6</f>
        <v>7.8586602974855549E-2</v>
      </c>
      <c r="Z15" s="88">
        <f>X123</f>
        <v>3.02</v>
      </c>
      <c r="AA15" s="88">
        <f>Y124</f>
        <v>1.7378147196982767</v>
      </c>
      <c r="AB15" s="88">
        <f>Y121</f>
        <v>1.385929291125634</v>
      </c>
      <c r="AC15" s="92">
        <f>Z125</f>
        <v>0.13662065406432991</v>
      </c>
      <c r="AD15" s="92">
        <f>Z121</f>
        <v>0.11113823974787052</v>
      </c>
      <c r="AE15" s="92">
        <f>AA126</f>
        <v>9.6605390939029132E-2</v>
      </c>
      <c r="AF15" s="84">
        <f>AA121</f>
        <v>7.8586602974855549E-2</v>
      </c>
    </row>
    <row r="16" spans="1:32" x14ac:dyDescent="0.15">
      <c r="N16" s="17"/>
      <c r="O16" s="17"/>
      <c r="P16" s="17"/>
      <c r="Q16" s="17"/>
      <c r="R16" s="17"/>
      <c r="S16" s="17"/>
      <c r="T16" s="17"/>
      <c r="U16" s="17"/>
      <c r="V16" s="17"/>
      <c r="W16" s="17"/>
      <c r="X16" s="93" t="s">
        <v>127</v>
      </c>
      <c r="Y16" s="93" t="s">
        <v>127</v>
      </c>
      <c r="Z16" s="17" t="s">
        <v>127</v>
      </c>
      <c r="AA16" s="17" t="s">
        <v>127</v>
      </c>
      <c r="AB16" s="17"/>
    </row>
    <row r="17" spans="1:28" s="94" customFormat="1" ht="18" x14ac:dyDescent="0.15">
      <c r="N17" s="95" t="s">
        <v>155</v>
      </c>
      <c r="O17" s="96" t="s">
        <v>175</v>
      </c>
      <c r="P17" s="97"/>
      <c r="Q17" s="98"/>
      <c r="R17" s="98"/>
      <c r="S17" s="99" t="s">
        <v>176</v>
      </c>
      <c r="T17" s="99" t="s">
        <v>177</v>
      </c>
      <c r="U17" s="99" t="s">
        <v>178</v>
      </c>
      <c r="V17" s="99" t="s">
        <v>179</v>
      </c>
      <c r="W17" s="99" t="s">
        <v>180</v>
      </c>
      <c r="X17" s="99" t="s">
        <v>181</v>
      </c>
      <c r="Y17" s="99" t="s">
        <v>182</v>
      </c>
      <c r="Z17" s="99" t="s">
        <v>183</v>
      </c>
      <c r="AA17" s="99" t="s">
        <v>184</v>
      </c>
      <c r="AB17" s="72"/>
    </row>
    <row r="18" spans="1:28" ht="15" x14ac:dyDescent="0.25">
      <c r="A18" s="16" t="str">
        <f t="shared" ref="A18:M18" si="0">A15</f>
        <v>FULL</v>
      </c>
      <c r="B18" s="16" t="str">
        <f t="shared" si="0"/>
        <v>PRODUCTION</v>
      </c>
      <c r="C18" s="16" t="str">
        <f t="shared" si="0"/>
        <v>BETWEEN</v>
      </c>
      <c r="D18" s="16" t="str">
        <f t="shared" si="0"/>
        <v>GOAB</v>
      </c>
      <c r="E18" s="16" t="str">
        <f t="shared" si="0"/>
        <v>ADU</v>
      </c>
      <c r="F18" s="100">
        <f t="shared" si="0"/>
        <v>0</v>
      </c>
      <c r="G18" s="100">
        <f t="shared" si="0"/>
        <v>0</v>
      </c>
      <c r="H18" s="16">
        <f t="shared" si="0"/>
        <v>0</v>
      </c>
      <c r="I18" s="16">
        <f t="shared" si="0"/>
        <v>130</v>
      </c>
      <c r="J18" s="16" t="str">
        <f t="shared" si="0"/>
        <v>20JC~113</v>
      </c>
      <c r="K18" s="100">
        <f t="shared" si="0"/>
        <v>0</v>
      </c>
      <c r="L18" s="16">
        <f t="shared" si="0"/>
        <v>120</v>
      </c>
      <c r="M18" s="16">
        <f t="shared" si="0"/>
        <v>100</v>
      </c>
      <c r="N18" s="101">
        <f>U6</f>
        <v>130</v>
      </c>
      <c r="O18" s="102" t="str">
        <f>U5</f>
        <v>20JC~113</v>
      </c>
      <c r="P18" s="103" t="s">
        <v>185</v>
      </c>
      <c r="Q18" s="23">
        <v>1</v>
      </c>
      <c r="R18" s="104"/>
      <c r="S18" s="6">
        <v>12</v>
      </c>
      <c r="T18" s="4">
        <v>14</v>
      </c>
      <c r="U18" s="105">
        <f>S18-T18</f>
        <v>-2</v>
      </c>
      <c r="V18" s="105">
        <f t="shared" ref="V18:V81" si="1">AVERAGE(S18:T18)</f>
        <v>13</v>
      </c>
      <c r="W18" s="105">
        <f t="shared" ref="W18:W81" si="2">(((ABS(S18-V18))/V18)+((ABS(T18-V18))/V18))/2</f>
        <v>7.6923076923076927E-2</v>
      </c>
      <c r="X18" s="105">
        <f t="shared" ref="X18:X81" si="3">VAR(S18:T18)</f>
        <v>2</v>
      </c>
      <c r="Y18" s="84">
        <f t="shared" ref="Y18:Y81" si="4">STDEV(S18:T18)</f>
        <v>1.4142135623730951</v>
      </c>
      <c r="Z18" s="84">
        <f t="shared" ref="Z18:Z81" si="5">Y18/V18</f>
        <v>0.10878565864408424</v>
      </c>
      <c r="AA18" s="84">
        <f t="shared" ref="AA18:AA81" si="6">Z18/SQRT(2)</f>
        <v>7.6923076923076913E-2</v>
      </c>
      <c r="AB18" s="17"/>
    </row>
    <row r="19" spans="1:28" ht="15" x14ac:dyDescent="0.25">
      <c r="A19" s="16" t="str">
        <f t="shared" ref="A19:O34" si="7">A18</f>
        <v>FULL</v>
      </c>
      <c r="B19" s="16" t="str">
        <f t="shared" si="7"/>
        <v>PRODUCTION</v>
      </c>
      <c r="C19" s="16" t="str">
        <f t="shared" si="7"/>
        <v>BETWEEN</v>
      </c>
      <c r="D19" s="16" t="str">
        <f t="shared" si="7"/>
        <v>GOAB</v>
      </c>
      <c r="E19" s="16" t="str">
        <f t="shared" si="7"/>
        <v>ADU</v>
      </c>
      <c r="F19" s="100">
        <f t="shared" si="7"/>
        <v>0</v>
      </c>
      <c r="G19" s="100">
        <f t="shared" si="7"/>
        <v>0</v>
      </c>
      <c r="H19" s="16">
        <f t="shared" si="7"/>
        <v>0</v>
      </c>
      <c r="I19" s="16">
        <f t="shared" si="7"/>
        <v>130</v>
      </c>
      <c r="J19" s="16" t="str">
        <f t="shared" si="7"/>
        <v>20JC~113</v>
      </c>
      <c r="K19" s="100">
        <f t="shared" si="7"/>
        <v>0</v>
      </c>
      <c r="L19" s="16">
        <f t="shared" si="7"/>
        <v>120</v>
      </c>
      <c r="M19" s="16">
        <f t="shared" si="7"/>
        <v>100</v>
      </c>
      <c r="N19" s="106">
        <f t="shared" si="7"/>
        <v>130</v>
      </c>
      <c r="O19" s="102" t="str">
        <f t="shared" si="7"/>
        <v>20JC~113</v>
      </c>
      <c r="P19" s="103" t="s">
        <v>185</v>
      </c>
      <c r="Q19" s="23">
        <v>2</v>
      </c>
      <c r="R19" s="104"/>
      <c r="S19" s="6">
        <v>6</v>
      </c>
      <c r="T19" s="4">
        <v>10</v>
      </c>
      <c r="U19" s="105">
        <f t="shared" ref="U19:U82" si="8">S19-T19</f>
        <v>-4</v>
      </c>
      <c r="V19" s="105">
        <f t="shared" si="1"/>
        <v>8</v>
      </c>
      <c r="W19" s="105">
        <f t="shared" si="2"/>
        <v>0.25</v>
      </c>
      <c r="X19" s="105">
        <f t="shared" si="3"/>
        <v>8</v>
      </c>
      <c r="Y19" s="84">
        <f t="shared" si="4"/>
        <v>2.8284271247461903</v>
      </c>
      <c r="Z19" s="84">
        <f t="shared" si="5"/>
        <v>0.35355339059327379</v>
      </c>
      <c r="AA19" s="84">
        <f t="shared" si="6"/>
        <v>0.25</v>
      </c>
      <c r="AB19" s="17"/>
    </row>
    <row r="20" spans="1:28" ht="15" x14ac:dyDescent="0.25">
      <c r="A20" s="16" t="str">
        <f t="shared" si="7"/>
        <v>FULL</v>
      </c>
      <c r="B20" s="16" t="str">
        <f t="shared" si="7"/>
        <v>PRODUCTION</v>
      </c>
      <c r="C20" s="16" t="str">
        <f t="shared" si="7"/>
        <v>BETWEEN</v>
      </c>
      <c r="D20" s="16" t="str">
        <f t="shared" si="7"/>
        <v>GOAB</v>
      </c>
      <c r="E20" s="16" t="str">
        <f t="shared" si="7"/>
        <v>ADU</v>
      </c>
      <c r="F20" s="100">
        <f t="shared" si="7"/>
        <v>0</v>
      </c>
      <c r="G20" s="100">
        <f t="shared" si="7"/>
        <v>0</v>
      </c>
      <c r="H20" s="16">
        <f t="shared" si="7"/>
        <v>0</v>
      </c>
      <c r="I20" s="16">
        <f t="shared" si="7"/>
        <v>130</v>
      </c>
      <c r="J20" s="16" t="str">
        <f t="shared" si="7"/>
        <v>20JC~113</v>
      </c>
      <c r="K20" s="100">
        <f t="shared" si="7"/>
        <v>0</v>
      </c>
      <c r="L20" s="16">
        <f t="shared" si="7"/>
        <v>120</v>
      </c>
      <c r="M20" s="16">
        <f t="shared" si="7"/>
        <v>100</v>
      </c>
      <c r="N20" s="106">
        <f t="shared" si="7"/>
        <v>130</v>
      </c>
      <c r="O20" s="102" t="str">
        <f t="shared" si="7"/>
        <v>20JC~113</v>
      </c>
      <c r="P20" s="103" t="s">
        <v>185</v>
      </c>
      <c r="Q20" s="23">
        <v>3</v>
      </c>
      <c r="R20" s="104"/>
      <c r="S20" s="6">
        <v>6</v>
      </c>
      <c r="T20" s="4">
        <v>7</v>
      </c>
      <c r="U20" s="105">
        <f t="shared" si="8"/>
        <v>-1</v>
      </c>
      <c r="V20" s="105">
        <f t="shared" si="1"/>
        <v>6.5</v>
      </c>
      <c r="W20" s="105">
        <f t="shared" si="2"/>
        <v>7.6923076923076927E-2</v>
      </c>
      <c r="X20" s="105">
        <f t="shared" si="3"/>
        <v>0.5</v>
      </c>
      <c r="Y20" s="84">
        <f t="shared" si="4"/>
        <v>0.70710678118654757</v>
      </c>
      <c r="Z20" s="84">
        <f t="shared" si="5"/>
        <v>0.10878565864408424</v>
      </c>
      <c r="AA20" s="84">
        <f t="shared" si="6"/>
        <v>7.6923076923076913E-2</v>
      </c>
      <c r="AB20" s="17"/>
    </row>
    <row r="21" spans="1:28" ht="15" x14ac:dyDescent="0.25">
      <c r="A21" s="16" t="str">
        <f t="shared" si="7"/>
        <v>FULL</v>
      </c>
      <c r="B21" s="16" t="str">
        <f t="shared" si="7"/>
        <v>PRODUCTION</v>
      </c>
      <c r="C21" s="16" t="str">
        <f t="shared" si="7"/>
        <v>BETWEEN</v>
      </c>
      <c r="D21" s="16" t="str">
        <f t="shared" si="7"/>
        <v>GOAB</v>
      </c>
      <c r="E21" s="16" t="str">
        <f t="shared" si="7"/>
        <v>ADU</v>
      </c>
      <c r="F21" s="100">
        <f t="shared" si="7"/>
        <v>0</v>
      </c>
      <c r="G21" s="100">
        <f t="shared" si="7"/>
        <v>0</v>
      </c>
      <c r="H21" s="16">
        <f t="shared" si="7"/>
        <v>0</v>
      </c>
      <c r="I21" s="16">
        <f t="shared" si="7"/>
        <v>130</v>
      </c>
      <c r="J21" s="16" t="str">
        <f t="shared" si="7"/>
        <v>20JC~113</v>
      </c>
      <c r="K21" s="100">
        <f t="shared" si="7"/>
        <v>0</v>
      </c>
      <c r="L21" s="16">
        <f t="shared" si="7"/>
        <v>120</v>
      </c>
      <c r="M21" s="16">
        <f t="shared" si="7"/>
        <v>100</v>
      </c>
      <c r="N21" s="106">
        <f t="shared" si="7"/>
        <v>130</v>
      </c>
      <c r="O21" s="102" t="str">
        <f t="shared" si="7"/>
        <v>20JC~113</v>
      </c>
      <c r="P21" s="103" t="s">
        <v>185</v>
      </c>
      <c r="Q21" s="23">
        <v>4</v>
      </c>
      <c r="R21" s="104"/>
      <c r="S21" s="6">
        <v>9</v>
      </c>
      <c r="T21" s="4">
        <v>8</v>
      </c>
      <c r="U21" s="105">
        <f t="shared" si="8"/>
        <v>1</v>
      </c>
      <c r="V21" s="105">
        <f t="shared" si="1"/>
        <v>8.5</v>
      </c>
      <c r="W21" s="105">
        <f t="shared" si="2"/>
        <v>5.8823529411764705E-2</v>
      </c>
      <c r="X21" s="105">
        <f t="shared" si="3"/>
        <v>0.5</v>
      </c>
      <c r="Y21" s="84">
        <f t="shared" si="4"/>
        <v>0.70710678118654757</v>
      </c>
      <c r="Z21" s="84">
        <f t="shared" si="5"/>
        <v>8.3189033080770303E-2</v>
      </c>
      <c r="AA21" s="84">
        <f t="shared" si="6"/>
        <v>5.8823529411764705E-2</v>
      </c>
      <c r="AB21" s="17"/>
    </row>
    <row r="22" spans="1:28" ht="15" x14ac:dyDescent="0.25">
      <c r="A22" s="16" t="str">
        <f t="shared" si="7"/>
        <v>FULL</v>
      </c>
      <c r="B22" s="16" t="str">
        <f t="shared" si="7"/>
        <v>PRODUCTION</v>
      </c>
      <c r="C22" s="16" t="str">
        <f t="shared" si="7"/>
        <v>BETWEEN</v>
      </c>
      <c r="D22" s="16" t="str">
        <f t="shared" si="7"/>
        <v>GOAB</v>
      </c>
      <c r="E22" s="16" t="str">
        <f t="shared" si="7"/>
        <v>ADU</v>
      </c>
      <c r="F22" s="100">
        <f t="shared" si="7"/>
        <v>0</v>
      </c>
      <c r="G22" s="100">
        <f t="shared" si="7"/>
        <v>0</v>
      </c>
      <c r="H22" s="16">
        <f t="shared" si="7"/>
        <v>0</v>
      </c>
      <c r="I22" s="16">
        <f t="shared" si="7"/>
        <v>130</v>
      </c>
      <c r="J22" s="16" t="str">
        <f t="shared" si="7"/>
        <v>20JC~113</v>
      </c>
      <c r="K22" s="100">
        <f t="shared" si="7"/>
        <v>0</v>
      </c>
      <c r="L22" s="16">
        <f t="shared" si="7"/>
        <v>120</v>
      </c>
      <c r="M22" s="16">
        <f t="shared" si="7"/>
        <v>100</v>
      </c>
      <c r="N22" s="106">
        <f t="shared" si="7"/>
        <v>130</v>
      </c>
      <c r="O22" s="102" t="str">
        <f t="shared" si="7"/>
        <v>20JC~113</v>
      </c>
      <c r="P22" s="103" t="s">
        <v>185</v>
      </c>
      <c r="Q22" s="23">
        <v>5</v>
      </c>
      <c r="R22" s="104"/>
      <c r="S22" s="6">
        <v>15</v>
      </c>
      <c r="T22" s="4">
        <v>14</v>
      </c>
      <c r="U22" s="105">
        <f t="shared" si="8"/>
        <v>1</v>
      </c>
      <c r="V22" s="105">
        <f t="shared" si="1"/>
        <v>14.5</v>
      </c>
      <c r="W22" s="105">
        <f t="shared" si="2"/>
        <v>3.4482758620689655E-2</v>
      </c>
      <c r="X22" s="105">
        <f t="shared" si="3"/>
        <v>0.5</v>
      </c>
      <c r="Y22" s="84">
        <f t="shared" si="4"/>
        <v>0.70710678118654757</v>
      </c>
      <c r="Z22" s="84">
        <f t="shared" si="5"/>
        <v>4.8765984909417075E-2</v>
      </c>
      <c r="AA22" s="84">
        <f t="shared" si="6"/>
        <v>3.4482758620689655E-2</v>
      </c>
      <c r="AB22" s="17"/>
    </row>
    <row r="23" spans="1:28" ht="15" x14ac:dyDescent="0.25">
      <c r="A23" s="16" t="str">
        <f t="shared" si="7"/>
        <v>FULL</v>
      </c>
      <c r="B23" s="16" t="str">
        <f t="shared" si="7"/>
        <v>PRODUCTION</v>
      </c>
      <c r="C23" s="16" t="str">
        <f t="shared" si="7"/>
        <v>BETWEEN</v>
      </c>
      <c r="D23" s="16" t="str">
        <f t="shared" si="7"/>
        <v>GOAB</v>
      </c>
      <c r="E23" s="16" t="str">
        <f t="shared" si="7"/>
        <v>ADU</v>
      </c>
      <c r="F23" s="100">
        <f t="shared" si="7"/>
        <v>0</v>
      </c>
      <c r="G23" s="100">
        <f t="shared" si="7"/>
        <v>0</v>
      </c>
      <c r="H23" s="16">
        <f t="shared" si="7"/>
        <v>0</v>
      </c>
      <c r="I23" s="16">
        <f t="shared" si="7"/>
        <v>130</v>
      </c>
      <c r="J23" s="16" t="str">
        <f t="shared" si="7"/>
        <v>20JC~113</v>
      </c>
      <c r="K23" s="100">
        <f t="shared" si="7"/>
        <v>0</v>
      </c>
      <c r="L23" s="16">
        <f t="shared" si="7"/>
        <v>120</v>
      </c>
      <c r="M23" s="16">
        <f t="shared" si="7"/>
        <v>100</v>
      </c>
      <c r="N23" s="106">
        <f t="shared" si="7"/>
        <v>130</v>
      </c>
      <c r="O23" s="102" t="str">
        <f t="shared" si="7"/>
        <v>20JC~113</v>
      </c>
      <c r="P23" s="103" t="s">
        <v>185</v>
      </c>
      <c r="Q23" s="23">
        <v>6</v>
      </c>
      <c r="R23" s="104"/>
      <c r="S23" s="6">
        <v>13</v>
      </c>
      <c r="T23" s="4">
        <v>10</v>
      </c>
      <c r="U23" s="105">
        <f t="shared" si="8"/>
        <v>3</v>
      </c>
      <c r="V23" s="105">
        <f t="shared" si="1"/>
        <v>11.5</v>
      </c>
      <c r="W23" s="105">
        <f t="shared" si="2"/>
        <v>0.13043478260869565</v>
      </c>
      <c r="X23" s="105">
        <f t="shared" si="3"/>
        <v>4.5</v>
      </c>
      <c r="Y23" s="84">
        <f t="shared" si="4"/>
        <v>2.1213203435596424</v>
      </c>
      <c r="Z23" s="84">
        <f t="shared" si="5"/>
        <v>0.18446263857040368</v>
      </c>
      <c r="AA23" s="84">
        <f t="shared" si="6"/>
        <v>0.13043478260869562</v>
      </c>
      <c r="AB23" s="17"/>
    </row>
    <row r="24" spans="1:28" ht="15" x14ac:dyDescent="0.25">
      <c r="A24" s="16" t="str">
        <f t="shared" si="7"/>
        <v>FULL</v>
      </c>
      <c r="B24" s="16" t="str">
        <f t="shared" si="7"/>
        <v>PRODUCTION</v>
      </c>
      <c r="C24" s="16" t="str">
        <f t="shared" si="7"/>
        <v>BETWEEN</v>
      </c>
      <c r="D24" s="16" t="str">
        <f t="shared" si="7"/>
        <v>GOAB</v>
      </c>
      <c r="E24" s="16" t="str">
        <f t="shared" si="7"/>
        <v>ADU</v>
      </c>
      <c r="F24" s="100">
        <f t="shared" si="7"/>
        <v>0</v>
      </c>
      <c r="G24" s="100">
        <f t="shared" si="7"/>
        <v>0</v>
      </c>
      <c r="H24" s="16">
        <f t="shared" si="7"/>
        <v>0</v>
      </c>
      <c r="I24" s="16">
        <f t="shared" si="7"/>
        <v>130</v>
      </c>
      <c r="J24" s="16" t="str">
        <f t="shared" si="7"/>
        <v>20JC~113</v>
      </c>
      <c r="K24" s="100">
        <f t="shared" si="7"/>
        <v>0</v>
      </c>
      <c r="L24" s="16">
        <f t="shared" si="7"/>
        <v>120</v>
      </c>
      <c r="M24" s="16">
        <f t="shared" si="7"/>
        <v>100</v>
      </c>
      <c r="N24" s="106">
        <f t="shared" si="7"/>
        <v>130</v>
      </c>
      <c r="O24" s="102" t="str">
        <f t="shared" si="7"/>
        <v>20JC~113</v>
      </c>
      <c r="P24" s="103" t="s">
        <v>185</v>
      </c>
      <c r="Q24" s="23">
        <v>7</v>
      </c>
      <c r="R24" s="104"/>
      <c r="S24" s="6">
        <v>16</v>
      </c>
      <c r="T24" s="4">
        <v>16</v>
      </c>
      <c r="U24" s="105">
        <f t="shared" si="8"/>
        <v>0</v>
      </c>
      <c r="V24" s="105">
        <f t="shared" si="1"/>
        <v>16</v>
      </c>
      <c r="W24" s="105">
        <f t="shared" si="2"/>
        <v>0</v>
      </c>
      <c r="X24" s="105">
        <f t="shared" si="3"/>
        <v>0</v>
      </c>
      <c r="Y24" s="84">
        <f t="shared" si="4"/>
        <v>0</v>
      </c>
      <c r="Z24" s="84">
        <f t="shared" si="5"/>
        <v>0</v>
      </c>
      <c r="AA24" s="84">
        <f t="shared" si="6"/>
        <v>0</v>
      </c>
      <c r="AB24" s="17"/>
    </row>
    <row r="25" spans="1:28" ht="15" x14ac:dyDescent="0.25">
      <c r="A25" s="16" t="str">
        <f t="shared" si="7"/>
        <v>FULL</v>
      </c>
      <c r="B25" s="16" t="str">
        <f t="shared" si="7"/>
        <v>PRODUCTION</v>
      </c>
      <c r="C25" s="16" t="str">
        <f t="shared" si="7"/>
        <v>BETWEEN</v>
      </c>
      <c r="D25" s="16" t="str">
        <f t="shared" si="7"/>
        <v>GOAB</v>
      </c>
      <c r="E25" s="16" t="str">
        <f t="shared" si="7"/>
        <v>ADU</v>
      </c>
      <c r="F25" s="100">
        <f t="shared" si="7"/>
        <v>0</v>
      </c>
      <c r="G25" s="100">
        <f t="shared" si="7"/>
        <v>0</v>
      </c>
      <c r="H25" s="16">
        <f t="shared" si="7"/>
        <v>0</v>
      </c>
      <c r="I25" s="16">
        <f t="shared" si="7"/>
        <v>130</v>
      </c>
      <c r="J25" s="16" t="str">
        <f t="shared" si="7"/>
        <v>20JC~113</v>
      </c>
      <c r="K25" s="100">
        <f t="shared" si="7"/>
        <v>0</v>
      </c>
      <c r="L25" s="16">
        <f t="shared" si="7"/>
        <v>120</v>
      </c>
      <c r="M25" s="16">
        <f t="shared" si="7"/>
        <v>100</v>
      </c>
      <c r="N25" s="106">
        <f t="shared" si="7"/>
        <v>130</v>
      </c>
      <c r="O25" s="102" t="str">
        <f t="shared" si="7"/>
        <v>20JC~113</v>
      </c>
      <c r="P25" s="103" t="s">
        <v>185</v>
      </c>
      <c r="Q25" s="23">
        <v>8</v>
      </c>
      <c r="R25" s="104"/>
      <c r="S25" s="6">
        <v>12</v>
      </c>
      <c r="T25" s="4">
        <v>10</v>
      </c>
      <c r="U25" s="105">
        <f t="shared" si="8"/>
        <v>2</v>
      </c>
      <c r="V25" s="105">
        <f t="shared" si="1"/>
        <v>11</v>
      </c>
      <c r="W25" s="105">
        <f t="shared" si="2"/>
        <v>9.0909090909090912E-2</v>
      </c>
      <c r="X25" s="105">
        <f t="shared" si="3"/>
        <v>2</v>
      </c>
      <c r="Y25" s="84">
        <f t="shared" si="4"/>
        <v>1.4142135623730951</v>
      </c>
      <c r="Z25" s="84">
        <f t="shared" si="5"/>
        <v>0.12856486930664501</v>
      </c>
      <c r="AA25" s="84">
        <f t="shared" si="6"/>
        <v>9.0909090909090912E-2</v>
      </c>
      <c r="AB25" s="17"/>
    </row>
    <row r="26" spans="1:28" ht="15" x14ac:dyDescent="0.25">
      <c r="A26" s="16" t="str">
        <f t="shared" si="7"/>
        <v>FULL</v>
      </c>
      <c r="B26" s="16" t="str">
        <f t="shared" si="7"/>
        <v>PRODUCTION</v>
      </c>
      <c r="C26" s="16" t="str">
        <f t="shared" si="7"/>
        <v>BETWEEN</v>
      </c>
      <c r="D26" s="16" t="str">
        <f t="shared" si="7"/>
        <v>GOAB</v>
      </c>
      <c r="E26" s="16" t="str">
        <f t="shared" si="7"/>
        <v>ADU</v>
      </c>
      <c r="F26" s="100">
        <f t="shared" si="7"/>
        <v>0</v>
      </c>
      <c r="G26" s="100">
        <f t="shared" si="7"/>
        <v>0</v>
      </c>
      <c r="H26" s="16">
        <f t="shared" si="7"/>
        <v>0</v>
      </c>
      <c r="I26" s="16">
        <f t="shared" si="7"/>
        <v>130</v>
      </c>
      <c r="J26" s="16" t="str">
        <f t="shared" si="7"/>
        <v>20JC~113</v>
      </c>
      <c r="K26" s="100">
        <f t="shared" si="7"/>
        <v>0</v>
      </c>
      <c r="L26" s="16">
        <f t="shared" si="7"/>
        <v>120</v>
      </c>
      <c r="M26" s="16">
        <f t="shared" si="7"/>
        <v>100</v>
      </c>
      <c r="N26" s="106">
        <f t="shared" si="7"/>
        <v>130</v>
      </c>
      <c r="O26" s="102" t="str">
        <f t="shared" si="7"/>
        <v>20JC~113</v>
      </c>
      <c r="P26" s="103" t="s">
        <v>185</v>
      </c>
      <c r="Q26" s="23">
        <v>9</v>
      </c>
      <c r="R26" s="104"/>
      <c r="S26" s="6">
        <v>7</v>
      </c>
      <c r="T26" s="4">
        <v>7</v>
      </c>
      <c r="U26" s="105">
        <f t="shared" si="8"/>
        <v>0</v>
      </c>
      <c r="V26" s="105">
        <f t="shared" si="1"/>
        <v>7</v>
      </c>
      <c r="W26" s="105">
        <f t="shared" si="2"/>
        <v>0</v>
      </c>
      <c r="X26" s="105">
        <f t="shared" si="3"/>
        <v>0</v>
      </c>
      <c r="Y26" s="84">
        <f t="shared" si="4"/>
        <v>0</v>
      </c>
      <c r="Z26" s="84">
        <f t="shared" si="5"/>
        <v>0</v>
      </c>
      <c r="AA26" s="84">
        <f t="shared" si="6"/>
        <v>0</v>
      </c>
      <c r="AB26" s="17"/>
    </row>
    <row r="27" spans="1:28" ht="15" x14ac:dyDescent="0.25">
      <c r="A27" s="16" t="str">
        <f t="shared" si="7"/>
        <v>FULL</v>
      </c>
      <c r="B27" s="16" t="str">
        <f t="shared" si="7"/>
        <v>PRODUCTION</v>
      </c>
      <c r="C27" s="16" t="str">
        <f t="shared" si="7"/>
        <v>BETWEEN</v>
      </c>
      <c r="D27" s="16" t="str">
        <f t="shared" si="7"/>
        <v>GOAB</v>
      </c>
      <c r="E27" s="16" t="str">
        <f t="shared" si="7"/>
        <v>ADU</v>
      </c>
      <c r="F27" s="100">
        <f t="shared" si="7"/>
        <v>0</v>
      </c>
      <c r="G27" s="100">
        <f t="shared" si="7"/>
        <v>0</v>
      </c>
      <c r="H27" s="16">
        <f t="shared" si="7"/>
        <v>0</v>
      </c>
      <c r="I27" s="16">
        <f t="shared" si="7"/>
        <v>130</v>
      </c>
      <c r="J27" s="16" t="str">
        <f t="shared" si="7"/>
        <v>20JC~113</v>
      </c>
      <c r="K27" s="100">
        <f t="shared" si="7"/>
        <v>0</v>
      </c>
      <c r="L27" s="16">
        <f t="shared" si="7"/>
        <v>120</v>
      </c>
      <c r="M27" s="16">
        <f t="shared" si="7"/>
        <v>100</v>
      </c>
      <c r="N27" s="106">
        <f t="shared" si="7"/>
        <v>130</v>
      </c>
      <c r="O27" s="102" t="str">
        <f t="shared" si="7"/>
        <v>20JC~113</v>
      </c>
      <c r="P27" s="103" t="s">
        <v>185</v>
      </c>
      <c r="Q27" s="23">
        <v>10</v>
      </c>
      <c r="R27" s="104"/>
      <c r="S27" s="6">
        <v>5</v>
      </c>
      <c r="T27" s="4">
        <v>6</v>
      </c>
      <c r="U27" s="105">
        <f t="shared" si="8"/>
        <v>-1</v>
      </c>
      <c r="V27" s="105">
        <f t="shared" si="1"/>
        <v>5.5</v>
      </c>
      <c r="W27" s="105">
        <f t="shared" si="2"/>
        <v>9.0909090909090912E-2</v>
      </c>
      <c r="X27" s="105">
        <f t="shared" si="3"/>
        <v>0.5</v>
      </c>
      <c r="Y27" s="84">
        <f t="shared" si="4"/>
        <v>0.70710678118654757</v>
      </c>
      <c r="Z27" s="84">
        <f t="shared" si="5"/>
        <v>0.12856486930664501</v>
      </c>
      <c r="AA27" s="84">
        <f t="shared" si="6"/>
        <v>9.0909090909090912E-2</v>
      </c>
      <c r="AB27" s="17"/>
    </row>
    <row r="28" spans="1:28" ht="15" x14ac:dyDescent="0.25">
      <c r="A28" s="16" t="str">
        <f t="shared" si="7"/>
        <v>FULL</v>
      </c>
      <c r="B28" s="16" t="str">
        <f t="shared" si="7"/>
        <v>PRODUCTION</v>
      </c>
      <c r="C28" s="16" t="str">
        <f t="shared" si="7"/>
        <v>BETWEEN</v>
      </c>
      <c r="D28" s="16" t="str">
        <f t="shared" si="7"/>
        <v>GOAB</v>
      </c>
      <c r="E28" s="16" t="str">
        <f t="shared" si="7"/>
        <v>ADU</v>
      </c>
      <c r="F28" s="100">
        <f t="shared" si="7"/>
        <v>0</v>
      </c>
      <c r="G28" s="100">
        <f t="shared" si="7"/>
        <v>0</v>
      </c>
      <c r="H28" s="16">
        <f t="shared" si="7"/>
        <v>0</v>
      </c>
      <c r="I28" s="16">
        <f t="shared" si="7"/>
        <v>130</v>
      </c>
      <c r="J28" s="16" t="str">
        <f t="shared" si="7"/>
        <v>20JC~113</v>
      </c>
      <c r="K28" s="100">
        <f t="shared" si="7"/>
        <v>0</v>
      </c>
      <c r="L28" s="16">
        <f t="shared" si="7"/>
        <v>120</v>
      </c>
      <c r="M28" s="16">
        <f t="shared" si="7"/>
        <v>100</v>
      </c>
      <c r="N28" s="106">
        <f t="shared" si="7"/>
        <v>130</v>
      </c>
      <c r="O28" s="102" t="str">
        <f t="shared" si="7"/>
        <v>20JC~113</v>
      </c>
      <c r="P28" s="103" t="s">
        <v>185</v>
      </c>
      <c r="Q28" s="23">
        <v>11</v>
      </c>
      <c r="R28" s="104"/>
      <c r="S28" s="6">
        <v>18</v>
      </c>
      <c r="T28" s="4">
        <v>16</v>
      </c>
      <c r="U28" s="105">
        <f t="shared" si="8"/>
        <v>2</v>
      </c>
      <c r="V28" s="105">
        <f t="shared" si="1"/>
        <v>17</v>
      </c>
      <c r="W28" s="105">
        <f t="shared" si="2"/>
        <v>5.8823529411764705E-2</v>
      </c>
      <c r="X28" s="105">
        <f t="shared" si="3"/>
        <v>2</v>
      </c>
      <c r="Y28" s="84">
        <f t="shared" si="4"/>
        <v>1.4142135623730951</v>
      </c>
      <c r="Z28" s="84">
        <f t="shared" si="5"/>
        <v>8.3189033080770303E-2</v>
      </c>
      <c r="AA28" s="84">
        <f t="shared" si="6"/>
        <v>5.8823529411764705E-2</v>
      </c>
      <c r="AB28" s="17"/>
    </row>
    <row r="29" spans="1:28" ht="15" x14ac:dyDescent="0.25">
      <c r="A29" s="16" t="str">
        <f t="shared" si="7"/>
        <v>FULL</v>
      </c>
      <c r="B29" s="16" t="str">
        <f t="shared" si="7"/>
        <v>PRODUCTION</v>
      </c>
      <c r="C29" s="16" t="str">
        <f t="shared" si="7"/>
        <v>BETWEEN</v>
      </c>
      <c r="D29" s="16" t="str">
        <f t="shared" si="7"/>
        <v>GOAB</v>
      </c>
      <c r="E29" s="16" t="str">
        <f t="shared" si="7"/>
        <v>ADU</v>
      </c>
      <c r="F29" s="100">
        <f t="shared" si="7"/>
        <v>0</v>
      </c>
      <c r="G29" s="100">
        <f t="shared" si="7"/>
        <v>0</v>
      </c>
      <c r="H29" s="16">
        <f t="shared" si="7"/>
        <v>0</v>
      </c>
      <c r="I29" s="16">
        <f t="shared" si="7"/>
        <v>130</v>
      </c>
      <c r="J29" s="16" t="str">
        <f t="shared" si="7"/>
        <v>20JC~113</v>
      </c>
      <c r="K29" s="100">
        <f t="shared" si="7"/>
        <v>0</v>
      </c>
      <c r="L29" s="16">
        <f t="shared" si="7"/>
        <v>120</v>
      </c>
      <c r="M29" s="16">
        <f t="shared" si="7"/>
        <v>100</v>
      </c>
      <c r="N29" s="106">
        <f t="shared" si="7"/>
        <v>130</v>
      </c>
      <c r="O29" s="102" t="str">
        <f t="shared" si="7"/>
        <v>20JC~113</v>
      </c>
      <c r="P29" s="103" t="s">
        <v>185</v>
      </c>
      <c r="Q29" s="23">
        <v>12</v>
      </c>
      <c r="R29" s="104"/>
      <c r="S29" s="6">
        <v>9</v>
      </c>
      <c r="T29" s="4">
        <v>10</v>
      </c>
      <c r="U29" s="105">
        <f t="shared" si="8"/>
        <v>-1</v>
      </c>
      <c r="V29" s="105">
        <f t="shared" si="1"/>
        <v>9.5</v>
      </c>
      <c r="W29" s="105">
        <f t="shared" si="2"/>
        <v>5.2631578947368418E-2</v>
      </c>
      <c r="X29" s="105">
        <f t="shared" si="3"/>
        <v>0.5</v>
      </c>
      <c r="Y29" s="84">
        <f t="shared" si="4"/>
        <v>0.70710678118654757</v>
      </c>
      <c r="Z29" s="84">
        <f t="shared" si="5"/>
        <v>7.4432292756478696E-2</v>
      </c>
      <c r="AA29" s="84">
        <f t="shared" si="6"/>
        <v>5.2631578947368425E-2</v>
      </c>
      <c r="AB29" s="17"/>
    </row>
    <row r="30" spans="1:28" ht="15" x14ac:dyDescent="0.25">
      <c r="A30" s="16" t="str">
        <f t="shared" si="7"/>
        <v>FULL</v>
      </c>
      <c r="B30" s="16" t="str">
        <f t="shared" si="7"/>
        <v>PRODUCTION</v>
      </c>
      <c r="C30" s="16" t="str">
        <f t="shared" si="7"/>
        <v>BETWEEN</v>
      </c>
      <c r="D30" s="16" t="str">
        <f t="shared" si="7"/>
        <v>GOAB</v>
      </c>
      <c r="E30" s="16" t="str">
        <f t="shared" si="7"/>
        <v>ADU</v>
      </c>
      <c r="F30" s="100">
        <f t="shared" si="7"/>
        <v>0</v>
      </c>
      <c r="G30" s="100">
        <f t="shared" si="7"/>
        <v>0</v>
      </c>
      <c r="H30" s="16">
        <f t="shared" si="7"/>
        <v>0</v>
      </c>
      <c r="I30" s="16">
        <f t="shared" si="7"/>
        <v>130</v>
      </c>
      <c r="J30" s="16" t="str">
        <f t="shared" si="7"/>
        <v>20JC~113</v>
      </c>
      <c r="K30" s="100">
        <f t="shared" si="7"/>
        <v>0</v>
      </c>
      <c r="L30" s="16">
        <f t="shared" si="7"/>
        <v>120</v>
      </c>
      <c r="M30" s="16">
        <f t="shared" si="7"/>
        <v>100</v>
      </c>
      <c r="N30" s="106">
        <f t="shared" si="7"/>
        <v>130</v>
      </c>
      <c r="O30" s="102" t="str">
        <f t="shared" si="7"/>
        <v>20JC~113</v>
      </c>
      <c r="P30" s="103" t="s">
        <v>185</v>
      </c>
      <c r="Q30" s="23">
        <v>13</v>
      </c>
      <c r="R30" s="104"/>
      <c r="S30" s="6">
        <v>17</v>
      </c>
      <c r="T30" s="4">
        <v>17</v>
      </c>
      <c r="U30" s="105">
        <f t="shared" si="8"/>
        <v>0</v>
      </c>
      <c r="V30" s="105">
        <f t="shared" si="1"/>
        <v>17</v>
      </c>
      <c r="W30" s="105">
        <f t="shared" si="2"/>
        <v>0</v>
      </c>
      <c r="X30" s="105">
        <f t="shared" si="3"/>
        <v>0</v>
      </c>
      <c r="Y30" s="84">
        <f t="shared" si="4"/>
        <v>0</v>
      </c>
      <c r="Z30" s="84">
        <f t="shared" si="5"/>
        <v>0</v>
      </c>
      <c r="AA30" s="84">
        <f t="shared" si="6"/>
        <v>0</v>
      </c>
      <c r="AB30" s="17"/>
    </row>
    <row r="31" spans="1:28" ht="15" x14ac:dyDescent="0.25">
      <c r="A31" s="16" t="str">
        <f t="shared" si="7"/>
        <v>FULL</v>
      </c>
      <c r="B31" s="16" t="str">
        <f t="shared" si="7"/>
        <v>PRODUCTION</v>
      </c>
      <c r="C31" s="16" t="str">
        <f t="shared" si="7"/>
        <v>BETWEEN</v>
      </c>
      <c r="D31" s="16" t="str">
        <f t="shared" si="7"/>
        <v>GOAB</v>
      </c>
      <c r="E31" s="16" t="str">
        <f t="shared" si="7"/>
        <v>ADU</v>
      </c>
      <c r="F31" s="100">
        <f t="shared" si="7"/>
        <v>0</v>
      </c>
      <c r="G31" s="100">
        <f t="shared" si="7"/>
        <v>0</v>
      </c>
      <c r="H31" s="16">
        <f t="shared" si="7"/>
        <v>0</v>
      </c>
      <c r="I31" s="16">
        <f t="shared" si="7"/>
        <v>130</v>
      </c>
      <c r="J31" s="16" t="str">
        <f t="shared" si="7"/>
        <v>20JC~113</v>
      </c>
      <c r="K31" s="100">
        <f t="shared" si="7"/>
        <v>0</v>
      </c>
      <c r="L31" s="16">
        <f t="shared" si="7"/>
        <v>120</v>
      </c>
      <c r="M31" s="16">
        <f t="shared" si="7"/>
        <v>100</v>
      </c>
      <c r="N31" s="106">
        <f t="shared" si="7"/>
        <v>130</v>
      </c>
      <c r="O31" s="102" t="str">
        <f t="shared" si="7"/>
        <v>20JC~113</v>
      </c>
      <c r="P31" s="103" t="s">
        <v>185</v>
      </c>
      <c r="Q31" s="23">
        <v>14</v>
      </c>
      <c r="R31" s="104"/>
      <c r="S31" s="6">
        <v>5</v>
      </c>
      <c r="T31" s="4">
        <v>8</v>
      </c>
      <c r="U31" s="105">
        <f t="shared" si="8"/>
        <v>-3</v>
      </c>
      <c r="V31" s="105">
        <f t="shared" si="1"/>
        <v>6.5</v>
      </c>
      <c r="W31" s="105">
        <f t="shared" si="2"/>
        <v>0.23076923076923078</v>
      </c>
      <c r="X31" s="105">
        <f t="shared" si="3"/>
        <v>4.5</v>
      </c>
      <c r="Y31" s="84">
        <f t="shared" si="4"/>
        <v>2.1213203435596424</v>
      </c>
      <c r="Z31" s="84">
        <f t="shared" si="5"/>
        <v>0.32635697593225266</v>
      </c>
      <c r="AA31" s="84">
        <f t="shared" si="6"/>
        <v>0.23076923076923073</v>
      </c>
      <c r="AB31" s="17"/>
    </row>
    <row r="32" spans="1:28" ht="15" x14ac:dyDescent="0.25">
      <c r="A32" s="16" t="str">
        <f t="shared" si="7"/>
        <v>FULL</v>
      </c>
      <c r="B32" s="16" t="str">
        <f t="shared" si="7"/>
        <v>PRODUCTION</v>
      </c>
      <c r="C32" s="16" t="str">
        <f t="shared" si="7"/>
        <v>BETWEEN</v>
      </c>
      <c r="D32" s="16" t="str">
        <f t="shared" si="7"/>
        <v>GOAB</v>
      </c>
      <c r="E32" s="16" t="str">
        <f t="shared" si="7"/>
        <v>ADU</v>
      </c>
      <c r="F32" s="100">
        <f t="shared" si="7"/>
        <v>0</v>
      </c>
      <c r="G32" s="100">
        <f t="shared" si="7"/>
        <v>0</v>
      </c>
      <c r="H32" s="16">
        <f t="shared" si="7"/>
        <v>0</v>
      </c>
      <c r="I32" s="16">
        <f t="shared" si="7"/>
        <v>130</v>
      </c>
      <c r="J32" s="16" t="str">
        <f t="shared" si="7"/>
        <v>20JC~113</v>
      </c>
      <c r="K32" s="100">
        <f t="shared" si="7"/>
        <v>0</v>
      </c>
      <c r="L32" s="16">
        <f t="shared" si="7"/>
        <v>120</v>
      </c>
      <c r="M32" s="16">
        <f t="shared" si="7"/>
        <v>100</v>
      </c>
      <c r="N32" s="106">
        <f t="shared" si="7"/>
        <v>130</v>
      </c>
      <c r="O32" s="102" t="str">
        <f t="shared" si="7"/>
        <v>20JC~113</v>
      </c>
      <c r="P32" s="103" t="s">
        <v>185</v>
      </c>
      <c r="Q32" s="23">
        <v>15</v>
      </c>
      <c r="R32" s="104"/>
      <c r="S32" s="6">
        <v>6</v>
      </c>
      <c r="T32" s="4">
        <v>8</v>
      </c>
      <c r="U32" s="105">
        <f t="shared" si="8"/>
        <v>-2</v>
      </c>
      <c r="V32" s="105">
        <f t="shared" si="1"/>
        <v>7</v>
      </c>
      <c r="W32" s="105">
        <f t="shared" si="2"/>
        <v>0.14285714285714285</v>
      </c>
      <c r="X32" s="105">
        <f t="shared" si="3"/>
        <v>2</v>
      </c>
      <c r="Y32" s="84">
        <f t="shared" si="4"/>
        <v>1.4142135623730951</v>
      </c>
      <c r="Z32" s="84">
        <f t="shared" si="5"/>
        <v>0.20203050891044216</v>
      </c>
      <c r="AA32" s="84">
        <f t="shared" si="6"/>
        <v>0.14285714285714285</v>
      </c>
      <c r="AB32" s="17"/>
    </row>
    <row r="33" spans="1:28" ht="15" x14ac:dyDescent="0.25">
      <c r="A33" s="16" t="str">
        <f t="shared" si="7"/>
        <v>FULL</v>
      </c>
      <c r="B33" s="16" t="str">
        <f t="shared" si="7"/>
        <v>PRODUCTION</v>
      </c>
      <c r="C33" s="16" t="str">
        <f t="shared" si="7"/>
        <v>BETWEEN</v>
      </c>
      <c r="D33" s="16" t="str">
        <f t="shared" si="7"/>
        <v>GOAB</v>
      </c>
      <c r="E33" s="16" t="str">
        <f t="shared" si="7"/>
        <v>ADU</v>
      </c>
      <c r="F33" s="100">
        <f t="shared" si="7"/>
        <v>0</v>
      </c>
      <c r="G33" s="100">
        <f t="shared" si="7"/>
        <v>0</v>
      </c>
      <c r="H33" s="16">
        <f t="shared" si="7"/>
        <v>0</v>
      </c>
      <c r="I33" s="16">
        <f t="shared" si="7"/>
        <v>130</v>
      </c>
      <c r="J33" s="16" t="str">
        <f t="shared" si="7"/>
        <v>20JC~113</v>
      </c>
      <c r="K33" s="100">
        <f t="shared" si="7"/>
        <v>0</v>
      </c>
      <c r="L33" s="16">
        <f t="shared" si="7"/>
        <v>120</v>
      </c>
      <c r="M33" s="16">
        <f t="shared" si="7"/>
        <v>100</v>
      </c>
      <c r="N33" s="106">
        <f t="shared" si="7"/>
        <v>130</v>
      </c>
      <c r="O33" s="102" t="str">
        <f t="shared" si="7"/>
        <v>20JC~113</v>
      </c>
      <c r="P33" s="103" t="s">
        <v>185</v>
      </c>
      <c r="Q33" s="23">
        <v>16</v>
      </c>
      <c r="R33" s="104"/>
      <c r="S33" s="6">
        <v>20</v>
      </c>
      <c r="T33" s="4">
        <v>16</v>
      </c>
      <c r="U33" s="105">
        <f t="shared" si="8"/>
        <v>4</v>
      </c>
      <c r="V33" s="105">
        <f t="shared" si="1"/>
        <v>18</v>
      </c>
      <c r="W33" s="105">
        <f t="shared" si="2"/>
        <v>0.1111111111111111</v>
      </c>
      <c r="X33" s="105">
        <f t="shared" si="3"/>
        <v>8</v>
      </c>
      <c r="Y33" s="84">
        <f t="shared" si="4"/>
        <v>2.8284271247461903</v>
      </c>
      <c r="Z33" s="84">
        <f t="shared" si="5"/>
        <v>0.15713484026367724</v>
      </c>
      <c r="AA33" s="84">
        <f t="shared" si="6"/>
        <v>0.11111111111111112</v>
      </c>
      <c r="AB33" s="17"/>
    </row>
    <row r="34" spans="1:28" ht="15" x14ac:dyDescent="0.25">
      <c r="A34" s="16" t="str">
        <f t="shared" si="7"/>
        <v>FULL</v>
      </c>
      <c r="B34" s="16" t="str">
        <f t="shared" si="7"/>
        <v>PRODUCTION</v>
      </c>
      <c r="C34" s="16" t="str">
        <f t="shared" si="7"/>
        <v>BETWEEN</v>
      </c>
      <c r="D34" s="16" t="str">
        <f t="shared" si="7"/>
        <v>GOAB</v>
      </c>
      <c r="E34" s="16" t="str">
        <f t="shared" si="7"/>
        <v>ADU</v>
      </c>
      <c r="F34" s="100">
        <f t="shared" si="7"/>
        <v>0</v>
      </c>
      <c r="G34" s="100">
        <f t="shared" si="7"/>
        <v>0</v>
      </c>
      <c r="H34" s="16">
        <f t="shared" si="7"/>
        <v>0</v>
      </c>
      <c r="I34" s="16">
        <f t="shared" si="7"/>
        <v>130</v>
      </c>
      <c r="J34" s="16" t="str">
        <f t="shared" si="7"/>
        <v>20JC~113</v>
      </c>
      <c r="K34" s="100">
        <f t="shared" si="7"/>
        <v>0</v>
      </c>
      <c r="L34" s="16">
        <f t="shared" si="7"/>
        <v>120</v>
      </c>
      <c r="M34" s="16">
        <f t="shared" si="7"/>
        <v>100</v>
      </c>
      <c r="N34" s="106">
        <f t="shared" si="7"/>
        <v>130</v>
      </c>
      <c r="O34" s="102" t="str">
        <f t="shared" si="7"/>
        <v>20JC~113</v>
      </c>
      <c r="P34" s="103" t="s">
        <v>185</v>
      </c>
      <c r="Q34" s="23">
        <v>17</v>
      </c>
      <c r="R34" s="104"/>
      <c r="S34" s="6">
        <v>15</v>
      </c>
      <c r="T34" s="4">
        <v>18</v>
      </c>
      <c r="U34" s="105">
        <f t="shared" si="8"/>
        <v>-3</v>
      </c>
      <c r="V34" s="105">
        <f t="shared" si="1"/>
        <v>16.5</v>
      </c>
      <c r="W34" s="105">
        <f t="shared" si="2"/>
        <v>9.0909090909090912E-2</v>
      </c>
      <c r="X34" s="105">
        <f t="shared" si="3"/>
        <v>4.5</v>
      </c>
      <c r="Y34" s="84">
        <f t="shared" si="4"/>
        <v>2.1213203435596424</v>
      </c>
      <c r="Z34" s="84">
        <f t="shared" si="5"/>
        <v>0.12856486930664499</v>
      </c>
      <c r="AA34" s="84">
        <f t="shared" si="6"/>
        <v>9.0909090909090884E-2</v>
      </c>
      <c r="AB34" s="17"/>
    </row>
    <row r="35" spans="1:28" ht="15" x14ac:dyDescent="0.25">
      <c r="A35" s="16" t="str">
        <f t="shared" ref="A35:O50" si="9">A34</f>
        <v>FULL</v>
      </c>
      <c r="B35" s="16" t="str">
        <f t="shared" si="9"/>
        <v>PRODUCTION</v>
      </c>
      <c r="C35" s="16" t="str">
        <f t="shared" si="9"/>
        <v>BETWEEN</v>
      </c>
      <c r="D35" s="16" t="str">
        <f t="shared" si="9"/>
        <v>GOAB</v>
      </c>
      <c r="E35" s="16" t="str">
        <f t="shared" si="9"/>
        <v>ADU</v>
      </c>
      <c r="F35" s="100">
        <f t="shared" si="9"/>
        <v>0</v>
      </c>
      <c r="G35" s="100">
        <f t="shared" si="9"/>
        <v>0</v>
      </c>
      <c r="H35" s="16">
        <f t="shared" si="9"/>
        <v>0</v>
      </c>
      <c r="I35" s="16">
        <f t="shared" si="9"/>
        <v>130</v>
      </c>
      <c r="J35" s="16" t="str">
        <f t="shared" si="9"/>
        <v>20JC~113</v>
      </c>
      <c r="K35" s="100">
        <f t="shared" si="9"/>
        <v>0</v>
      </c>
      <c r="L35" s="16">
        <f t="shared" si="9"/>
        <v>120</v>
      </c>
      <c r="M35" s="16">
        <f t="shared" si="9"/>
        <v>100</v>
      </c>
      <c r="N35" s="106">
        <f t="shared" si="9"/>
        <v>130</v>
      </c>
      <c r="O35" s="102" t="str">
        <f t="shared" si="9"/>
        <v>20JC~113</v>
      </c>
      <c r="P35" s="103" t="s">
        <v>185</v>
      </c>
      <c r="Q35" s="23">
        <v>18</v>
      </c>
      <c r="R35" s="104"/>
      <c r="S35" s="6">
        <v>6</v>
      </c>
      <c r="T35" s="4">
        <v>6</v>
      </c>
      <c r="U35" s="105">
        <f t="shared" si="8"/>
        <v>0</v>
      </c>
      <c r="V35" s="105">
        <f t="shared" si="1"/>
        <v>6</v>
      </c>
      <c r="W35" s="105">
        <f t="shared" si="2"/>
        <v>0</v>
      </c>
      <c r="X35" s="105">
        <f t="shared" si="3"/>
        <v>0</v>
      </c>
      <c r="Y35" s="84">
        <f t="shared" si="4"/>
        <v>0</v>
      </c>
      <c r="Z35" s="84">
        <f t="shared" si="5"/>
        <v>0</v>
      </c>
      <c r="AA35" s="84">
        <f t="shared" si="6"/>
        <v>0</v>
      </c>
      <c r="AB35" s="17"/>
    </row>
    <row r="36" spans="1:28" ht="15" x14ac:dyDescent="0.25">
      <c r="A36" s="16" t="str">
        <f t="shared" si="9"/>
        <v>FULL</v>
      </c>
      <c r="B36" s="16" t="str">
        <f t="shared" si="9"/>
        <v>PRODUCTION</v>
      </c>
      <c r="C36" s="16" t="str">
        <f t="shared" si="9"/>
        <v>BETWEEN</v>
      </c>
      <c r="D36" s="16" t="str">
        <f t="shared" si="9"/>
        <v>GOAB</v>
      </c>
      <c r="E36" s="16" t="str">
        <f t="shared" si="9"/>
        <v>ADU</v>
      </c>
      <c r="F36" s="100">
        <f t="shared" si="9"/>
        <v>0</v>
      </c>
      <c r="G36" s="100">
        <f t="shared" si="9"/>
        <v>0</v>
      </c>
      <c r="H36" s="16">
        <f t="shared" si="9"/>
        <v>0</v>
      </c>
      <c r="I36" s="16">
        <f t="shared" si="9"/>
        <v>130</v>
      </c>
      <c r="J36" s="16" t="str">
        <f t="shared" si="9"/>
        <v>20JC~113</v>
      </c>
      <c r="K36" s="100">
        <f t="shared" si="9"/>
        <v>0</v>
      </c>
      <c r="L36" s="16">
        <f t="shared" si="9"/>
        <v>120</v>
      </c>
      <c r="M36" s="16">
        <f t="shared" si="9"/>
        <v>100</v>
      </c>
      <c r="N36" s="106">
        <f t="shared" si="9"/>
        <v>130</v>
      </c>
      <c r="O36" s="102" t="str">
        <f t="shared" si="9"/>
        <v>20JC~113</v>
      </c>
      <c r="P36" s="103" t="s">
        <v>185</v>
      </c>
      <c r="Q36" s="23">
        <v>19</v>
      </c>
      <c r="R36" s="104"/>
      <c r="S36" s="6">
        <v>11</v>
      </c>
      <c r="T36" s="4">
        <v>12</v>
      </c>
      <c r="U36" s="105">
        <f t="shared" si="8"/>
        <v>-1</v>
      </c>
      <c r="V36" s="105">
        <f t="shared" si="1"/>
        <v>11.5</v>
      </c>
      <c r="W36" s="105">
        <f t="shared" si="2"/>
        <v>4.3478260869565216E-2</v>
      </c>
      <c r="X36" s="105">
        <f t="shared" si="3"/>
        <v>0.5</v>
      </c>
      <c r="Y36" s="84">
        <f t="shared" si="4"/>
        <v>0.70710678118654757</v>
      </c>
      <c r="Z36" s="84">
        <f t="shared" si="5"/>
        <v>6.1487546190134572E-2</v>
      </c>
      <c r="AA36" s="84">
        <f t="shared" si="6"/>
        <v>4.3478260869565216E-2</v>
      </c>
      <c r="AB36" s="17"/>
    </row>
    <row r="37" spans="1:28" ht="15" x14ac:dyDescent="0.25">
      <c r="A37" s="16" t="str">
        <f t="shared" si="9"/>
        <v>FULL</v>
      </c>
      <c r="B37" s="16" t="str">
        <f t="shared" si="9"/>
        <v>PRODUCTION</v>
      </c>
      <c r="C37" s="16" t="str">
        <f t="shared" si="9"/>
        <v>BETWEEN</v>
      </c>
      <c r="D37" s="16" t="str">
        <f t="shared" si="9"/>
        <v>GOAB</v>
      </c>
      <c r="E37" s="16" t="str">
        <f t="shared" si="9"/>
        <v>ADU</v>
      </c>
      <c r="F37" s="100">
        <f t="shared" si="9"/>
        <v>0</v>
      </c>
      <c r="G37" s="100">
        <f t="shared" si="9"/>
        <v>0</v>
      </c>
      <c r="H37" s="16">
        <f t="shared" si="9"/>
        <v>0</v>
      </c>
      <c r="I37" s="16">
        <f t="shared" si="9"/>
        <v>130</v>
      </c>
      <c r="J37" s="16" t="str">
        <f t="shared" si="9"/>
        <v>20JC~113</v>
      </c>
      <c r="K37" s="100">
        <f t="shared" si="9"/>
        <v>0</v>
      </c>
      <c r="L37" s="16">
        <f t="shared" si="9"/>
        <v>120</v>
      </c>
      <c r="M37" s="16">
        <f t="shared" si="9"/>
        <v>100</v>
      </c>
      <c r="N37" s="106">
        <f t="shared" si="9"/>
        <v>130</v>
      </c>
      <c r="O37" s="102" t="str">
        <f t="shared" si="9"/>
        <v>20JC~113</v>
      </c>
      <c r="P37" s="103" t="s">
        <v>185</v>
      </c>
      <c r="Q37" s="23">
        <v>20</v>
      </c>
      <c r="R37" s="104"/>
      <c r="S37" s="6">
        <v>9</v>
      </c>
      <c r="T37" s="4">
        <v>9</v>
      </c>
      <c r="U37" s="105">
        <f t="shared" si="8"/>
        <v>0</v>
      </c>
      <c r="V37" s="105">
        <f t="shared" si="1"/>
        <v>9</v>
      </c>
      <c r="W37" s="105">
        <f t="shared" si="2"/>
        <v>0</v>
      </c>
      <c r="X37" s="105">
        <f t="shared" si="3"/>
        <v>0</v>
      </c>
      <c r="Y37" s="84">
        <f t="shared" si="4"/>
        <v>0</v>
      </c>
      <c r="Z37" s="84">
        <f t="shared" si="5"/>
        <v>0</v>
      </c>
      <c r="AA37" s="84">
        <f t="shared" si="6"/>
        <v>0</v>
      </c>
      <c r="AB37" s="17"/>
    </row>
    <row r="38" spans="1:28" ht="15" x14ac:dyDescent="0.25">
      <c r="A38" s="16" t="str">
        <f t="shared" si="9"/>
        <v>FULL</v>
      </c>
      <c r="B38" s="16" t="str">
        <f t="shared" si="9"/>
        <v>PRODUCTION</v>
      </c>
      <c r="C38" s="16" t="str">
        <f t="shared" si="9"/>
        <v>BETWEEN</v>
      </c>
      <c r="D38" s="16" t="str">
        <f t="shared" si="9"/>
        <v>GOAB</v>
      </c>
      <c r="E38" s="16" t="str">
        <f t="shared" si="9"/>
        <v>ADU</v>
      </c>
      <c r="F38" s="100">
        <f t="shared" si="9"/>
        <v>0</v>
      </c>
      <c r="G38" s="100">
        <f t="shared" si="9"/>
        <v>0</v>
      </c>
      <c r="H38" s="16">
        <f t="shared" si="9"/>
        <v>0</v>
      </c>
      <c r="I38" s="16">
        <f t="shared" si="9"/>
        <v>130</v>
      </c>
      <c r="J38" s="16" t="str">
        <f t="shared" si="9"/>
        <v>20JC~113</v>
      </c>
      <c r="K38" s="100">
        <f t="shared" si="9"/>
        <v>0</v>
      </c>
      <c r="L38" s="16">
        <f t="shared" si="9"/>
        <v>120</v>
      </c>
      <c r="M38" s="16">
        <f t="shared" si="9"/>
        <v>100</v>
      </c>
      <c r="N38" s="106">
        <f t="shared" si="9"/>
        <v>130</v>
      </c>
      <c r="O38" s="102" t="str">
        <f t="shared" si="9"/>
        <v>20JC~113</v>
      </c>
      <c r="P38" s="103" t="s">
        <v>185</v>
      </c>
      <c r="Q38" s="23">
        <v>21</v>
      </c>
      <c r="R38" s="104"/>
      <c r="S38" s="6">
        <v>9</v>
      </c>
      <c r="T38" s="4">
        <v>9</v>
      </c>
      <c r="U38" s="105">
        <f t="shared" si="8"/>
        <v>0</v>
      </c>
      <c r="V38" s="105">
        <f t="shared" si="1"/>
        <v>9</v>
      </c>
      <c r="W38" s="105">
        <f t="shared" si="2"/>
        <v>0</v>
      </c>
      <c r="X38" s="105">
        <f t="shared" si="3"/>
        <v>0</v>
      </c>
      <c r="Y38" s="84">
        <f t="shared" si="4"/>
        <v>0</v>
      </c>
      <c r="Z38" s="84">
        <f t="shared" si="5"/>
        <v>0</v>
      </c>
      <c r="AA38" s="84">
        <f t="shared" si="6"/>
        <v>0</v>
      </c>
      <c r="AB38" s="17"/>
    </row>
    <row r="39" spans="1:28" ht="15" x14ac:dyDescent="0.25">
      <c r="A39" s="16" t="str">
        <f t="shared" si="9"/>
        <v>FULL</v>
      </c>
      <c r="B39" s="16" t="str">
        <f t="shared" si="9"/>
        <v>PRODUCTION</v>
      </c>
      <c r="C39" s="16" t="str">
        <f t="shared" si="9"/>
        <v>BETWEEN</v>
      </c>
      <c r="D39" s="16" t="str">
        <f t="shared" si="9"/>
        <v>GOAB</v>
      </c>
      <c r="E39" s="16" t="str">
        <f t="shared" si="9"/>
        <v>ADU</v>
      </c>
      <c r="F39" s="100">
        <f t="shared" si="9"/>
        <v>0</v>
      </c>
      <c r="G39" s="100">
        <f t="shared" si="9"/>
        <v>0</v>
      </c>
      <c r="H39" s="16">
        <f t="shared" si="9"/>
        <v>0</v>
      </c>
      <c r="I39" s="16">
        <f t="shared" si="9"/>
        <v>130</v>
      </c>
      <c r="J39" s="16" t="str">
        <f t="shared" si="9"/>
        <v>20JC~113</v>
      </c>
      <c r="K39" s="100">
        <f t="shared" si="9"/>
        <v>0</v>
      </c>
      <c r="L39" s="16">
        <f t="shared" si="9"/>
        <v>120</v>
      </c>
      <c r="M39" s="16">
        <f t="shared" si="9"/>
        <v>100</v>
      </c>
      <c r="N39" s="106">
        <f t="shared" si="9"/>
        <v>130</v>
      </c>
      <c r="O39" s="102" t="str">
        <f t="shared" si="9"/>
        <v>20JC~113</v>
      </c>
      <c r="P39" s="103" t="s">
        <v>185</v>
      </c>
      <c r="Q39" s="23">
        <v>22</v>
      </c>
      <c r="R39" s="104"/>
      <c r="S39" s="6">
        <v>16</v>
      </c>
      <c r="T39" s="4">
        <v>18</v>
      </c>
      <c r="U39" s="105">
        <f t="shared" si="8"/>
        <v>-2</v>
      </c>
      <c r="V39" s="105">
        <f t="shared" si="1"/>
        <v>17</v>
      </c>
      <c r="W39" s="105">
        <f t="shared" si="2"/>
        <v>5.8823529411764705E-2</v>
      </c>
      <c r="X39" s="105">
        <f t="shared" si="3"/>
        <v>2</v>
      </c>
      <c r="Y39" s="84">
        <f t="shared" si="4"/>
        <v>1.4142135623730951</v>
      </c>
      <c r="Z39" s="84">
        <f t="shared" si="5"/>
        <v>8.3189033080770303E-2</v>
      </c>
      <c r="AA39" s="84">
        <f t="shared" si="6"/>
        <v>5.8823529411764705E-2</v>
      </c>
      <c r="AB39" s="17"/>
    </row>
    <row r="40" spans="1:28" ht="15" x14ac:dyDescent="0.25">
      <c r="A40" s="16" t="str">
        <f t="shared" si="9"/>
        <v>FULL</v>
      </c>
      <c r="B40" s="16" t="str">
        <f t="shared" si="9"/>
        <v>PRODUCTION</v>
      </c>
      <c r="C40" s="16" t="str">
        <f t="shared" si="9"/>
        <v>BETWEEN</v>
      </c>
      <c r="D40" s="16" t="str">
        <f t="shared" si="9"/>
        <v>GOAB</v>
      </c>
      <c r="E40" s="16" t="str">
        <f t="shared" si="9"/>
        <v>ADU</v>
      </c>
      <c r="F40" s="100">
        <f t="shared" si="9"/>
        <v>0</v>
      </c>
      <c r="G40" s="100">
        <f t="shared" si="9"/>
        <v>0</v>
      </c>
      <c r="H40" s="16">
        <f t="shared" si="9"/>
        <v>0</v>
      </c>
      <c r="I40" s="16">
        <f t="shared" si="9"/>
        <v>130</v>
      </c>
      <c r="J40" s="16" t="str">
        <f t="shared" si="9"/>
        <v>20JC~113</v>
      </c>
      <c r="K40" s="100">
        <f t="shared" si="9"/>
        <v>0</v>
      </c>
      <c r="L40" s="16">
        <f t="shared" si="9"/>
        <v>120</v>
      </c>
      <c r="M40" s="16">
        <f t="shared" si="9"/>
        <v>100</v>
      </c>
      <c r="N40" s="106">
        <f t="shared" si="9"/>
        <v>130</v>
      </c>
      <c r="O40" s="102" t="str">
        <f t="shared" si="9"/>
        <v>20JC~113</v>
      </c>
      <c r="P40" s="103" t="s">
        <v>185</v>
      </c>
      <c r="Q40" s="23">
        <v>23</v>
      </c>
      <c r="R40" s="104"/>
      <c r="S40" s="6">
        <v>9</v>
      </c>
      <c r="T40" s="4">
        <v>11</v>
      </c>
      <c r="U40" s="105">
        <f t="shared" si="8"/>
        <v>-2</v>
      </c>
      <c r="V40" s="105">
        <f t="shared" si="1"/>
        <v>10</v>
      </c>
      <c r="W40" s="105">
        <f t="shared" si="2"/>
        <v>0.1</v>
      </c>
      <c r="X40" s="105">
        <f t="shared" si="3"/>
        <v>2</v>
      </c>
      <c r="Y40" s="84">
        <f t="shared" si="4"/>
        <v>1.4142135623730951</v>
      </c>
      <c r="Z40" s="84">
        <f t="shared" si="5"/>
        <v>0.1414213562373095</v>
      </c>
      <c r="AA40" s="84">
        <f t="shared" si="6"/>
        <v>9.9999999999999992E-2</v>
      </c>
      <c r="AB40" s="17"/>
    </row>
    <row r="41" spans="1:28" ht="15" x14ac:dyDescent="0.25">
      <c r="A41" s="16" t="str">
        <f t="shared" si="9"/>
        <v>FULL</v>
      </c>
      <c r="B41" s="16" t="str">
        <f t="shared" si="9"/>
        <v>PRODUCTION</v>
      </c>
      <c r="C41" s="16" t="str">
        <f t="shared" si="9"/>
        <v>BETWEEN</v>
      </c>
      <c r="D41" s="16" t="str">
        <f t="shared" si="9"/>
        <v>GOAB</v>
      </c>
      <c r="E41" s="16" t="str">
        <f t="shared" si="9"/>
        <v>ADU</v>
      </c>
      <c r="F41" s="100">
        <f t="shared" si="9"/>
        <v>0</v>
      </c>
      <c r="G41" s="100">
        <f t="shared" si="9"/>
        <v>0</v>
      </c>
      <c r="H41" s="16">
        <f t="shared" si="9"/>
        <v>0</v>
      </c>
      <c r="I41" s="16">
        <f t="shared" si="9"/>
        <v>130</v>
      </c>
      <c r="J41" s="16" t="str">
        <f t="shared" si="9"/>
        <v>20JC~113</v>
      </c>
      <c r="K41" s="100">
        <f t="shared" si="9"/>
        <v>0</v>
      </c>
      <c r="L41" s="16">
        <f t="shared" si="9"/>
        <v>120</v>
      </c>
      <c r="M41" s="16">
        <f t="shared" si="9"/>
        <v>100</v>
      </c>
      <c r="N41" s="106">
        <f t="shared" si="9"/>
        <v>130</v>
      </c>
      <c r="O41" s="102" t="str">
        <f t="shared" si="9"/>
        <v>20JC~113</v>
      </c>
      <c r="P41" s="103" t="s">
        <v>185</v>
      </c>
      <c r="Q41" s="23">
        <v>24</v>
      </c>
      <c r="R41" s="104"/>
      <c r="S41" s="6">
        <v>14</v>
      </c>
      <c r="T41" s="4">
        <v>16</v>
      </c>
      <c r="U41" s="105">
        <f t="shared" si="8"/>
        <v>-2</v>
      </c>
      <c r="V41" s="105">
        <f t="shared" si="1"/>
        <v>15</v>
      </c>
      <c r="W41" s="105">
        <f t="shared" si="2"/>
        <v>6.6666666666666666E-2</v>
      </c>
      <c r="X41" s="105">
        <f t="shared" si="3"/>
        <v>2</v>
      </c>
      <c r="Y41" s="84">
        <f t="shared" si="4"/>
        <v>1.4142135623730951</v>
      </c>
      <c r="Z41" s="84">
        <f t="shared" si="5"/>
        <v>9.428090415820635E-2</v>
      </c>
      <c r="AA41" s="84">
        <f t="shared" si="6"/>
        <v>6.6666666666666666E-2</v>
      </c>
      <c r="AB41" s="17"/>
    </row>
    <row r="42" spans="1:28" ht="15" x14ac:dyDescent="0.25">
      <c r="A42" s="16" t="str">
        <f t="shared" si="9"/>
        <v>FULL</v>
      </c>
      <c r="B42" s="16" t="str">
        <f t="shared" si="9"/>
        <v>PRODUCTION</v>
      </c>
      <c r="C42" s="16" t="str">
        <f t="shared" si="9"/>
        <v>BETWEEN</v>
      </c>
      <c r="D42" s="16" t="str">
        <f t="shared" si="9"/>
        <v>GOAB</v>
      </c>
      <c r="E42" s="16" t="str">
        <f t="shared" si="9"/>
        <v>ADU</v>
      </c>
      <c r="F42" s="100">
        <f t="shared" si="9"/>
        <v>0</v>
      </c>
      <c r="G42" s="100">
        <f t="shared" si="9"/>
        <v>0</v>
      </c>
      <c r="H42" s="16">
        <f t="shared" si="9"/>
        <v>0</v>
      </c>
      <c r="I42" s="16">
        <f t="shared" si="9"/>
        <v>130</v>
      </c>
      <c r="J42" s="16" t="str">
        <f t="shared" si="9"/>
        <v>20JC~113</v>
      </c>
      <c r="K42" s="100">
        <f t="shared" si="9"/>
        <v>0</v>
      </c>
      <c r="L42" s="16">
        <f t="shared" si="9"/>
        <v>120</v>
      </c>
      <c r="M42" s="16">
        <f t="shared" si="9"/>
        <v>100</v>
      </c>
      <c r="N42" s="106">
        <f t="shared" si="9"/>
        <v>130</v>
      </c>
      <c r="O42" s="102" t="str">
        <f t="shared" si="9"/>
        <v>20JC~113</v>
      </c>
      <c r="P42" s="103" t="s">
        <v>185</v>
      </c>
      <c r="Q42" s="23">
        <v>25</v>
      </c>
      <c r="R42" s="104"/>
      <c r="S42" s="6">
        <v>9</v>
      </c>
      <c r="T42" s="4">
        <v>9</v>
      </c>
      <c r="U42" s="105">
        <f t="shared" si="8"/>
        <v>0</v>
      </c>
      <c r="V42" s="105">
        <f t="shared" si="1"/>
        <v>9</v>
      </c>
      <c r="W42" s="105">
        <f t="shared" si="2"/>
        <v>0</v>
      </c>
      <c r="X42" s="105">
        <f t="shared" si="3"/>
        <v>0</v>
      </c>
      <c r="Y42" s="84">
        <f t="shared" si="4"/>
        <v>0</v>
      </c>
      <c r="Z42" s="84">
        <f t="shared" si="5"/>
        <v>0</v>
      </c>
      <c r="AA42" s="84">
        <f t="shared" si="6"/>
        <v>0</v>
      </c>
      <c r="AB42" s="17"/>
    </row>
    <row r="43" spans="1:28" ht="15" x14ac:dyDescent="0.25">
      <c r="A43" s="16" t="str">
        <f t="shared" si="9"/>
        <v>FULL</v>
      </c>
      <c r="B43" s="16" t="str">
        <f t="shared" si="9"/>
        <v>PRODUCTION</v>
      </c>
      <c r="C43" s="16" t="str">
        <f t="shared" si="9"/>
        <v>BETWEEN</v>
      </c>
      <c r="D43" s="16" t="str">
        <f t="shared" si="9"/>
        <v>GOAB</v>
      </c>
      <c r="E43" s="16" t="str">
        <f t="shared" si="9"/>
        <v>ADU</v>
      </c>
      <c r="F43" s="100">
        <f t="shared" si="9"/>
        <v>0</v>
      </c>
      <c r="G43" s="100">
        <f t="shared" si="9"/>
        <v>0</v>
      </c>
      <c r="H43" s="16">
        <f t="shared" si="9"/>
        <v>0</v>
      </c>
      <c r="I43" s="16">
        <f t="shared" si="9"/>
        <v>130</v>
      </c>
      <c r="J43" s="16" t="str">
        <f t="shared" si="9"/>
        <v>20JC~113</v>
      </c>
      <c r="K43" s="100">
        <f t="shared" si="9"/>
        <v>0</v>
      </c>
      <c r="L43" s="16">
        <f t="shared" si="9"/>
        <v>120</v>
      </c>
      <c r="M43" s="16">
        <f t="shared" si="9"/>
        <v>100</v>
      </c>
      <c r="N43" s="106">
        <f t="shared" si="9"/>
        <v>130</v>
      </c>
      <c r="O43" s="102" t="str">
        <f t="shared" si="9"/>
        <v>20JC~113</v>
      </c>
      <c r="P43" s="103" t="s">
        <v>185</v>
      </c>
      <c r="Q43" s="23">
        <v>26</v>
      </c>
      <c r="R43" s="104"/>
      <c r="S43" s="6">
        <v>16</v>
      </c>
      <c r="T43" s="4">
        <v>19</v>
      </c>
      <c r="U43" s="105">
        <f t="shared" si="8"/>
        <v>-3</v>
      </c>
      <c r="V43" s="105">
        <f t="shared" si="1"/>
        <v>17.5</v>
      </c>
      <c r="W43" s="105">
        <f t="shared" si="2"/>
        <v>8.5714285714285715E-2</v>
      </c>
      <c r="X43" s="105">
        <f t="shared" si="3"/>
        <v>4.5</v>
      </c>
      <c r="Y43" s="84">
        <f t="shared" si="4"/>
        <v>2.1213203435596424</v>
      </c>
      <c r="Z43" s="84">
        <f t="shared" si="5"/>
        <v>0.12121830534626528</v>
      </c>
      <c r="AA43" s="84">
        <f t="shared" si="6"/>
        <v>8.5714285714285701E-2</v>
      </c>
      <c r="AB43" s="17"/>
    </row>
    <row r="44" spans="1:28" ht="15" x14ac:dyDescent="0.25">
      <c r="A44" s="16" t="str">
        <f t="shared" si="9"/>
        <v>FULL</v>
      </c>
      <c r="B44" s="16" t="str">
        <f t="shared" si="9"/>
        <v>PRODUCTION</v>
      </c>
      <c r="C44" s="16" t="str">
        <f t="shared" si="9"/>
        <v>BETWEEN</v>
      </c>
      <c r="D44" s="16" t="str">
        <f t="shared" si="9"/>
        <v>GOAB</v>
      </c>
      <c r="E44" s="16" t="str">
        <f t="shared" si="9"/>
        <v>ADU</v>
      </c>
      <c r="F44" s="100">
        <f t="shared" si="9"/>
        <v>0</v>
      </c>
      <c r="G44" s="100">
        <f t="shared" si="9"/>
        <v>0</v>
      </c>
      <c r="H44" s="16">
        <f t="shared" si="9"/>
        <v>0</v>
      </c>
      <c r="I44" s="16">
        <f t="shared" si="9"/>
        <v>130</v>
      </c>
      <c r="J44" s="16" t="str">
        <f t="shared" si="9"/>
        <v>20JC~113</v>
      </c>
      <c r="K44" s="100">
        <f t="shared" si="9"/>
        <v>0</v>
      </c>
      <c r="L44" s="16">
        <f t="shared" si="9"/>
        <v>120</v>
      </c>
      <c r="M44" s="16">
        <f t="shared" si="9"/>
        <v>100</v>
      </c>
      <c r="N44" s="106">
        <f t="shared" si="9"/>
        <v>130</v>
      </c>
      <c r="O44" s="102" t="str">
        <f t="shared" si="9"/>
        <v>20JC~113</v>
      </c>
      <c r="P44" s="103" t="s">
        <v>185</v>
      </c>
      <c r="Q44" s="23">
        <v>27</v>
      </c>
      <c r="R44" s="104"/>
      <c r="S44" s="6">
        <v>9</v>
      </c>
      <c r="T44" s="4">
        <v>9</v>
      </c>
      <c r="U44" s="105">
        <f t="shared" si="8"/>
        <v>0</v>
      </c>
      <c r="V44" s="105">
        <f t="shared" si="1"/>
        <v>9</v>
      </c>
      <c r="W44" s="105">
        <f t="shared" si="2"/>
        <v>0</v>
      </c>
      <c r="X44" s="105">
        <f t="shared" si="3"/>
        <v>0</v>
      </c>
      <c r="Y44" s="84">
        <f t="shared" si="4"/>
        <v>0</v>
      </c>
      <c r="Z44" s="84">
        <f t="shared" si="5"/>
        <v>0</v>
      </c>
      <c r="AA44" s="84">
        <f t="shared" si="6"/>
        <v>0</v>
      </c>
      <c r="AB44" s="17"/>
    </row>
    <row r="45" spans="1:28" ht="15" x14ac:dyDescent="0.25">
      <c r="A45" s="16" t="str">
        <f t="shared" si="9"/>
        <v>FULL</v>
      </c>
      <c r="B45" s="16" t="str">
        <f t="shared" si="9"/>
        <v>PRODUCTION</v>
      </c>
      <c r="C45" s="16" t="str">
        <f t="shared" si="9"/>
        <v>BETWEEN</v>
      </c>
      <c r="D45" s="16" t="str">
        <f t="shared" si="9"/>
        <v>GOAB</v>
      </c>
      <c r="E45" s="16" t="str">
        <f t="shared" si="9"/>
        <v>ADU</v>
      </c>
      <c r="F45" s="100">
        <f t="shared" si="9"/>
        <v>0</v>
      </c>
      <c r="G45" s="100">
        <f t="shared" si="9"/>
        <v>0</v>
      </c>
      <c r="H45" s="16">
        <f t="shared" si="9"/>
        <v>0</v>
      </c>
      <c r="I45" s="16">
        <f t="shared" si="9"/>
        <v>130</v>
      </c>
      <c r="J45" s="16" t="str">
        <f t="shared" si="9"/>
        <v>20JC~113</v>
      </c>
      <c r="K45" s="100">
        <f t="shared" si="9"/>
        <v>0</v>
      </c>
      <c r="L45" s="16">
        <f t="shared" si="9"/>
        <v>120</v>
      </c>
      <c r="M45" s="16">
        <f t="shared" si="9"/>
        <v>100</v>
      </c>
      <c r="N45" s="106">
        <f t="shared" si="9"/>
        <v>130</v>
      </c>
      <c r="O45" s="102" t="str">
        <f t="shared" si="9"/>
        <v>20JC~113</v>
      </c>
      <c r="P45" s="103" t="s">
        <v>185</v>
      </c>
      <c r="Q45" s="23">
        <v>28</v>
      </c>
      <c r="R45" s="104"/>
      <c r="S45" s="6">
        <v>10</v>
      </c>
      <c r="T45" s="4">
        <v>12</v>
      </c>
      <c r="U45" s="105">
        <f t="shared" si="8"/>
        <v>-2</v>
      </c>
      <c r="V45" s="105">
        <f t="shared" si="1"/>
        <v>11</v>
      </c>
      <c r="W45" s="105">
        <f t="shared" si="2"/>
        <v>9.0909090909090912E-2</v>
      </c>
      <c r="X45" s="105">
        <f t="shared" si="3"/>
        <v>2</v>
      </c>
      <c r="Y45" s="84">
        <f t="shared" si="4"/>
        <v>1.4142135623730951</v>
      </c>
      <c r="Z45" s="84">
        <f t="shared" si="5"/>
        <v>0.12856486930664501</v>
      </c>
      <c r="AA45" s="84">
        <f t="shared" si="6"/>
        <v>9.0909090909090912E-2</v>
      </c>
      <c r="AB45" s="17"/>
    </row>
    <row r="46" spans="1:28" ht="15" x14ac:dyDescent="0.25">
      <c r="A46" s="16" t="str">
        <f t="shared" si="9"/>
        <v>FULL</v>
      </c>
      <c r="B46" s="16" t="str">
        <f t="shared" si="9"/>
        <v>PRODUCTION</v>
      </c>
      <c r="C46" s="16" t="str">
        <f t="shared" si="9"/>
        <v>BETWEEN</v>
      </c>
      <c r="D46" s="16" t="str">
        <f t="shared" si="9"/>
        <v>GOAB</v>
      </c>
      <c r="E46" s="16" t="str">
        <f t="shared" si="9"/>
        <v>ADU</v>
      </c>
      <c r="F46" s="100">
        <f t="shared" si="9"/>
        <v>0</v>
      </c>
      <c r="G46" s="100">
        <f t="shared" si="9"/>
        <v>0</v>
      </c>
      <c r="H46" s="16">
        <f t="shared" si="9"/>
        <v>0</v>
      </c>
      <c r="I46" s="16">
        <f t="shared" si="9"/>
        <v>130</v>
      </c>
      <c r="J46" s="16" t="str">
        <f t="shared" si="9"/>
        <v>20JC~113</v>
      </c>
      <c r="K46" s="100">
        <f t="shared" si="9"/>
        <v>0</v>
      </c>
      <c r="L46" s="16">
        <f t="shared" si="9"/>
        <v>120</v>
      </c>
      <c r="M46" s="16">
        <f t="shared" si="9"/>
        <v>100</v>
      </c>
      <c r="N46" s="106">
        <f t="shared" si="9"/>
        <v>130</v>
      </c>
      <c r="O46" s="102" t="str">
        <f t="shared" si="9"/>
        <v>20JC~113</v>
      </c>
      <c r="P46" s="103" t="s">
        <v>185</v>
      </c>
      <c r="Q46" s="23">
        <v>29</v>
      </c>
      <c r="R46" s="104"/>
      <c r="S46" s="6">
        <v>9</v>
      </c>
      <c r="T46" s="4">
        <v>9</v>
      </c>
      <c r="U46" s="105">
        <f t="shared" si="8"/>
        <v>0</v>
      </c>
      <c r="V46" s="105">
        <f t="shared" si="1"/>
        <v>9</v>
      </c>
      <c r="W46" s="105">
        <f t="shared" si="2"/>
        <v>0</v>
      </c>
      <c r="X46" s="105">
        <f t="shared" si="3"/>
        <v>0</v>
      </c>
      <c r="Y46" s="84">
        <f t="shared" si="4"/>
        <v>0</v>
      </c>
      <c r="Z46" s="84">
        <f t="shared" si="5"/>
        <v>0</v>
      </c>
      <c r="AA46" s="84">
        <f t="shared" si="6"/>
        <v>0</v>
      </c>
      <c r="AB46" s="17"/>
    </row>
    <row r="47" spans="1:28" ht="15" x14ac:dyDescent="0.25">
      <c r="A47" s="16" t="str">
        <f t="shared" si="9"/>
        <v>FULL</v>
      </c>
      <c r="B47" s="16" t="str">
        <f t="shared" si="9"/>
        <v>PRODUCTION</v>
      </c>
      <c r="C47" s="16" t="str">
        <f t="shared" si="9"/>
        <v>BETWEEN</v>
      </c>
      <c r="D47" s="16" t="str">
        <f t="shared" si="9"/>
        <v>GOAB</v>
      </c>
      <c r="E47" s="16" t="str">
        <f t="shared" si="9"/>
        <v>ADU</v>
      </c>
      <c r="F47" s="100">
        <f t="shared" si="9"/>
        <v>0</v>
      </c>
      <c r="G47" s="100">
        <f t="shared" si="9"/>
        <v>0</v>
      </c>
      <c r="H47" s="16">
        <f t="shared" si="9"/>
        <v>0</v>
      </c>
      <c r="I47" s="16">
        <f t="shared" si="9"/>
        <v>130</v>
      </c>
      <c r="J47" s="16" t="str">
        <f t="shared" si="9"/>
        <v>20JC~113</v>
      </c>
      <c r="K47" s="100">
        <f t="shared" si="9"/>
        <v>0</v>
      </c>
      <c r="L47" s="16">
        <f t="shared" si="9"/>
        <v>120</v>
      </c>
      <c r="M47" s="16">
        <f t="shared" si="9"/>
        <v>100</v>
      </c>
      <c r="N47" s="106">
        <f t="shared" si="9"/>
        <v>130</v>
      </c>
      <c r="O47" s="102" t="str">
        <f t="shared" si="9"/>
        <v>20JC~113</v>
      </c>
      <c r="P47" s="103" t="s">
        <v>185</v>
      </c>
      <c r="Q47" s="23">
        <v>30</v>
      </c>
      <c r="R47" s="104"/>
      <c r="S47" s="6">
        <v>10</v>
      </c>
      <c r="T47" s="4">
        <v>10</v>
      </c>
      <c r="U47" s="105">
        <f t="shared" si="8"/>
        <v>0</v>
      </c>
      <c r="V47" s="105">
        <f t="shared" si="1"/>
        <v>10</v>
      </c>
      <c r="W47" s="105">
        <f t="shared" si="2"/>
        <v>0</v>
      </c>
      <c r="X47" s="105">
        <f t="shared" si="3"/>
        <v>0</v>
      </c>
      <c r="Y47" s="84">
        <f t="shared" si="4"/>
        <v>0</v>
      </c>
      <c r="Z47" s="84">
        <f t="shared" si="5"/>
        <v>0</v>
      </c>
      <c r="AA47" s="84">
        <f t="shared" si="6"/>
        <v>0</v>
      </c>
      <c r="AB47" s="17"/>
    </row>
    <row r="48" spans="1:28" ht="15" x14ac:dyDescent="0.25">
      <c r="A48" s="16" t="str">
        <f t="shared" si="9"/>
        <v>FULL</v>
      </c>
      <c r="B48" s="16" t="str">
        <f t="shared" si="9"/>
        <v>PRODUCTION</v>
      </c>
      <c r="C48" s="16" t="str">
        <f t="shared" si="9"/>
        <v>BETWEEN</v>
      </c>
      <c r="D48" s="16" t="str">
        <f t="shared" si="9"/>
        <v>GOAB</v>
      </c>
      <c r="E48" s="16" t="str">
        <f t="shared" si="9"/>
        <v>ADU</v>
      </c>
      <c r="F48" s="100">
        <f t="shared" si="9"/>
        <v>0</v>
      </c>
      <c r="G48" s="100">
        <f t="shared" si="9"/>
        <v>0</v>
      </c>
      <c r="H48" s="16">
        <f t="shared" si="9"/>
        <v>0</v>
      </c>
      <c r="I48" s="16">
        <f t="shared" si="9"/>
        <v>130</v>
      </c>
      <c r="J48" s="16" t="str">
        <f t="shared" si="9"/>
        <v>20JC~113</v>
      </c>
      <c r="K48" s="100">
        <f t="shared" si="9"/>
        <v>0</v>
      </c>
      <c r="L48" s="16">
        <f t="shared" si="9"/>
        <v>120</v>
      </c>
      <c r="M48" s="16">
        <f t="shared" si="9"/>
        <v>100</v>
      </c>
      <c r="N48" s="106">
        <f t="shared" si="9"/>
        <v>130</v>
      </c>
      <c r="O48" s="102" t="str">
        <f t="shared" si="9"/>
        <v>20JC~113</v>
      </c>
      <c r="P48" s="103" t="s">
        <v>185</v>
      </c>
      <c r="Q48" s="23">
        <v>31</v>
      </c>
      <c r="R48" s="104"/>
      <c r="S48" s="6">
        <v>13</v>
      </c>
      <c r="T48" s="4">
        <v>19</v>
      </c>
      <c r="U48" s="105">
        <f t="shared" si="8"/>
        <v>-6</v>
      </c>
      <c r="V48" s="105">
        <f t="shared" si="1"/>
        <v>16</v>
      </c>
      <c r="W48" s="105">
        <f t="shared" si="2"/>
        <v>0.1875</v>
      </c>
      <c r="X48" s="105">
        <f t="shared" si="3"/>
        <v>18</v>
      </c>
      <c r="Y48" s="84">
        <f t="shared" si="4"/>
        <v>4.2426406871192848</v>
      </c>
      <c r="Z48" s="84">
        <f t="shared" si="5"/>
        <v>0.2651650429449553</v>
      </c>
      <c r="AA48" s="84">
        <f t="shared" si="6"/>
        <v>0.18749999999999997</v>
      </c>
      <c r="AB48" s="17"/>
    </row>
    <row r="49" spans="1:28" ht="15" x14ac:dyDescent="0.25">
      <c r="A49" s="16" t="str">
        <f t="shared" si="9"/>
        <v>FULL</v>
      </c>
      <c r="B49" s="16" t="str">
        <f t="shared" si="9"/>
        <v>PRODUCTION</v>
      </c>
      <c r="C49" s="16" t="str">
        <f t="shared" si="9"/>
        <v>BETWEEN</v>
      </c>
      <c r="D49" s="16" t="str">
        <f t="shared" si="9"/>
        <v>GOAB</v>
      </c>
      <c r="E49" s="16" t="str">
        <f t="shared" si="9"/>
        <v>ADU</v>
      </c>
      <c r="F49" s="100">
        <f t="shared" si="9"/>
        <v>0</v>
      </c>
      <c r="G49" s="100">
        <f t="shared" si="9"/>
        <v>0</v>
      </c>
      <c r="H49" s="16">
        <f t="shared" si="9"/>
        <v>0</v>
      </c>
      <c r="I49" s="16">
        <f t="shared" si="9"/>
        <v>130</v>
      </c>
      <c r="J49" s="16" t="str">
        <f t="shared" si="9"/>
        <v>20JC~113</v>
      </c>
      <c r="K49" s="100">
        <f t="shared" si="9"/>
        <v>0</v>
      </c>
      <c r="L49" s="16">
        <f t="shared" si="9"/>
        <v>120</v>
      </c>
      <c r="M49" s="16">
        <f t="shared" si="9"/>
        <v>100</v>
      </c>
      <c r="N49" s="106">
        <f t="shared" si="9"/>
        <v>130</v>
      </c>
      <c r="O49" s="102" t="str">
        <f t="shared" si="9"/>
        <v>20JC~113</v>
      </c>
      <c r="P49" s="103" t="s">
        <v>185</v>
      </c>
      <c r="Q49" s="23">
        <v>32</v>
      </c>
      <c r="R49" s="104"/>
      <c r="S49" s="6">
        <v>20</v>
      </c>
      <c r="T49" s="4">
        <v>21</v>
      </c>
      <c r="U49" s="105">
        <f t="shared" si="8"/>
        <v>-1</v>
      </c>
      <c r="V49" s="105">
        <f t="shared" si="1"/>
        <v>20.5</v>
      </c>
      <c r="W49" s="105">
        <f t="shared" si="2"/>
        <v>2.4390243902439025E-2</v>
      </c>
      <c r="X49" s="105">
        <f t="shared" si="3"/>
        <v>0.5</v>
      </c>
      <c r="Y49" s="84">
        <f t="shared" si="4"/>
        <v>0.70710678118654757</v>
      </c>
      <c r="Z49" s="84">
        <f t="shared" si="5"/>
        <v>3.4493013716416956E-2</v>
      </c>
      <c r="AA49" s="84">
        <f t="shared" si="6"/>
        <v>2.4390243902439025E-2</v>
      </c>
      <c r="AB49" s="17"/>
    </row>
    <row r="50" spans="1:28" ht="15" x14ac:dyDescent="0.25">
      <c r="A50" s="16" t="str">
        <f t="shared" si="9"/>
        <v>FULL</v>
      </c>
      <c r="B50" s="16" t="str">
        <f t="shared" si="9"/>
        <v>PRODUCTION</v>
      </c>
      <c r="C50" s="16" t="str">
        <f t="shared" si="9"/>
        <v>BETWEEN</v>
      </c>
      <c r="D50" s="16" t="str">
        <f t="shared" si="9"/>
        <v>GOAB</v>
      </c>
      <c r="E50" s="16" t="str">
        <f t="shared" si="9"/>
        <v>ADU</v>
      </c>
      <c r="F50" s="100">
        <f t="shared" si="9"/>
        <v>0</v>
      </c>
      <c r="G50" s="100">
        <f t="shared" si="9"/>
        <v>0</v>
      </c>
      <c r="H50" s="16">
        <f t="shared" si="9"/>
        <v>0</v>
      </c>
      <c r="I50" s="16">
        <f t="shared" si="9"/>
        <v>130</v>
      </c>
      <c r="J50" s="16" t="str">
        <f t="shared" si="9"/>
        <v>20JC~113</v>
      </c>
      <c r="K50" s="100">
        <f t="shared" si="9"/>
        <v>0</v>
      </c>
      <c r="L50" s="16">
        <f t="shared" si="9"/>
        <v>120</v>
      </c>
      <c r="M50" s="16">
        <f t="shared" si="9"/>
        <v>100</v>
      </c>
      <c r="N50" s="106">
        <f t="shared" si="9"/>
        <v>130</v>
      </c>
      <c r="O50" s="102" t="str">
        <f t="shared" si="9"/>
        <v>20JC~113</v>
      </c>
      <c r="P50" s="103" t="s">
        <v>185</v>
      </c>
      <c r="Q50" s="23">
        <v>33</v>
      </c>
      <c r="R50" s="104"/>
      <c r="S50" s="6">
        <v>14</v>
      </c>
      <c r="T50" s="4">
        <v>12</v>
      </c>
      <c r="U50" s="105">
        <f t="shared" si="8"/>
        <v>2</v>
      </c>
      <c r="V50" s="105">
        <f t="shared" si="1"/>
        <v>13</v>
      </c>
      <c r="W50" s="105">
        <f t="shared" si="2"/>
        <v>7.6923076923076927E-2</v>
      </c>
      <c r="X50" s="105">
        <f t="shared" si="3"/>
        <v>2</v>
      </c>
      <c r="Y50" s="84">
        <f t="shared" si="4"/>
        <v>1.4142135623730951</v>
      </c>
      <c r="Z50" s="84">
        <f t="shared" si="5"/>
        <v>0.10878565864408424</v>
      </c>
      <c r="AA50" s="84">
        <f t="shared" si="6"/>
        <v>7.6923076923076913E-2</v>
      </c>
      <c r="AB50" s="17"/>
    </row>
    <row r="51" spans="1:28" ht="15" x14ac:dyDescent="0.25">
      <c r="A51" s="16" t="str">
        <f t="shared" ref="A51:O66" si="10">A50</f>
        <v>FULL</v>
      </c>
      <c r="B51" s="16" t="str">
        <f t="shared" si="10"/>
        <v>PRODUCTION</v>
      </c>
      <c r="C51" s="16" t="str">
        <f t="shared" si="10"/>
        <v>BETWEEN</v>
      </c>
      <c r="D51" s="16" t="str">
        <f t="shared" si="10"/>
        <v>GOAB</v>
      </c>
      <c r="E51" s="16" t="str">
        <f t="shared" si="10"/>
        <v>ADU</v>
      </c>
      <c r="F51" s="100">
        <f t="shared" si="10"/>
        <v>0</v>
      </c>
      <c r="G51" s="100">
        <f t="shared" si="10"/>
        <v>0</v>
      </c>
      <c r="H51" s="16">
        <f t="shared" si="10"/>
        <v>0</v>
      </c>
      <c r="I51" s="16">
        <f t="shared" si="10"/>
        <v>130</v>
      </c>
      <c r="J51" s="16" t="str">
        <f t="shared" si="10"/>
        <v>20JC~113</v>
      </c>
      <c r="K51" s="100">
        <f t="shared" si="10"/>
        <v>0</v>
      </c>
      <c r="L51" s="16">
        <f t="shared" si="10"/>
        <v>120</v>
      </c>
      <c r="M51" s="16">
        <f t="shared" si="10"/>
        <v>100</v>
      </c>
      <c r="N51" s="106">
        <f t="shared" si="10"/>
        <v>130</v>
      </c>
      <c r="O51" s="102" t="str">
        <f t="shared" si="10"/>
        <v>20JC~113</v>
      </c>
      <c r="P51" s="103" t="s">
        <v>185</v>
      </c>
      <c r="Q51" s="23">
        <v>34</v>
      </c>
      <c r="R51" s="104"/>
      <c r="S51" s="6">
        <v>7</v>
      </c>
      <c r="T51" s="4">
        <v>6</v>
      </c>
      <c r="U51" s="105">
        <f t="shared" si="8"/>
        <v>1</v>
      </c>
      <c r="V51" s="105">
        <f t="shared" si="1"/>
        <v>6.5</v>
      </c>
      <c r="W51" s="105">
        <f t="shared" si="2"/>
        <v>7.6923076923076927E-2</v>
      </c>
      <c r="X51" s="105">
        <f t="shared" si="3"/>
        <v>0.5</v>
      </c>
      <c r="Y51" s="84">
        <f t="shared" si="4"/>
        <v>0.70710678118654757</v>
      </c>
      <c r="Z51" s="84">
        <f t="shared" si="5"/>
        <v>0.10878565864408424</v>
      </c>
      <c r="AA51" s="84">
        <f t="shared" si="6"/>
        <v>7.6923076923076913E-2</v>
      </c>
      <c r="AB51" s="17"/>
    </row>
    <row r="52" spans="1:28" ht="15" x14ac:dyDescent="0.25">
      <c r="A52" s="16" t="str">
        <f t="shared" si="10"/>
        <v>FULL</v>
      </c>
      <c r="B52" s="16" t="str">
        <f t="shared" si="10"/>
        <v>PRODUCTION</v>
      </c>
      <c r="C52" s="16" t="str">
        <f t="shared" si="10"/>
        <v>BETWEEN</v>
      </c>
      <c r="D52" s="16" t="str">
        <f t="shared" si="10"/>
        <v>GOAB</v>
      </c>
      <c r="E52" s="16" t="str">
        <f t="shared" si="10"/>
        <v>ADU</v>
      </c>
      <c r="F52" s="100">
        <f t="shared" si="10"/>
        <v>0</v>
      </c>
      <c r="G52" s="100">
        <f t="shared" si="10"/>
        <v>0</v>
      </c>
      <c r="H52" s="16">
        <f t="shared" si="10"/>
        <v>0</v>
      </c>
      <c r="I52" s="16">
        <f t="shared" si="10"/>
        <v>130</v>
      </c>
      <c r="J52" s="16" t="str">
        <f t="shared" si="10"/>
        <v>20JC~113</v>
      </c>
      <c r="K52" s="100">
        <f t="shared" si="10"/>
        <v>0</v>
      </c>
      <c r="L52" s="16">
        <f t="shared" si="10"/>
        <v>120</v>
      </c>
      <c r="M52" s="16">
        <f t="shared" si="10"/>
        <v>100</v>
      </c>
      <c r="N52" s="106">
        <f t="shared" si="10"/>
        <v>130</v>
      </c>
      <c r="O52" s="102" t="str">
        <f t="shared" si="10"/>
        <v>20JC~113</v>
      </c>
      <c r="P52" s="103" t="s">
        <v>185</v>
      </c>
      <c r="Q52" s="23">
        <v>35</v>
      </c>
      <c r="R52" s="104"/>
      <c r="S52" s="6">
        <v>9</v>
      </c>
      <c r="T52" s="4">
        <v>10</v>
      </c>
      <c r="U52" s="105">
        <f t="shared" si="8"/>
        <v>-1</v>
      </c>
      <c r="V52" s="105">
        <f t="shared" si="1"/>
        <v>9.5</v>
      </c>
      <c r="W52" s="105">
        <f t="shared" si="2"/>
        <v>5.2631578947368418E-2</v>
      </c>
      <c r="X52" s="105">
        <f t="shared" si="3"/>
        <v>0.5</v>
      </c>
      <c r="Y52" s="84">
        <f t="shared" si="4"/>
        <v>0.70710678118654757</v>
      </c>
      <c r="Z52" s="84">
        <f t="shared" si="5"/>
        <v>7.4432292756478696E-2</v>
      </c>
      <c r="AA52" s="84">
        <f t="shared" si="6"/>
        <v>5.2631578947368425E-2</v>
      </c>
      <c r="AB52" s="17"/>
    </row>
    <row r="53" spans="1:28" ht="15" x14ac:dyDescent="0.25">
      <c r="A53" s="16" t="str">
        <f t="shared" si="10"/>
        <v>FULL</v>
      </c>
      <c r="B53" s="16" t="str">
        <f t="shared" si="10"/>
        <v>PRODUCTION</v>
      </c>
      <c r="C53" s="16" t="str">
        <f t="shared" si="10"/>
        <v>BETWEEN</v>
      </c>
      <c r="D53" s="16" t="str">
        <f t="shared" si="10"/>
        <v>GOAB</v>
      </c>
      <c r="E53" s="16" t="str">
        <f t="shared" si="10"/>
        <v>ADU</v>
      </c>
      <c r="F53" s="100">
        <f t="shared" si="10"/>
        <v>0</v>
      </c>
      <c r="G53" s="100">
        <f t="shared" si="10"/>
        <v>0</v>
      </c>
      <c r="H53" s="16">
        <f t="shared" si="10"/>
        <v>0</v>
      </c>
      <c r="I53" s="16">
        <f t="shared" si="10"/>
        <v>130</v>
      </c>
      <c r="J53" s="16" t="str">
        <f t="shared" si="10"/>
        <v>20JC~113</v>
      </c>
      <c r="K53" s="100">
        <f t="shared" si="10"/>
        <v>0</v>
      </c>
      <c r="L53" s="16">
        <f t="shared" si="10"/>
        <v>120</v>
      </c>
      <c r="M53" s="16">
        <f t="shared" si="10"/>
        <v>100</v>
      </c>
      <c r="N53" s="106">
        <f t="shared" si="10"/>
        <v>130</v>
      </c>
      <c r="O53" s="102" t="str">
        <f t="shared" si="10"/>
        <v>20JC~113</v>
      </c>
      <c r="P53" s="103" t="s">
        <v>185</v>
      </c>
      <c r="Q53" s="23">
        <v>36</v>
      </c>
      <c r="R53" s="104"/>
      <c r="S53" s="6">
        <v>18</v>
      </c>
      <c r="T53" s="4">
        <v>18</v>
      </c>
      <c r="U53" s="105">
        <f t="shared" si="8"/>
        <v>0</v>
      </c>
      <c r="V53" s="105">
        <f t="shared" si="1"/>
        <v>18</v>
      </c>
      <c r="W53" s="105">
        <f t="shared" si="2"/>
        <v>0</v>
      </c>
      <c r="X53" s="105">
        <f t="shared" si="3"/>
        <v>0</v>
      </c>
      <c r="Y53" s="84">
        <f t="shared" si="4"/>
        <v>0</v>
      </c>
      <c r="Z53" s="84">
        <f t="shared" si="5"/>
        <v>0</v>
      </c>
      <c r="AA53" s="84">
        <f t="shared" si="6"/>
        <v>0</v>
      </c>
      <c r="AB53" s="17"/>
    </row>
    <row r="54" spans="1:28" ht="15" x14ac:dyDescent="0.25">
      <c r="A54" s="16" t="str">
        <f t="shared" si="10"/>
        <v>FULL</v>
      </c>
      <c r="B54" s="16" t="str">
        <f t="shared" si="10"/>
        <v>PRODUCTION</v>
      </c>
      <c r="C54" s="16" t="str">
        <f t="shared" si="10"/>
        <v>BETWEEN</v>
      </c>
      <c r="D54" s="16" t="str">
        <f t="shared" si="10"/>
        <v>GOAB</v>
      </c>
      <c r="E54" s="16" t="str">
        <f t="shared" si="10"/>
        <v>ADU</v>
      </c>
      <c r="F54" s="100">
        <f t="shared" si="10"/>
        <v>0</v>
      </c>
      <c r="G54" s="100">
        <f t="shared" si="10"/>
        <v>0</v>
      </c>
      <c r="H54" s="16">
        <f t="shared" si="10"/>
        <v>0</v>
      </c>
      <c r="I54" s="16">
        <f t="shared" si="10"/>
        <v>130</v>
      </c>
      <c r="J54" s="16" t="str">
        <f t="shared" si="10"/>
        <v>20JC~113</v>
      </c>
      <c r="K54" s="100">
        <f t="shared" si="10"/>
        <v>0</v>
      </c>
      <c r="L54" s="16">
        <f t="shared" si="10"/>
        <v>120</v>
      </c>
      <c r="M54" s="16">
        <f t="shared" si="10"/>
        <v>100</v>
      </c>
      <c r="N54" s="106">
        <f t="shared" si="10"/>
        <v>130</v>
      </c>
      <c r="O54" s="102" t="str">
        <f t="shared" si="10"/>
        <v>20JC~113</v>
      </c>
      <c r="P54" s="103" t="s">
        <v>185</v>
      </c>
      <c r="Q54" s="23">
        <v>37</v>
      </c>
      <c r="R54" s="104"/>
      <c r="S54" s="6">
        <v>18</v>
      </c>
      <c r="T54" s="4">
        <v>15</v>
      </c>
      <c r="U54" s="105">
        <f t="shared" si="8"/>
        <v>3</v>
      </c>
      <c r="V54" s="105">
        <f t="shared" si="1"/>
        <v>16.5</v>
      </c>
      <c r="W54" s="105">
        <f t="shared" si="2"/>
        <v>9.0909090909090912E-2</v>
      </c>
      <c r="X54" s="105">
        <f t="shared" si="3"/>
        <v>4.5</v>
      </c>
      <c r="Y54" s="84">
        <f t="shared" si="4"/>
        <v>2.1213203435596424</v>
      </c>
      <c r="Z54" s="84">
        <f t="shared" si="5"/>
        <v>0.12856486930664499</v>
      </c>
      <c r="AA54" s="84">
        <f t="shared" si="6"/>
        <v>9.0909090909090884E-2</v>
      </c>
      <c r="AB54" s="17"/>
    </row>
    <row r="55" spans="1:28" ht="15" x14ac:dyDescent="0.25">
      <c r="A55" s="16" t="str">
        <f t="shared" si="10"/>
        <v>FULL</v>
      </c>
      <c r="B55" s="16" t="str">
        <f t="shared" si="10"/>
        <v>PRODUCTION</v>
      </c>
      <c r="C55" s="16" t="str">
        <f t="shared" si="10"/>
        <v>BETWEEN</v>
      </c>
      <c r="D55" s="16" t="str">
        <f t="shared" si="10"/>
        <v>GOAB</v>
      </c>
      <c r="E55" s="16" t="str">
        <f t="shared" si="10"/>
        <v>ADU</v>
      </c>
      <c r="F55" s="100">
        <f t="shared" si="10"/>
        <v>0</v>
      </c>
      <c r="G55" s="100">
        <f t="shared" si="10"/>
        <v>0</v>
      </c>
      <c r="H55" s="16">
        <f t="shared" si="10"/>
        <v>0</v>
      </c>
      <c r="I55" s="16">
        <f t="shared" si="10"/>
        <v>130</v>
      </c>
      <c r="J55" s="16" t="str">
        <f t="shared" si="10"/>
        <v>20JC~113</v>
      </c>
      <c r="K55" s="100">
        <f t="shared" si="10"/>
        <v>0</v>
      </c>
      <c r="L55" s="16">
        <f t="shared" si="10"/>
        <v>120</v>
      </c>
      <c r="M55" s="16">
        <f t="shared" si="10"/>
        <v>100</v>
      </c>
      <c r="N55" s="106">
        <f t="shared" si="10"/>
        <v>130</v>
      </c>
      <c r="O55" s="102" t="str">
        <f t="shared" si="10"/>
        <v>20JC~113</v>
      </c>
      <c r="P55" s="103" t="s">
        <v>185</v>
      </c>
      <c r="Q55" s="23">
        <v>38</v>
      </c>
      <c r="R55" s="104"/>
      <c r="S55" s="6">
        <v>11</v>
      </c>
      <c r="T55" s="4">
        <v>8</v>
      </c>
      <c r="U55" s="105">
        <f t="shared" si="8"/>
        <v>3</v>
      </c>
      <c r="V55" s="105">
        <f t="shared" si="1"/>
        <v>9.5</v>
      </c>
      <c r="W55" s="105">
        <f t="shared" si="2"/>
        <v>0.15789473684210525</v>
      </c>
      <c r="X55" s="105">
        <f t="shared" si="3"/>
        <v>4.5</v>
      </c>
      <c r="Y55" s="84">
        <f t="shared" si="4"/>
        <v>2.1213203435596424</v>
      </c>
      <c r="Z55" s="84">
        <f t="shared" si="5"/>
        <v>0.22329687826943603</v>
      </c>
      <c r="AA55" s="84">
        <f t="shared" si="6"/>
        <v>0.15789473684210523</v>
      </c>
      <c r="AB55" s="17"/>
    </row>
    <row r="56" spans="1:28" ht="15" x14ac:dyDescent="0.25">
      <c r="A56" s="16" t="str">
        <f t="shared" si="10"/>
        <v>FULL</v>
      </c>
      <c r="B56" s="16" t="str">
        <f t="shared" si="10"/>
        <v>PRODUCTION</v>
      </c>
      <c r="C56" s="16" t="str">
        <f t="shared" si="10"/>
        <v>BETWEEN</v>
      </c>
      <c r="D56" s="16" t="str">
        <f t="shared" si="10"/>
        <v>GOAB</v>
      </c>
      <c r="E56" s="16" t="str">
        <f t="shared" si="10"/>
        <v>ADU</v>
      </c>
      <c r="F56" s="100">
        <f t="shared" si="10"/>
        <v>0</v>
      </c>
      <c r="G56" s="100">
        <f t="shared" si="10"/>
        <v>0</v>
      </c>
      <c r="H56" s="16">
        <f t="shared" si="10"/>
        <v>0</v>
      </c>
      <c r="I56" s="16">
        <f t="shared" si="10"/>
        <v>130</v>
      </c>
      <c r="J56" s="16" t="str">
        <f t="shared" si="10"/>
        <v>20JC~113</v>
      </c>
      <c r="K56" s="100">
        <f t="shared" si="10"/>
        <v>0</v>
      </c>
      <c r="L56" s="16">
        <f t="shared" si="10"/>
        <v>120</v>
      </c>
      <c r="M56" s="16">
        <f t="shared" si="10"/>
        <v>100</v>
      </c>
      <c r="N56" s="106">
        <f t="shared" si="10"/>
        <v>130</v>
      </c>
      <c r="O56" s="102" t="str">
        <f t="shared" si="10"/>
        <v>20JC~113</v>
      </c>
      <c r="P56" s="103" t="s">
        <v>185</v>
      </c>
      <c r="Q56" s="23">
        <v>39</v>
      </c>
      <c r="R56" s="104"/>
      <c r="S56" s="6">
        <v>20</v>
      </c>
      <c r="T56" s="4">
        <v>22</v>
      </c>
      <c r="U56" s="105">
        <f t="shared" si="8"/>
        <v>-2</v>
      </c>
      <c r="V56" s="105">
        <f t="shared" si="1"/>
        <v>21</v>
      </c>
      <c r="W56" s="105">
        <f t="shared" si="2"/>
        <v>4.7619047619047616E-2</v>
      </c>
      <c r="X56" s="105">
        <f t="shared" si="3"/>
        <v>2</v>
      </c>
      <c r="Y56" s="84">
        <f t="shared" si="4"/>
        <v>1.4142135623730951</v>
      </c>
      <c r="Z56" s="84">
        <f t="shared" si="5"/>
        <v>6.7343502970147393E-2</v>
      </c>
      <c r="AA56" s="84">
        <f t="shared" si="6"/>
        <v>4.7619047619047623E-2</v>
      </c>
      <c r="AB56" s="17"/>
    </row>
    <row r="57" spans="1:28" ht="15" x14ac:dyDescent="0.25">
      <c r="A57" s="16" t="str">
        <f t="shared" si="10"/>
        <v>FULL</v>
      </c>
      <c r="B57" s="16" t="str">
        <f t="shared" si="10"/>
        <v>PRODUCTION</v>
      </c>
      <c r="C57" s="16" t="str">
        <f t="shared" si="10"/>
        <v>BETWEEN</v>
      </c>
      <c r="D57" s="16" t="str">
        <f t="shared" si="10"/>
        <v>GOAB</v>
      </c>
      <c r="E57" s="16" t="str">
        <f t="shared" si="10"/>
        <v>ADU</v>
      </c>
      <c r="F57" s="100">
        <f t="shared" si="10"/>
        <v>0</v>
      </c>
      <c r="G57" s="100">
        <f t="shared" si="10"/>
        <v>0</v>
      </c>
      <c r="H57" s="16">
        <f t="shared" si="10"/>
        <v>0</v>
      </c>
      <c r="I57" s="16">
        <f t="shared" si="10"/>
        <v>130</v>
      </c>
      <c r="J57" s="16" t="str">
        <f t="shared" si="10"/>
        <v>20JC~113</v>
      </c>
      <c r="K57" s="100">
        <f t="shared" si="10"/>
        <v>0</v>
      </c>
      <c r="L57" s="16">
        <f t="shared" si="10"/>
        <v>120</v>
      </c>
      <c r="M57" s="16">
        <f t="shared" si="10"/>
        <v>100</v>
      </c>
      <c r="N57" s="106">
        <f t="shared" si="10"/>
        <v>130</v>
      </c>
      <c r="O57" s="102" t="str">
        <f t="shared" si="10"/>
        <v>20JC~113</v>
      </c>
      <c r="P57" s="103" t="s">
        <v>185</v>
      </c>
      <c r="Q57" s="23">
        <v>40</v>
      </c>
      <c r="R57" s="104"/>
      <c r="S57" s="6">
        <v>18</v>
      </c>
      <c r="T57" s="4">
        <v>14</v>
      </c>
      <c r="U57" s="105">
        <f t="shared" si="8"/>
        <v>4</v>
      </c>
      <c r="V57" s="105">
        <f t="shared" si="1"/>
        <v>16</v>
      </c>
      <c r="W57" s="105">
        <f t="shared" si="2"/>
        <v>0.125</v>
      </c>
      <c r="X57" s="105">
        <f t="shared" si="3"/>
        <v>8</v>
      </c>
      <c r="Y57" s="84">
        <f t="shared" si="4"/>
        <v>2.8284271247461903</v>
      </c>
      <c r="Z57" s="84">
        <f t="shared" si="5"/>
        <v>0.17677669529663689</v>
      </c>
      <c r="AA57" s="84">
        <f t="shared" si="6"/>
        <v>0.125</v>
      </c>
      <c r="AB57" s="17"/>
    </row>
    <row r="58" spans="1:28" ht="15" x14ac:dyDescent="0.25">
      <c r="A58" s="16" t="str">
        <f t="shared" si="10"/>
        <v>FULL</v>
      </c>
      <c r="B58" s="16" t="str">
        <f t="shared" si="10"/>
        <v>PRODUCTION</v>
      </c>
      <c r="C58" s="16" t="str">
        <f t="shared" si="10"/>
        <v>BETWEEN</v>
      </c>
      <c r="D58" s="16" t="str">
        <f t="shared" si="10"/>
        <v>GOAB</v>
      </c>
      <c r="E58" s="16" t="str">
        <f t="shared" si="10"/>
        <v>ADU</v>
      </c>
      <c r="F58" s="100">
        <f t="shared" si="10"/>
        <v>0</v>
      </c>
      <c r="G58" s="100">
        <f t="shared" si="10"/>
        <v>0</v>
      </c>
      <c r="H58" s="16">
        <f t="shared" si="10"/>
        <v>0</v>
      </c>
      <c r="I58" s="16">
        <f t="shared" si="10"/>
        <v>130</v>
      </c>
      <c r="J58" s="16" t="str">
        <f t="shared" si="10"/>
        <v>20JC~113</v>
      </c>
      <c r="K58" s="100">
        <f t="shared" si="10"/>
        <v>0</v>
      </c>
      <c r="L58" s="16">
        <f t="shared" si="10"/>
        <v>120</v>
      </c>
      <c r="M58" s="16">
        <f t="shared" si="10"/>
        <v>100</v>
      </c>
      <c r="N58" s="106">
        <f t="shared" si="10"/>
        <v>130</v>
      </c>
      <c r="O58" s="102" t="str">
        <f t="shared" si="10"/>
        <v>20JC~113</v>
      </c>
      <c r="P58" s="103" t="s">
        <v>185</v>
      </c>
      <c r="Q58" s="23">
        <v>41</v>
      </c>
      <c r="R58" s="104"/>
      <c r="S58" s="6">
        <v>15</v>
      </c>
      <c r="T58" s="4">
        <v>9</v>
      </c>
      <c r="U58" s="105">
        <f t="shared" si="8"/>
        <v>6</v>
      </c>
      <c r="V58" s="105">
        <f t="shared" si="1"/>
        <v>12</v>
      </c>
      <c r="W58" s="105">
        <f t="shared" si="2"/>
        <v>0.25</v>
      </c>
      <c r="X58" s="105">
        <f t="shared" si="3"/>
        <v>18</v>
      </c>
      <c r="Y58" s="84">
        <f t="shared" si="4"/>
        <v>4.2426406871192848</v>
      </c>
      <c r="Z58" s="84">
        <f t="shared" si="5"/>
        <v>0.35355339059327373</v>
      </c>
      <c r="AA58" s="84">
        <f t="shared" si="6"/>
        <v>0.24999999999999997</v>
      </c>
      <c r="AB58" s="17"/>
    </row>
    <row r="59" spans="1:28" ht="15" x14ac:dyDescent="0.25">
      <c r="A59" s="16" t="str">
        <f t="shared" si="10"/>
        <v>FULL</v>
      </c>
      <c r="B59" s="16" t="str">
        <f t="shared" si="10"/>
        <v>PRODUCTION</v>
      </c>
      <c r="C59" s="16" t="str">
        <f t="shared" si="10"/>
        <v>BETWEEN</v>
      </c>
      <c r="D59" s="16" t="str">
        <f t="shared" si="10"/>
        <v>GOAB</v>
      </c>
      <c r="E59" s="16" t="str">
        <f t="shared" si="10"/>
        <v>ADU</v>
      </c>
      <c r="F59" s="100">
        <f t="shared" si="10"/>
        <v>0</v>
      </c>
      <c r="G59" s="100">
        <f t="shared" si="10"/>
        <v>0</v>
      </c>
      <c r="H59" s="16">
        <f t="shared" si="10"/>
        <v>0</v>
      </c>
      <c r="I59" s="16">
        <f t="shared" si="10"/>
        <v>130</v>
      </c>
      <c r="J59" s="16" t="str">
        <f t="shared" si="10"/>
        <v>20JC~113</v>
      </c>
      <c r="K59" s="100">
        <f t="shared" si="10"/>
        <v>0</v>
      </c>
      <c r="L59" s="16">
        <f t="shared" si="10"/>
        <v>120</v>
      </c>
      <c r="M59" s="16">
        <f t="shared" si="10"/>
        <v>100</v>
      </c>
      <c r="N59" s="106">
        <f t="shared" si="10"/>
        <v>130</v>
      </c>
      <c r="O59" s="102" t="str">
        <f t="shared" si="10"/>
        <v>20JC~113</v>
      </c>
      <c r="P59" s="103" t="s">
        <v>185</v>
      </c>
      <c r="Q59" s="23">
        <v>42</v>
      </c>
      <c r="R59" s="104"/>
      <c r="S59" s="6">
        <v>20</v>
      </c>
      <c r="T59" s="4">
        <v>16</v>
      </c>
      <c r="U59" s="105">
        <f t="shared" si="8"/>
        <v>4</v>
      </c>
      <c r="V59" s="105">
        <f t="shared" si="1"/>
        <v>18</v>
      </c>
      <c r="W59" s="105">
        <f t="shared" si="2"/>
        <v>0.1111111111111111</v>
      </c>
      <c r="X59" s="105">
        <f t="shared" si="3"/>
        <v>8</v>
      </c>
      <c r="Y59" s="84">
        <f t="shared" si="4"/>
        <v>2.8284271247461903</v>
      </c>
      <c r="Z59" s="84">
        <f t="shared" si="5"/>
        <v>0.15713484026367724</v>
      </c>
      <c r="AA59" s="84">
        <f t="shared" si="6"/>
        <v>0.11111111111111112</v>
      </c>
      <c r="AB59" s="17"/>
    </row>
    <row r="60" spans="1:28" ht="15" x14ac:dyDescent="0.25">
      <c r="A60" s="16" t="str">
        <f t="shared" si="10"/>
        <v>FULL</v>
      </c>
      <c r="B60" s="16" t="str">
        <f t="shared" si="10"/>
        <v>PRODUCTION</v>
      </c>
      <c r="C60" s="16" t="str">
        <f t="shared" si="10"/>
        <v>BETWEEN</v>
      </c>
      <c r="D60" s="16" t="str">
        <f t="shared" si="10"/>
        <v>GOAB</v>
      </c>
      <c r="E60" s="16" t="str">
        <f t="shared" si="10"/>
        <v>ADU</v>
      </c>
      <c r="F60" s="100">
        <f t="shared" si="10"/>
        <v>0</v>
      </c>
      <c r="G60" s="100">
        <f t="shared" si="10"/>
        <v>0</v>
      </c>
      <c r="H60" s="16">
        <f t="shared" si="10"/>
        <v>0</v>
      </c>
      <c r="I60" s="16">
        <f t="shared" si="10"/>
        <v>130</v>
      </c>
      <c r="J60" s="16" t="str">
        <f t="shared" si="10"/>
        <v>20JC~113</v>
      </c>
      <c r="K60" s="100">
        <f t="shared" si="10"/>
        <v>0</v>
      </c>
      <c r="L60" s="16">
        <f t="shared" si="10"/>
        <v>120</v>
      </c>
      <c r="M60" s="16">
        <f t="shared" si="10"/>
        <v>100</v>
      </c>
      <c r="N60" s="106">
        <f t="shared" si="10"/>
        <v>130</v>
      </c>
      <c r="O60" s="102" t="str">
        <f t="shared" si="10"/>
        <v>20JC~113</v>
      </c>
      <c r="P60" s="103" t="s">
        <v>185</v>
      </c>
      <c r="Q60" s="23">
        <v>43</v>
      </c>
      <c r="R60" s="104"/>
      <c r="S60" s="6">
        <v>10</v>
      </c>
      <c r="T60" s="4">
        <v>8</v>
      </c>
      <c r="U60" s="105">
        <f t="shared" si="8"/>
        <v>2</v>
      </c>
      <c r="V60" s="105">
        <f t="shared" si="1"/>
        <v>9</v>
      </c>
      <c r="W60" s="105">
        <f t="shared" si="2"/>
        <v>0.1111111111111111</v>
      </c>
      <c r="X60" s="105">
        <f t="shared" si="3"/>
        <v>2</v>
      </c>
      <c r="Y60" s="84">
        <f t="shared" si="4"/>
        <v>1.4142135623730951</v>
      </c>
      <c r="Z60" s="84">
        <f t="shared" si="5"/>
        <v>0.15713484026367724</v>
      </c>
      <c r="AA60" s="84">
        <f t="shared" si="6"/>
        <v>0.11111111111111112</v>
      </c>
      <c r="AB60" s="17"/>
    </row>
    <row r="61" spans="1:28" ht="15" x14ac:dyDescent="0.25">
      <c r="A61" s="16" t="str">
        <f t="shared" si="10"/>
        <v>FULL</v>
      </c>
      <c r="B61" s="16" t="str">
        <f t="shared" si="10"/>
        <v>PRODUCTION</v>
      </c>
      <c r="C61" s="16" t="str">
        <f t="shared" si="10"/>
        <v>BETWEEN</v>
      </c>
      <c r="D61" s="16" t="str">
        <f t="shared" si="10"/>
        <v>GOAB</v>
      </c>
      <c r="E61" s="16" t="str">
        <f t="shared" si="10"/>
        <v>ADU</v>
      </c>
      <c r="F61" s="100">
        <f t="shared" si="10"/>
        <v>0</v>
      </c>
      <c r="G61" s="100">
        <f t="shared" si="10"/>
        <v>0</v>
      </c>
      <c r="H61" s="16">
        <f t="shared" si="10"/>
        <v>0</v>
      </c>
      <c r="I61" s="16">
        <f t="shared" si="10"/>
        <v>130</v>
      </c>
      <c r="J61" s="16" t="str">
        <f t="shared" si="10"/>
        <v>20JC~113</v>
      </c>
      <c r="K61" s="100">
        <f t="shared" si="10"/>
        <v>0</v>
      </c>
      <c r="L61" s="16">
        <f t="shared" si="10"/>
        <v>120</v>
      </c>
      <c r="M61" s="16">
        <f t="shared" si="10"/>
        <v>100</v>
      </c>
      <c r="N61" s="106">
        <f t="shared" si="10"/>
        <v>130</v>
      </c>
      <c r="O61" s="102" t="str">
        <f t="shared" si="10"/>
        <v>20JC~113</v>
      </c>
      <c r="P61" s="103" t="s">
        <v>185</v>
      </c>
      <c r="Q61" s="23">
        <v>44</v>
      </c>
      <c r="R61" s="104"/>
      <c r="S61" s="6">
        <v>13</v>
      </c>
      <c r="T61" s="4">
        <v>16</v>
      </c>
      <c r="U61" s="105">
        <f t="shared" si="8"/>
        <v>-3</v>
      </c>
      <c r="V61" s="105">
        <f t="shared" si="1"/>
        <v>14.5</v>
      </c>
      <c r="W61" s="105">
        <f t="shared" si="2"/>
        <v>0.10344827586206896</v>
      </c>
      <c r="X61" s="105">
        <f t="shared" si="3"/>
        <v>4.5</v>
      </c>
      <c r="Y61" s="84">
        <f t="shared" si="4"/>
        <v>2.1213203435596424</v>
      </c>
      <c r="Z61" s="84">
        <f t="shared" si="5"/>
        <v>0.14629795472825119</v>
      </c>
      <c r="AA61" s="84">
        <f t="shared" si="6"/>
        <v>0.10344827586206894</v>
      </c>
      <c r="AB61" s="17"/>
    </row>
    <row r="62" spans="1:28" ht="15" x14ac:dyDescent="0.25">
      <c r="A62" s="16" t="str">
        <f t="shared" si="10"/>
        <v>FULL</v>
      </c>
      <c r="B62" s="16" t="str">
        <f t="shared" si="10"/>
        <v>PRODUCTION</v>
      </c>
      <c r="C62" s="16" t="str">
        <f t="shared" si="10"/>
        <v>BETWEEN</v>
      </c>
      <c r="D62" s="16" t="str">
        <f t="shared" si="10"/>
        <v>GOAB</v>
      </c>
      <c r="E62" s="16" t="str">
        <f t="shared" si="10"/>
        <v>ADU</v>
      </c>
      <c r="F62" s="100">
        <f t="shared" si="10"/>
        <v>0</v>
      </c>
      <c r="G62" s="100">
        <f t="shared" si="10"/>
        <v>0</v>
      </c>
      <c r="H62" s="16">
        <f t="shared" si="10"/>
        <v>0</v>
      </c>
      <c r="I62" s="16">
        <f t="shared" si="10"/>
        <v>130</v>
      </c>
      <c r="J62" s="16" t="str">
        <f t="shared" si="10"/>
        <v>20JC~113</v>
      </c>
      <c r="K62" s="100">
        <f t="shared" si="10"/>
        <v>0</v>
      </c>
      <c r="L62" s="16">
        <f t="shared" si="10"/>
        <v>120</v>
      </c>
      <c r="M62" s="16">
        <f t="shared" si="10"/>
        <v>100</v>
      </c>
      <c r="N62" s="106">
        <f t="shared" si="10"/>
        <v>130</v>
      </c>
      <c r="O62" s="102" t="str">
        <f t="shared" si="10"/>
        <v>20JC~113</v>
      </c>
      <c r="P62" s="103" t="s">
        <v>185</v>
      </c>
      <c r="Q62" s="23">
        <v>45</v>
      </c>
      <c r="R62" s="104"/>
      <c r="S62" s="6">
        <v>9</v>
      </c>
      <c r="T62" s="4">
        <v>10</v>
      </c>
      <c r="U62" s="105">
        <f t="shared" si="8"/>
        <v>-1</v>
      </c>
      <c r="V62" s="105">
        <f t="shared" si="1"/>
        <v>9.5</v>
      </c>
      <c r="W62" s="105">
        <f t="shared" si="2"/>
        <v>5.2631578947368418E-2</v>
      </c>
      <c r="X62" s="105">
        <f t="shared" si="3"/>
        <v>0.5</v>
      </c>
      <c r="Y62" s="84">
        <f t="shared" si="4"/>
        <v>0.70710678118654757</v>
      </c>
      <c r="Z62" s="84">
        <f t="shared" si="5"/>
        <v>7.4432292756478696E-2</v>
      </c>
      <c r="AA62" s="84">
        <f t="shared" si="6"/>
        <v>5.2631578947368425E-2</v>
      </c>
      <c r="AB62" s="17"/>
    </row>
    <row r="63" spans="1:28" ht="15" x14ac:dyDescent="0.25">
      <c r="A63" s="16" t="str">
        <f t="shared" si="10"/>
        <v>FULL</v>
      </c>
      <c r="B63" s="16" t="str">
        <f t="shared" si="10"/>
        <v>PRODUCTION</v>
      </c>
      <c r="C63" s="16" t="str">
        <f t="shared" si="10"/>
        <v>BETWEEN</v>
      </c>
      <c r="D63" s="16" t="str">
        <f t="shared" si="10"/>
        <v>GOAB</v>
      </c>
      <c r="E63" s="16" t="str">
        <f t="shared" si="10"/>
        <v>ADU</v>
      </c>
      <c r="F63" s="100">
        <f t="shared" si="10"/>
        <v>0</v>
      </c>
      <c r="G63" s="100">
        <f t="shared" si="10"/>
        <v>0</v>
      </c>
      <c r="H63" s="16">
        <f t="shared" si="10"/>
        <v>0</v>
      </c>
      <c r="I63" s="16">
        <f t="shared" si="10"/>
        <v>130</v>
      </c>
      <c r="J63" s="16" t="str">
        <f t="shared" si="10"/>
        <v>20JC~113</v>
      </c>
      <c r="K63" s="100">
        <f t="shared" si="10"/>
        <v>0</v>
      </c>
      <c r="L63" s="16">
        <f t="shared" si="10"/>
        <v>120</v>
      </c>
      <c r="M63" s="16">
        <f t="shared" si="10"/>
        <v>100</v>
      </c>
      <c r="N63" s="106">
        <f t="shared" si="10"/>
        <v>130</v>
      </c>
      <c r="O63" s="102" t="str">
        <f t="shared" si="10"/>
        <v>20JC~113</v>
      </c>
      <c r="P63" s="103" t="s">
        <v>185</v>
      </c>
      <c r="Q63" s="23">
        <v>46</v>
      </c>
      <c r="R63" s="104"/>
      <c r="S63" s="6">
        <v>11</v>
      </c>
      <c r="T63" s="4">
        <v>7</v>
      </c>
      <c r="U63" s="105">
        <f t="shared" si="8"/>
        <v>4</v>
      </c>
      <c r="V63" s="105">
        <f t="shared" si="1"/>
        <v>9</v>
      </c>
      <c r="W63" s="105">
        <f t="shared" si="2"/>
        <v>0.22222222222222221</v>
      </c>
      <c r="X63" s="105">
        <f t="shared" si="3"/>
        <v>8</v>
      </c>
      <c r="Y63" s="84">
        <f t="shared" si="4"/>
        <v>2.8284271247461903</v>
      </c>
      <c r="Z63" s="84">
        <f t="shared" si="5"/>
        <v>0.31426968052735449</v>
      </c>
      <c r="AA63" s="84">
        <f t="shared" si="6"/>
        <v>0.22222222222222224</v>
      </c>
      <c r="AB63" s="17"/>
    </row>
    <row r="64" spans="1:28" ht="15" x14ac:dyDescent="0.25">
      <c r="A64" s="16" t="str">
        <f t="shared" si="10"/>
        <v>FULL</v>
      </c>
      <c r="B64" s="16" t="str">
        <f t="shared" si="10"/>
        <v>PRODUCTION</v>
      </c>
      <c r="C64" s="16" t="str">
        <f t="shared" si="10"/>
        <v>BETWEEN</v>
      </c>
      <c r="D64" s="16" t="str">
        <f t="shared" si="10"/>
        <v>GOAB</v>
      </c>
      <c r="E64" s="16" t="str">
        <f t="shared" si="10"/>
        <v>ADU</v>
      </c>
      <c r="F64" s="100">
        <f t="shared" si="10"/>
        <v>0</v>
      </c>
      <c r="G64" s="100">
        <f t="shared" si="10"/>
        <v>0</v>
      </c>
      <c r="H64" s="16">
        <f t="shared" si="10"/>
        <v>0</v>
      </c>
      <c r="I64" s="16">
        <f t="shared" si="10"/>
        <v>130</v>
      </c>
      <c r="J64" s="16" t="str">
        <f t="shared" si="10"/>
        <v>20JC~113</v>
      </c>
      <c r="K64" s="100">
        <f t="shared" si="10"/>
        <v>0</v>
      </c>
      <c r="L64" s="16">
        <f t="shared" si="10"/>
        <v>120</v>
      </c>
      <c r="M64" s="16">
        <f t="shared" si="10"/>
        <v>100</v>
      </c>
      <c r="N64" s="106">
        <f t="shared" si="10"/>
        <v>130</v>
      </c>
      <c r="O64" s="102" t="str">
        <f t="shared" si="10"/>
        <v>20JC~113</v>
      </c>
      <c r="P64" s="103" t="s">
        <v>185</v>
      </c>
      <c r="Q64" s="23">
        <v>47</v>
      </c>
      <c r="R64" s="104"/>
      <c r="S64" s="6">
        <v>10</v>
      </c>
      <c r="T64" s="4">
        <v>10</v>
      </c>
      <c r="U64" s="105">
        <f t="shared" si="8"/>
        <v>0</v>
      </c>
      <c r="V64" s="105">
        <f t="shared" si="1"/>
        <v>10</v>
      </c>
      <c r="W64" s="105">
        <f t="shared" si="2"/>
        <v>0</v>
      </c>
      <c r="X64" s="105">
        <f t="shared" si="3"/>
        <v>0</v>
      </c>
      <c r="Y64" s="84">
        <f t="shared" si="4"/>
        <v>0</v>
      </c>
      <c r="Z64" s="84">
        <f t="shared" si="5"/>
        <v>0</v>
      </c>
      <c r="AA64" s="84">
        <f t="shared" si="6"/>
        <v>0</v>
      </c>
      <c r="AB64" s="17"/>
    </row>
    <row r="65" spans="1:28" ht="15" x14ac:dyDescent="0.25">
      <c r="A65" s="16" t="str">
        <f t="shared" si="10"/>
        <v>FULL</v>
      </c>
      <c r="B65" s="16" t="str">
        <f t="shared" si="10"/>
        <v>PRODUCTION</v>
      </c>
      <c r="C65" s="16" t="str">
        <f t="shared" si="10"/>
        <v>BETWEEN</v>
      </c>
      <c r="D65" s="16" t="str">
        <f t="shared" si="10"/>
        <v>GOAB</v>
      </c>
      <c r="E65" s="16" t="str">
        <f t="shared" si="10"/>
        <v>ADU</v>
      </c>
      <c r="F65" s="100">
        <f t="shared" si="10"/>
        <v>0</v>
      </c>
      <c r="G65" s="100">
        <f t="shared" si="10"/>
        <v>0</v>
      </c>
      <c r="H65" s="16">
        <f t="shared" si="10"/>
        <v>0</v>
      </c>
      <c r="I65" s="16">
        <f t="shared" si="10"/>
        <v>130</v>
      </c>
      <c r="J65" s="16" t="str">
        <f t="shared" si="10"/>
        <v>20JC~113</v>
      </c>
      <c r="K65" s="100">
        <f t="shared" si="10"/>
        <v>0</v>
      </c>
      <c r="L65" s="16">
        <f t="shared" si="10"/>
        <v>120</v>
      </c>
      <c r="M65" s="16">
        <f t="shared" si="10"/>
        <v>100</v>
      </c>
      <c r="N65" s="106">
        <f t="shared" si="10"/>
        <v>130</v>
      </c>
      <c r="O65" s="102" t="str">
        <f t="shared" si="10"/>
        <v>20JC~113</v>
      </c>
      <c r="P65" s="103" t="s">
        <v>185</v>
      </c>
      <c r="Q65" s="23">
        <v>48</v>
      </c>
      <c r="R65" s="104"/>
      <c r="S65" s="6">
        <v>9</v>
      </c>
      <c r="T65" s="4">
        <v>11</v>
      </c>
      <c r="U65" s="105">
        <f t="shared" si="8"/>
        <v>-2</v>
      </c>
      <c r="V65" s="105">
        <f t="shared" si="1"/>
        <v>10</v>
      </c>
      <c r="W65" s="105">
        <f t="shared" si="2"/>
        <v>0.1</v>
      </c>
      <c r="X65" s="105">
        <f t="shared" si="3"/>
        <v>2</v>
      </c>
      <c r="Y65" s="84">
        <f t="shared" si="4"/>
        <v>1.4142135623730951</v>
      </c>
      <c r="Z65" s="84">
        <f t="shared" si="5"/>
        <v>0.1414213562373095</v>
      </c>
      <c r="AA65" s="84">
        <f t="shared" si="6"/>
        <v>9.9999999999999992E-2</v>
      </c>
      <c r="AB65" s="17"/>
    </row>
    <row r="66" spans="1:28" ht="15" x14ac:dyDescent="0.25">
      <c r="A66" s="16" t="str">
        <f t="shared" si="10"/>
        <v>FULL</v>
      </c>
      <c r="B66" s="16" t="str">
        <f t="shared" si="10"/>
        <v>PRODUCTION</v>
      </c>
      <c r="C66" s="16" t="str">
        <f t="shared" si="10"/>
        <v>BETWEEN</v>
      </c>
      <c r="D66" s="16" t="str">
        <f t="shared" si="10"/>
        <v>GOAB</v>
      </c>
      <c r="E66" s="16" t="str">
        <f t="shared" si="10"/>
        <v>ADU</v>
      </c>
      <c r="F66" s="100">
        <f t="shared" si="10"/>
        <v>0</v>
      </c>
      <c r="G66" s="100">
        <f t="shared" si="10"/>
        <v>0</v>
      </c>
      <c r="H66" s="16">
        <f t="shared" si="10"/>
        <v>0</v>
      </c>
      <c r="I66" s="16">
        <f t="shared" si="10"/>
        <v>130</v>
      </c>
      <c r="J66" s="16" t="str">
        <f t="shared" si="10"/>
        <v>20JC~113</v>
      </c>
      <c r="K66" s="100">
        <f t="shared" si="10"/>
        <v>0</v>
      </c>
      <c r="L66" s="16">
        <f t="shared" si="10"/>
        <v>120</v>
      </c>
      <c r="M66" s="16">
        <f t="shared" si="10"/>
        <v>100</v>
      </c>
      <c r="N66" s="106">
        <f t="shared" si="10"/>
        <v>130</v>
      </c>
      <c r="O66" s="102" t="str">
        <f t="shared" si="10"/>
        <v>20JC~113</v>
      </c>
      <c r="P66" s="103" t="s">
        <v>185</v>
      </c>
      <c r="Q66" s="23">
        <v>49</v>
      </c>
      <c r="R66" s="104"/>
      <c r="S66" s="6">
        <v>18</v>
      </c>
      <c r="T66" s="4">
        <v>19</v>
      </c>
      <c r="U66" s="105">
        <f t="shared" si="8"/>
        <v>-1</v>
      </c>
      <c r="V66" s="105">
        <f t="shared" si="1"/>
        <v>18.5</v>
      </c>
      <c r="W66" s="105">
        <f t="shared" si="2"/>
        <v>2.7027027027027029E-2</v>
      </c>
      <c r="X66" s="105">
        <f t="shared" si="3"/>
        <v>0.5</v>
      </c>
      <c r="Y66" s="84">
        <f t="shared" si="4"/>
        <v>0.70710678118654757</v>
      </c>
      <c r="Z66" s="84">
        <f t="shared" si="5"/>
        <v>3.8221988172245813E-2</v>
      </c>
      <c r="AA66" s="84">
        <f t="shared" si="6"/>
        <v>2.7027027027027025E-2</v>
      </c>
      <c r="AB66" s="17"/>
    </row>
    <row r="67" spans="1:28" ht="15" x14ac:dyDescent="0.25">
      <c r="A67" s="16" t="str">
        <f t="shared" ref="A67:O82" si="11">A66</f>
        <v>FULL</v>
      </c>
      <c r="B67" s="16" t="str">
        <f t="shared" si="11"/>
        <v>PRODUCTION</v>
      </c>
      <c r="C67" s="16" t="str">
        <f t="shared" si="11"/>
        <v>BETWEEN</v>
      </c>
      <c r="D67" s="16" t="str">
        <f t="shared" si="11"/>
        <v>GOAB</v>
      </c>
      <c r="E67" s="16" t="str">
        <f t="shared" si="11"/>
        <v>ADU</v>
      </c>
      <c r="F67" s="100">
        <f t="shared" si="11"/>
        <v>0</v>
      </c>
      <c r="G67" s="100">
        <f t="shared" si="11"/>
        <v>0</v>
      </c>
      <c r="H67" s="16">
        <f t="shared" si="11"/>
        <v>0</v>
      </c>
      <c r="I67" s="16">
        <f t="shared" si="11"/>
        <v>130</v>
      </c>
      <c r="J67" s="16" t="str">
        <f t="shared" si="11"/>
        <v>20JC~113</v>
      </c>
      <c r="K67" s="100">
        <f t="shared" si="11"/>
        <v>0</v>
      </c>
      <c r="L67" s="16">
        <f t="shared" si="11"/>
        <v>120</v>
      </c>
      <c r="M67" s="16">
        <f t="shared" si="11"/>
        <v>100</v>
      </c>
      <c r="N67" s="106">
        <f t="shared" si="11"/>
        <v>130</v>
      </c>
      <c r="O67" s="102" t="str">
        <f t="shared" si="11"/>
        <v>20JC~113</v>
      </c>
      <c r="P67" s="103" t="s">
        <v>185</v>
      </c>
      <c r="Q67" s="23">
        <v>50</v>
      </c>
      <c r="R67" s="104"/>
      <c r="S67" s="6">
        <v>7</v>
      </c>
      <c r="T67" s="4">
        <v>8</v>
      </c>
      <c r="U67" s="105">
        <f t="shared" si="8"/>
        <v>-1</v>
      </c>
      <c r="V67" s="105">
        <f t="shared" si="1"/>
        <v>7.5</v>
      </c>
      <c r="W67" s="105">
        <f t="shared" si="2"/>
        <v>6.6666666666666666E-2</v>
      </c>
      <c r="X67" s="105">
        <f t="shared" si="3"/>
        <v>0.5</v>
      </c>
      <c r="Y67" s="84">
        <f t="shared" si="4"/>
        <v>0.70710678118654757</v>
      </c>
      <c r="Z67" s="84">
        <f t="shared" si="5"/>
        <v>9.428090415820635E-2</v>
      </c>
      <c r="AA67" s="84">
        <f t="shared" si="6"/>
        <v>6.6666666666666666E-2</v>
      </c>
      <c r="AB67" s="17"/>
    </row>
    <row r="68" spans="1:28" ht="15" x14ac:dyDescent="0.25">
      <c r="A68" s="16" t="str">
        <f t="shared" si="11"/>
        <v>FULL</v>
      </c>
      <c r="B68" s="16" t="str">
        <f t="shared" si="11"/>
        <v>PRODUCTION</v>
      </c>
      <c r="C68" s="16" t="str">
        <f t="shared" si="11"/>
        <v>BETWEEN</v>
      </c>
      <c r="D68" s="16" t="str">
        <f t="shared" si="11"/>
        <v>GOAB</v>
      </c>
      <c r="E68" s="16" t="str">
        <f t="shared" si="11"/>
        <v>ADU</v>
      </c>
      <c r="F68" s="100">
        <f t="shared" si="11"/>
        <v>0</v>
      </c>
      <c r="G68" s="100">
        <f t="shared" si="11"/>
        <v>0</v>
      </c>
      <c r="H68" s="16">
        <f t="shared" si="11"/>
        <v>0</v>
      </c>
      <c r="I68" s="16">
        <f t="shared" si="11"/>
        <v>130</v>
      </c>
      <c r="J68" s="16" t="str">
        <f t="shared" si="11"/>
        <v>20JC~113</v>
      </c>
      <c r="K68" s="100">
        <f t="shared" si="11"/>
        <v>0</v>
      </c>
      <c r="L68" s="16">
        <f t="shared" si="11"/>
        <v>120</v>
      </c>
      <c r="M68" s="16">
        <f t="shared" si="11"/>
        <v>100</v>
      </c>
      <c r="N68" s="106">
        <f t="shared" si="11"/>
        <v>130</v>
      </c>
      <c r="O68" s="102" t="str">
        <f t="shared" si="11"/>
        <v>20JC~113</v>
      </c>
      <c r="P68" s="103" t="s">
        <v>185</v>
      </c>
      <c r="Q68" s="23">
        <v>51</v>
      </c>
      <c r="R68" s="104"/>
      <c r="S68" s="6">
        <v>21</v>
      </c>
      <c r="T68" s="4">
        <v>20</v>
      </c>
      <c r="U68" s="105">
        <f t="shared" si="8"/>
        <v>1</v>
      </c>
      <c r="V68" s="105">
        <f t="shared" si="1"/>
        <v>20.5</v>
      </c>
      <c r="W68" s="105">
        <f t="shared" si="2"/>
        <v>2.4390243902439025E-2</v>
      </c>
      <c r="X68" s="105">
        <f t="shared" si="3"/>
        <v>0.5</v>
      </c>
      <c r="Y68" s="84">
        <f t="shared" si="4"/>
        <v>0.70710678118654757</v>
      </c>
      <c r="Z68" s="84">
        <f t="shared" si="5"/>
        <v>3.4493013716416956E-2</v>
      </c>
      <c r="AA68" s="84">
        <f t="shared" si="6"/>
        <v>2.4390243902439025E-2</v>
      </c>
      <c r="AB68" s="17"/>
    </row>
    <row r="69" spans="1:28" ht="15" x14ac:dyDescent="0.25">
      <c r="A69" s="16" t="str">
        <f t="shared" si="11"/>
        <v>FULL</v>
      </c>
      <c r="B69" s="16" t="str">
        <f t="shared" si="11"/>
        <v>PRODUCTION</v>
      </c>
      <c r="C69" s="16" t="str">
        <f t="shared" si="11"/>
        <v>BETWEEN</v>
      </c>
      <c r="D69" s="16" t="str">
        <f t="shared" si="11"/>
        <v>GOAB</v>
      </c>
      <c r="E69" s="16" t="str">
        <f t="shared" si="11"/>
        <v>ADU</v>
      </c>
      <c r="F69" s="100">
        <f t="shared" si="11"/>
        <v>0</v>
      </c>
      <c r="G69" s="100">
        <f t="shared" si="11"/>
        <v>0</v>
      </c>
      <c r="H69" s="16">
        <f t="shared" si="11"/>
        <v>0</v>
      </c>
      <c r="I69" s="16">
        <f t="shared" si="11"/>
        <v>130</v>
      </c>
      <c r="J69" s="16" t="str">
        <f t="shared" si="11"/>
        <v>20JC~113</v>
      </c>
      <c r="K69" s="100">
        <f t="shared" si="11"/>
        <v>0</v>
      </c>
      <c r="L69" s="16">
        <f t="shared" si="11"/>
        <v>120</v>
      </c>
      <c r="M69" s="16">
        <f t="shared" si="11"/>
        <v>100</v>
      </c>
      <c r="N69" s="106">
        <f t="shared" si="11"/>
        <v>130</v>
      </c>
      <c r="O69" s="102" t="str">
        <f t="shared" si="11"/>
        <v>20JC~113</v>
      </c>
      <c r="P69" s="103" t="s">
        <v>185</v>
      </c>
      <c r="Q69" s="23">
        <v>52</v>
      </c>
      <c r="R69" s="104"/>
      <c r="S69" s="6">
        <v>14</v>
      </c>
      <c r="T69" s="4">
        <v>19</v>
      </c>
      <c r="U69" s="105">
        <f t="shared" si="8"/>
        <v>-5</v>
      </c>
      <c r="V69" s="105">
        <f t="shared" si="1"/>
        <v>16.5</v>
      </c>
      <c r="W69" s="105">
        <f t="shared" si="2"/>
        <v>0.15151515151515152</v>
      </c>
      <c r="X69" s="105">
        <f t="shared" si="3"/>
        <v>12.5</v>
      </c>
      <c r="Y69" s="84">
        <f t="shared" si="4"/>
        <v>3.5355339059327378</v>
      </c>
      <c r="Z69" s="84">
        <f t="shared" si="5"/>
        <v>0.21427478217774168</v>
      </c>
      <c r="AA69" s="84">
        <f t="shared" si="6"/>
        <v>0.15151515151515152</v>
      </c>
      <c r="AB69" s="17"/>
    </row>
    <row r="70" spans="1:28" ht="15" x14ac:dyDescent="0.25">
      <c r="A70" s="16" t="str">
        <f t="shared" si="11"/>
        <v>FULL</v>
      </c>
      <c r="B70" s="16" t="str">
        <f t="shared" si="11"/>
        <v>PRODUCTION</v>
      </c>
      <c r="C70" s="16" t="str">
        <f t="shared" si="11"/>
        <v>BETWEEN</v>
      </c>
      <c r="D70" s="16" t="str">
        <f t="shared" si="11"/>
        <v>GOAB</v>
      </c>
      <c r="E70" s="16" t="str">
        <f t="shared" si="11"/>
        <v>ADU</v>
      </c>
      <c r="F70" s="100">
        <f t="shared" si="11"/>
        <v>0</v>
      </c>
      <c r="G70" s="100">
        <f t="shared" si="11"/>
        <v>0</v>
      </c>
      <c r="H70" s="16">
        <f t="shared" si="11"/>
        <v>0</v>
      </c>
      <c r="I70" s="16">
        <f t="shared" si="11"/>
        <v>130</v>
      </c>
      <c r="J70" s="16" t="str">
        <f t="shared" si="11"/>
        <v>20JC~113</v>
      </c>
      <c r="K70" s="100">
        <f t="shared" si="11"/>
        <v>0</v>
      </c>
      <c r="L70" s="16">
        <f t="shared" si="11"/>
        <v>120</v>
      </c>
      <c r="M70" s="16">
        <f t="shared" si="11"/>
        <v>100</v>
      </c>
      <c r="N70" s="106">
        <f t="shared" si="11"/>
        <v>130</v>
      </c>
      <c r="O70" s="102" t="str">
        <f t="shared" si="11"/>
        <v>20JC~113</v>
      </c>
      <c r="P70" s="103" t="s">
        <v>185</v>
      </c>
      <c r="Q70" s="23">
        <v>53</v>
      </c>
      <c r="R70" s="104"/>
      <c r="S70" s="6">
        <v>12</v>
      </c>
      <c r="T70" s="4">
        <v>14</v>
      </c>
      <c r="U70" s="105">
        <f t="shared" si="8"/>
        <v>-2</v>
      </c>
      <c r="V70" s="105">
        <f t="shared" si="1"/>
        <v>13</v>
      </c>
      <c r="W70" s="105">
        <f t="shared" si="2"/>
        <v>7.6923076923076927E-2</v>
      </c>
      <c r="X70" s="105">
        <f t="shared" si="3"/>
        <v>2</v>
      </c>
      <c r="Y70" s="84">
        <f t="shared" si="4"/>
        <v>1.4142135623730951</v>
      </c>
      <c r="Z70" s="84">
        <f t="shared" si="5"/>
        <v>0.10878565864408424</v>
      </c>
      <c r="AA70" s="84">
        <f t="shared" si="6"/>
        <v>7.6923076923076913E-2</v>
      </c>
      <c r="AB70" s="17"/>
    </row>
    <row r="71" spans="1:28" ht="15" x14ac:dyDescent="0.25">
      <c r="A71" s="16" t="str">
        <f t="shared" si="11"/>
        <v>FULL</v>
      </c>
      <c r="B71" s="16" t="str">
        <f t="shared" si="11"/>
        <v>PRODUCTION</v>
      </c>
      <c r="C71" s="16" t="str">
        <f t="shared" si="11"/>
        <v>BETWEEN</v>
      </c>
      <c r="D71" s="16" t="str">
        <f t="shared" si="11"/>
        <v>GOAB</v>
      </c>
      <c r="E71" s="16" t="str">
        <f t="shared" si="11"/>
        <v>ADU</v>
      </c>
      <c r="F71" s="100">
        <f t="shared" si="11"/>
        <v>0</v>
      </c>
      <c r="G71" s="100">
        <f t="shared" si="11"/>
        <v>0</v>
      </c>
      <c r="H71" s="16">
        <f t="shared" si="11"/>
        <v>0</v>
      </c>
      <c r="I71" s="16">
        <f t="shared" si="11"/>
        <v>130</v>
      </c>
      <c r="J71" s="16" t="str">
        <f t="shared" si="11"/>
        <v>20JC~113</v>
      </c>
      <c r="K71" s="100">
        <f t="shared" si="11"/>
        <v>0</v>
      </c>
      <c r="L71" s="16">
        <f t="shared" si="11"/>
        <v>120</v>
      </c>
      <c r="M71" s="16">
        <f t="shared" si="11"/>
        <v>100</v>
      </c>
      <c r="N71" s="106">
        <f t="shared" si="11"/>
        <v>130</v>
      </c>
      <c r="O71" s="102" t="str">
        <f t="shared" si="11"/>
        <v>20JC~113</v>
      </c>
      <c r="P71" s="103" t="s">
        <v>185</v>
      </c>
      <c r="Q71" s="23">
        <v>54</v>
      </c>
      <c r="R71" s="104"/>
      <c r="S71" s="6">
        <v>9</v>
      </c>
      <c r="T71" s="4">
        <v>13</v>
      </c>
      <c r="U71" s="105">
        <f t="shared" si="8"/>
        <v>-4</v>
      </c>
      <c r="V71" s="105">
        <f t="shared" si="1"/>
        <v>11</v>
      </c>
      <c r="W71" s="105">
        <f t="shared" si="2"/>
        <v>0.18181818181818182</v>
      </c>
      <c r="X71" s="105">
        <f t="shared" si="3"/>
        <v>8</v>
      </c>
      <c r="Y71" s="84">
        <f t="shared" si="4"/>
        <v>2.8284271247461903</v>
      </c>
      <c r="Z71" s="84">
        <f t="shared" si="5"/>
        <v>0.25712973861329003</v>
      </c>
      <c r="AA71" s="84">
        <f t="shared" si="6"/>
        <v>0.18181818181818182</v>
      </c>
      <c r="AB71" s="17"/>
    </row>
    <row r="72" spans="1:28" ht="15" x14ac:dyDescent="0.25">
      <c r="A72" s="16" t="str">
        <f t="shared" si="11"/>
        <v>FULL</v>
      </c>
      <c r="B72" s="16" t="str">
        <f t="shared" si="11"/>
        <v>PRODUCTION</v>
      </c>
      <c r="C72" s="16" t="str">
        <f t="shared" si="11"/>
        <v>BETWEEN</v>
      </c>
      <c r="D72" s="16" t="str">
        <f t="shared" si="11"/>
        <v>GOAB</v>
      </c>
      <c r="E72" s="16" t="str">
        <f t="shared" si="11"/>
        <v>ADU</v>
      </c>
      <c r="F72" s="100">
        <f t="shared" si="11"/>
        <v>0</v>
      </c>
      <c r="G72" s="100">
        <f t="shared" si="11"/>
        <v>0</v>
      </c>
      <c r="H72" s="16">
        <f t="shared" si="11"/>
        <v>0</v>
      </c>
      <c r="I72" s="16">
        <f t="shared" si="11"/>
        <v>130</v>
      </c>
      <c r="J72" s="16" t="str">
        <f t="shared" si="11"/>
        <v>20JC~113</v>
      </c>
      <c r="K72" s="100">
        <f t="shared" si="11"/>
        <v>0</v>
      </c>
      <c r="L72" s="16">
        <f t="shared" si="11"/>
        <v>120</v>
      </c>
      <c r="M72" s="16">
        <f t="shared" si="11"/>
        <v>100</v>
      </c>
      <c r="N72" s="106">
        <f t="shared" si="11"/>
        <v>130</v>
      </c>
      <c r="O72" s="102" t="str">
        <f t="shared" si="11"/>
        <v>20JC~113</v>
      </c>
      <c r="P72" s="103" t="s">
        <v>185</v>
      </c>
      <c r="Q72" s="23">
        <v>55</v>
      </c>
      <c r="R72" s="104"/>
      <c r="S72" s="6">
        <v>13</v>
      </c>
      <c r="T72" s="4">
        <v>11</v>
      </c>
      <c r="U72" s="105">
        <f t="shared" si="8"/>
        <v>2</v>
      </c>
      <c r="V72" s="105">
        <f t="shared" si="1"/>
        <v>12</v>
      </c>
      <c r="W72" s="105">
        <f t="shared" si="2"/>
        <v>8.3333333333333329E-2</v>
      </c>
      <c r="X72" s="105">
        <f t="shared" si="3"/>
        <v>2</v>
      </c>
      <c r="Y72" s="84">
        <f t="shared" si="4"/>
        <v>1.4142135623730951</v>
      </c>
      <c r="Z72" s="84">
        <f t="shared" si="5"/>
        <v>0.11785113019775793</v>
      </c>
      <c r="AA72" s="84">
        <f t="shared" si="6"/>
        <v>8.3333333333333343E-2</v>
      </c>
      <c r="AB72" s="17"/>
    </row>
    <row r="73" spans="1:28" ht="15" x14ac:dyDescent="0.25">
      <c r="A73" s="16" t="str">
        <f t="shared" si="11"/>
        <v>FULL</v>
      </c>
      <c r="B73" s="16" t="str">
        <f t="shared" si="11"/>
        <v>PRODUCTION</v>
      </c>
      <c r="C73" s="16" t="str">
        <f t="shared" si="11"/>
        <v>BETWEEN</v>
      </c>
      <c r="D73" s="16" t="str">
        <f t="shared" si="11"/>
        <v>GOAB</v>
      </c>
      <c r="E73" s="16" t="str">
        <f t="shared" si="11"/>
        <v>ADU</v>
      </c>
      <c r="F73" s="100">
        <f t="shared" si="11"/>
        <v>0</v>
      </c>
      <c r="G73" s="100">
        <f t="shared" si="11"/>
        <v>0</v>
      </c>
      <c r="H73" s="16">
        <f t="shared" si="11"/>
        <v>0</v>
      </c>
      <c r="I73" s="16">
        <f t="shared" si="11"/>
        <v>130</v>
      </c>
      <c r="J73" s="16" t="str">
        <f t="shared" si="11"/>
        <v>20JC~113</v>
      </c>
      <c r="K73" s="100">
        <f t="shared" si="11"/>
        <v>0</v>
      </c>
      <c r="L73" s="16">
        <f t="shared" si="11"/>
        <v>120</v>
      </c>
      <c r="M73" s="16">
        <f t="shared" si="11"/>
        <v>100</v>
      </c>
      <c r="N73" s="106">
        <f t="shared" si="11"/>
        <v>130</v>
      </c>
      <c r="O73" s="102" t="str">
        <f t="shared" si="11"/>
        <v>20JC~113</v>
      </c>
      <c r="P73" s="103" t="s">
        <v>185</v>
      </c>
      <c r="Q73" s="23">
        <v>56</v>
      </c>
      <c r="R73" s="104"/>
      <c r="S73" s="6">
        <v>17</v>
      </c>
      <c r="T73" s="4">
        <v>19</v>
      </c>
      <c r="U73" s="105">
        <f t="shared" si="8"/>
        <v>-2</v>
      </c>
      <c r="V73" s="105">
        <f t="shared" si="1"/>
        <v>18</v>
      </c>
      <c r="W73" s="105">
        <f t="shared" si="2"/>
        <v>5.5555555555555552E-2</v>
      </c>
      <c r="X73" s="105">
        <f t="shared" si="3"/>
        <v>2</v>
      </c>
      <c r="Y73" s="84">
        <f t="shared" si="4"/>
        <v>1.4142135623730951</v>
      </c>
      <c r="Z73" s="84">
        <f t="shared" si="5"/>
        <v>7.8567420131838622E-2</v>
      </c>
      <c r="AA73" s="84">
        <f t="shared" si="6"/>
        <v>5.5555555555555559E-2</v>
      </c>
      <c r="AB73" s="17"/>
    </row>
    <row r="74" spans="1:28" ht="15" x14ac:dyDescent="0.25">
      <c r="A74" s="16" t="str">
        <f t="shared" si="11"/>
        <v>FULL</v>
      </c>
      <c r="B74" s="16" t="str">
        <f t="shared" si="11"/>
        <v>PRODUCTION</v>
      </c>
      <c r="C74" s="16" t="str">
        <f t="shared" si="11"/>
        <v>BETWEEN</v>
      </c>
      <c r="D74" s="16" t="str">
        <f t="shared" si="11"/>
        <v>GOAB</v>
      </c>
      <c r="E74" s="16" t="str">
        <f t="shared" si="11"/>
        <v>ADU</v>
      </c>
      <c r="F74" s="100">
        <f t="shared" si="11"/>
        <v>0</v>
      </c>
      <c r="G74" s="100">
        <f t="shared" si="11"/>
        <v>0</v>
      </c>
      <c r="H74" s="16">
        <f t="shared" si="11"/>
        <v>0</v>
      </c>
      <c r="I74" s="16">
        <f t="shared" si="11"/>
        <v>130</v>
      </c>
      <c r="J74" s="16" t="str">
        <f t="shared" si="11"/>
        <v>20JC~113</v>
      </c>
      <c r="K74" s="100">
        <f t="shared" si="11"/>
        <v>0</v>
      </c>
      <c r="L74" s="16">
        <f t="shared" si="11"/>
        <v>120</v>
      </c>
      <c r="M74" s="16">
        <f t="shared" si="11"/>
        <v>100</v>
      </c>
      <c r="N74" s="106">
        <f t="shared" si="11"/>
        <v>130</v>
      </c>
      <c r="O74" s="102" t="str">
        <f t="shared" si="11"/>
        <v>20JC~113</v>
      </c>
      <c r="P74" s="103" t="s">
        <v>185</v>
      </c>
      <c r="Q74" s="23">
        <v>57</v>
      </c>
      <c r="R74" s="104"/>
      <c r="S74" s="6">
        <v>15</v>
      </c>
      <c r="T74" s="4">
        <v>15</v>
      </c>
      <c r="U74" s="105">
        <f t="shared" si="8"/>
        <v>0</v>
      </c>
      <c r="V74" s="105">
        <f t="shared" si="1"/>
        <v>15</v>
      </c>
      <c r="W74" s="105">
        <f t="shared" si="2"/>
        <v>0</v>
      </c>
      <c r="X74" s="105">
        <f t="shared" si="3"/>
        <v>0</v>
      </c>
      <c r="Y74" s="84">
        <f t="shared" si="4"/>
        <v>0</v>
      </c>
      <c r="Z74" s="84">
        <f t="shared" si="5"/>
        <v>0</v>
      </c>
      <c r="AA74" s="84">
        <f t="shared" si="6"/>
        <v>0</v>
      </c>
      <c r="AB74" s="17"/>
    </row>
    <row r="75" spans="1:28" ht="15" x14ac:dyDescent="0.25">
      <c r="A75" s="16" t="str">
        <f t="shared" si="11"/>
        <v>FULL</v>
      </c>
      <c r="B75" s="16" t="str">
        <f t="shared" si="11"/>
        <v>PRODUCTION</v>
      </c>
      <c r="C75" s="16" t="str">
        <f t="shared" si="11"/>
        <v>BETWEEN</v>
      </c>
      <c r="D75" s="16" t="str">
        <f t="shared" si="11"/>
        <v>GOAB</v>
      </c>
      <c r="E75" s="16" t="str">
        <f t="shared" si="11"/>
        <v>ADU</v>
      </c>
      <c r="F75" s="100">
        <f t="shared" si="11"/>
        <v>0</v>
      </c>
      <c r="G75" s="100">
        <f t="shared" si="11"/>
        <v>0</v>
      </c>
      <c r="H75" s="16">
        <f t="shared" si="11"/>
        <v>0</v>
      </c>
      <c r="I75" s="16">
        <f t="shared" si="11"/>
        <v>130</v>
      </c>
      <c r="J75" s="16" t="str">
        <f t="shared" si="11"/>
        <v>20JC~113</v>
      </c>
      <c r="K75" s="100">
        <f t="shared" si="11"/>
        <v>0</v>
      </c>
      <c r="L75" s="16">
        <f t="shared" si="11"/>
        <v>120</v>
      </c>
      <c r="M75" s="16">
        <f t="shared" si="11"/>
        <v>100</v>
      </c>
      <c r="N75" s="106">
        <f t="shared" si="11"/>
        <v>130</v>
      </c>
      <c r="O75" s="102" t="str">
        <f t="shared" si="11"/>
        <v>20JC~113</v>
      </c>
      <c r="P75" s="103" t="s">
        <v>185</v>
      </c>
      <c r="Q75" s="23">
        <v>58</v>
      </c>
      <c r="R75" s="104"/>
      <c r="S75" s="6">
        <v>10</v>
      </c>
      <c r="T75" s="4">
        <v>10</v>
      </c>
      <c r="U75" s="105">
        <f t="shared" si="8"/>
        <v>0</v>
      </c>
      <c r="V75" s="105">
        <f t="shared" si="1"/>
        <v>10</v>
      </c>
      <c r="W75" s="105">
        <f t="shared" si="2"/>
        <v>0</v>
      </c>
      <c r="X75" s="105">
        <f t="shared" si="3"/>
        <v>0</v>
      </c>
      <c r="Y75" s="84">
        <f t="shared" si="4"/>
        <v>0</v>
      </c>
      <c r="Z75" s="84">
        <f t="shared" si="5"/>
        <v>0</v>
      </c>
      <c r="AA75" s="84">
        <f t="shared" si="6"/>
        <v>0</v>
      </c>
      <c r="AB75" s="17"/>
    </row>
    <row r="76" spans="1:28" ht="15" x14ac:dyDescent="0.25">
      <c r="A76" s="16" t="str">
        <f t="shared" si="11"/>
        <v>FULL</v>
      </c>
      <c r="B76" s="16" t="str">
        <f t="shared" si="11"/>
        <v>PRODUCTION</v>
      </c>
      <c r="C76" s="16" t="str">
        <f t="shared" si="11"/>
        <v>BETWEEN</v>
      </c>
      <c r="D76" s="16" t="str">
        <f t="shared" si="11"/>
        <v>GOAB</v>
      </c>
      <c r="E76" s="16" t="str">
        <f t="shared" si="11"/>
        <v>ADU</v>
      </c>
      <c r="F76" s="100">
        <f t="shared" si="11"/>
        <v>0</v>
      </c>
      <c r="G76" s="100">
        <f t="shared" si="11"/>
        <v>0</v>
      </c>
      <c r="H76" s="16">
        <f t="shared" si="11"/>
        <v>0</v>
      </c>
      <c r="I76" s="16">
        <f t="shared" si="11"/>
        <v>130</v>
      </c>
      <c r="J76" s="16" t="str">
        <f t="shared" si="11"/>
        <v>20JC~113</v>
      </c>
      <c r="K76" s="100">
        <f t="shared" si="11"/>
        <v>0</v>
      </c>
      <c r="L76" s="16">
        <f t="shared" si="11"/>
        <v>120</v>
      </c>
      <c r="M76" s="16">
        <f t="shared" si="11"/>
        <v>100</v>
      </c>
      <c r="N76" s="106">
        <f t="shared" si="11"/>
        <v>130</v>
      </c>
      <c r="O76" s="102" t="str">
        <f t="shared" si="11"/>
        <v>20JC~113</v>
      </c>
      <c r="P76" s="103" t="s">
        <v>185</v>
      </c>
      <c r="Q76" s="23">
        <v>59</v>
      </c>
      <c r="R76" s="104"/>
      <c r="S76" s="6">
        <v>21</v>
      </c>
      <c r="T76" s="4">
        <v>20</v>
      </c>
      <c r="U76" s="105">
        <f t="shared" si="8"/>
        <v>1</v>
      </c>
      <c r="V76" s="105">
        <f t="shared" si="1"/>
        <v>20.5</v>
      </c>
      <c r="W76" s="105">
        <f t="shared" si="2"/>
        <v>2.4390243902439025E-2</v>
      </c>
      <c r="X76" s="105">
        <f t="shared" si="3"/>
        <v>0.5</v>
      </c>
      <c r="Y76" s="84">
        <f t="shared" si="4"/>
        <v>0.70710678118654757</v>
      </c>
      <c r="Z76" s="84">
        <f t="shared" si="5"/>
        <v>3.4493013716416956E-2</v>
      </c>
      <c r="AA76" s="84">
        <f t="shared" si="6"/>
        <v>2.4390243902439025E-2</v>
      </c>
      <c r="AB76" s="17"/>
    </row>
    <row r="77" spans="1:28" ht="15" x14ac:dyDescent="0.25">
      <c r="A77" s="16" t="str">
        <f t="shared" si="11"/>
        <v>FULL</v>
      </c>
      <c r="B77" s="16" t="str">
        <f t="shared" si="11"/>
        <v>PRODUCTION</v>
      </c>
      <c r="C77" s="16" t="str">
        <f t="shared" si="11"/>
        <v>BETWEEN</v>
      </c>
      <c r="D77" s="16" t="str">
        <f t="shared" si="11"/>
        <v>GOAB</v>
      </c>
      <c r="E77" s="16" t="str">
        <f t="shared" si="11"/>
        <v>ADU</v>
      </c>
      <c r="F77" s="100">
        <f t="shared" si="11"/>
        <v>0</v>
      </c>
      <c r="G77" s="100">
        <f t="shared" si="11"/>
        <v>0</v>
      </c>
      <c r="H77" s="16">
        <f t="shared" si="11"/>
        <v>0</v>
      </c>
      <c r="I77" s="16">
        <f t="shared" si="11"/>
        <v>130</v>
      </c>
      <c r="J77" s="16" t="str">
        <f t="shared" si="11"/>
        <v>20JC~113</v>
      </c>
      <c r="K77" s="100">
        <f t="shared" si="11"/>
        <v>0</v>
      </c>
      <c r="L77" s="16">
        <f t="shared" si="11"/>
        <v>120</v>
      </c>
      <c r="M77" s="16">
        <f t="shared" si="11"/>
        <v>100</v>
      </c>
      <c r="N77" s="106">
        <f t="shared" si="11"/>
        <v>130</v>
      </c>
      <c r="O77" s="102" t="str">
        <f t="shared" si="11"/>
        <v>20JC~113</v>
      </c>
      <c r="P77" s="103" t="s">
        <v>185</v>
      </c>
      <c r="Q77" s="23">
        <v>60</v>
      </c>
      <c r="R77" s="104"/>
      <c r="S77" s="6">
        <v>16</v>
      </c>
      <c r="T77" s="4">
        <v>19</v>
      </c>
      <c r="U77" s="105">
        <f t="shared" si="8"/>
        <v>-3</v>
      </c>
      <c r="V77" s="105">
        <f t="shared" si="1"/>
        <v>17.5</v>
      </c>
      <c r="W77" s="105">
        <f t="shared" si="2"/>
        <v>8.5714285714285715E-2</v>
      </c>
      <c r="X77" s="105">
        <f t="shared" si="3"/>
        <v>4.5</v>
      </c>
      <c r="Y77" s="84">
        <f t="shared" si="4"/>
        <v>2.1213203435596424</v>
      </c>
      <c r="Z77" s="84">
        <f t="shared" si="5"/>
        <v>0.12121830534626528</v>
      </c>
      <c r="AA77" s="84">
        <f t="shared" si="6"/>
        <v>8.5714285714285701E-2</v>
      </c>
      <c r="AB77" s="17"/>
    </row>
    <row r="78" spans="1:28" ht="15" x14ac:dyDescent="0.25">
      <c r="A78" s="16" t="str">
        <f t="shared" si="11"/>
        <v>FULL</v>
      </c>
      <c r="B78" s="16" t="str">
        <f t="shared" si="11"/>
        <v>PRODUCTION</v>
      </c>
      <c r="C78" s="16" t="str">
        <f t="shared" si="11"/>
        <v>BETWEEN</v>
      </c>
      <c r="D78" s="16" t="str">
        <f t="shared" si="11"/>
        <v>GOAB</v>
      </c>
      <c r="E78" s="16" t="str">
        <f t="shared" si="11"/>
        <v>ADU</v>
      </c>
      <c r="F78" s="100">
        <f t="shared" si="11"/>
        <v>0</v>
      </c>
      <c r="G78" s="100">
        <f t="shared" si="11"/>
        <v>0</v>
      </c>
      <c r="H78" s="16">
        <f t="shared" si="11"/>
        <v>0</v>
      </c>
      <c r="I78" s="16">
        <f t="shared" si="11"/>
        <v>130</v>
      </c>
      <c r="J78" s="16" t="str">
        <f t="shared" si="11"/>
        <v>20JC~113</v>
      </c>
      <c r="K78" s="100">
        <f t="shared" si="11"/>
        <v>0</v>
      </c>
      <c r="L78" s="16">
        <f t="shared" si="11"/>
        <v>120</v>
      </c>
      <c r="M78" s="16">
        <f t="shared" si="11"/>
        <v>100</v>
      </c>
      <c r="N78" s="106">
        <f t="shared" si="11"/>
        <v>130</v>
      </c>
      <c r="O78" s="102" t="str">
        <f t="shared" si="11"/>
        <v>20JC~113</v>
      </c>
      <c r="P78" s="103" t="s">
        <v>185</v>
      </c>
      <c r="Q78" s="23">
        <v>61</v>
      </c>
      <c r="R78" s="104"/>
      <c r="S78" s="6">
        <v>17</v>
      </c>
      <c r="T78" s="4">
        <v>22</v>
      </c>
      <c r="U78" s="105">
        <f t="shared" si="8"/>
        <v>-5</v>
      </c>
      <c r="V78" s="105">
        <f t="shared" si="1"/>
        <v>19.5</v>
      </c>
      <c r="W78" s="105">
        <f t="shared" si="2"/>
        <v>0.12820512820512819</v>
      </c>
      <c r="X78" s="105">
        <f t="shared" si="3"/>
        <v>12.5</v>
      </c>
      <c r="Y78" s="84">
        <f t="shared" si="4"/>
        <v>3.5355339059327378</v>
      </c>
      <c r="Z78" s="84">
        <f t="shared" si="5"/>
        <v>0.18130943107347372</v>
      </c>
      <c r="AA78" s="84">
        <f t="shared" si="6"/>
        <v>0.12820512820512819</v>
      </c>
      <c r="AB78" s="17"/>
    </row>
    <row r="79" spans="1:28" ht="15" x14ac:dyDescent="0.25">
      <c r="A79" s="16" t="str">
        <f t="shared" si="11"/>
        <v>FULL</v>
      </c>
      <c r="B79" s="16" t="str">
        <f t="shared" si="11"/>
        <v>PRODUCTION</v>
      </c>
      <c r="C79" s="16" t="str">
        <f t="shared" si="11"/>
        <v>BETWEEN</v>
      </c>
      <c r="D79" s="16" t="str">
        <f t="shared" si="11"/>
        <v>GOAB</v>
      </c>
      <c r="E79" s="16" t="str">
        <f t="shared" si="11"/>
        <v>ADU</v>
      </c>
      <c r="F79" s="100">
        <f t="shared" si="11"/>
        <v>0</v>
      </c>
      <c r="G79" s="100">
        <f t="shared" si="11"/>
        <v>0</v>
      </c>
      <c r="H79" s="16">
        <f t="shared" si="11"/>
        <v>0</v>
      </c>
      <c r="I79" s="16">
        <f t="shared" si="11"/>
        <v>130</v>
      </c>
      <c r="J79" s="16" t="str">
        <f t="shared" si="11"/>
        <v>20JC~113</v>
      </c>
      <c r="K79" s="100">
        <f t="shared" si="11"/>
        <v>0</v>
      </c>
      <c r="L79" s="16">
        <f t="shared" si="11"/>
        <v>120</v>
      </c>
      <c r="M79" s="16">
        <f t="shared" si="11"/>
        <v>100</v>
      </c>
      <c r="N79" s="106">
        <f t="shared" si="11"/>
        <v>130</v>
      </c>
      <c r="O79" s="102" t="str">
        <f t="shared" si="11"/>
        <v>20JC~113</v>
      </c>
      <c r="P79" s="103" t="s">
        <v>185</v>
      </c>
      <c r="Q79" s="23">
        <v>62</v>
      </c>
      <c r="R79" s="104"/>
      <c r="S79" s="6">
        <v>12</v>
      </c>
      <c r="T79" s="4">
        <v>14</v>
      </c>
      <c r="U79" s="105">
        <f t="shared" si="8"/>
        <v>-2</v>
      </c>
      <c r="V79" s="105">
        <f t="shared" si="1"/>
        <v>13</v>
      </c>
      <c r="W79" s="105">
        <f t="shared" si="2"/>
        <v>7.6923076923076927E-2</v>
      </c>
      <c r="X79" s="105">
        <f t="shared" si="3"/>
        <v>2</v>
      </c>
      <c r="Y79" s="84">
        <f t="shared" si="4"/>
        <v>1.4142135623730951</v>
      </c>
      <c r="Z79" s="84">
        <f t="shared" si="5"/>
        <v>0.10878565864408424</v>
      </c>
      <c r="AA79" s="84">
        <f t="shared" si="6"/>
        <v>7.6923076923076913E-2</v>
      </c>
      <c r="AB79" s="17"/>
    </row>
    <row r="80" spans="1:28" ht="15" x14ac:dyDescent="0.25">
      <c r="A80" s="16" t="str">
        <f t="shared" si="11"/>
        <v>FULL</v>
      </c>
      <c r="B80" s="16" t="str">
        <f t="shared" si="11"/>
        <v>PRODUCTION</v>
      </c>
      <c r="C80" s="16" t="str">
        <f t="shared" si="11"/>
        <v>BETWEEN</v>
      </c>
      <c r="D80" s="16" t="str">
        <f t="shared" si="11"/>
        <v>GOAB</v>
      </c>
      <c r="E80" s="16" t="str">
        <f t="shared" si="11"/>
        <v>ADU</v>
      </c>
      <c r="F80" s="100">
        <f t="shared" si="11"/>
        <v>0</v>
      </c>
      <c r="G80" s="100">
        <f t="shared" si="11"/>
        <v>0</v>
      </c>
      <c r="H80" s="16">
        <f t="shared" si="11"/>
        <v>0</v>
      </c>
      <c r="I80" s="16">
        <f t="shared" si="11"/>
        <v>130</v>
      </c>
      <c r="J80" s="16" t="str">
        <f t="shared" si="11"/>
        <v>20JC~113</v>
      </c>
      <c r="K80" s="100">
        <f t="shared" si="11"/>
        <v>0</v>
      </c>
      <c r="L80" s="16">
        <f t="shared" si="11"/>
        <v>120</v>
      </c>
      <c r="M80" s="16">
        <f t="shared" si="11"/>
        <v>100</v>
      </c>
      <c r="N80" s="106">
        <f t="shared" si="11"/>
        <v>130</v>
      </c>
      <c r="O80" s="102" t="str">
        <f t="shared" si="11"/>
        <v>20JC~113</v>
      </c>
      <c r="P80" s="103" t="s">
        <v>185</v>
      </c>
      <c r="Q80" s="23">
        <v>63</v>
      </c>
      <c r="R80" s="104"/>
      <c r="S80" s="6">
        <v>13</v>
      </c>
      <c r="T80" s="4">
        <v>14</v>
      </c>
      <c r="U80" s="105">
        <f t="shared" si="8"/>
        <v>-1</v>
      </c>
      <c r="V80" s="105">
        <f t="shared" si="1"/>
        <v>13.5</v>
      </c>
      <c r="W80" s="105">
        <f t="shared" si="2"/>
        <v>3.7037037037037035E-2</v>
      </c>
      <c r="X80" s="105">
        <f t="shared" si="3"/>
        <v>0.5</v>
      </c>
      <c r="Y80" s="84">
        <f t="shared" si="4"/>
        <v>0.70710678118654757</v>
      </c>
      <c r="Z80" s="84">
        <f t="shared" si="5"/>
        <v>5.2378280087892415E-2</v>
      </c>
      <c r="AA80" s="84">
        <f t="shared" si="6"/>
        <v>3.7037037037037042E-2</v>
      </c>
      <c r="AB80" s="17"/>
    </row>
    <row r="81" spans="1:28" ht="15" x14ac:dyDescent="0.25">
      <c r="A81" s="16" t="str">
        <f t="shared" si="11"/>
        <v>FULL</v>
      </c>
      <c r="B81" s="16" t="str">
        <f t="shared" si="11"/>
        <v>PRODUCTION</v>
      </c>
      <c r="C81" s="16" t="str">
        <f t="shared" si="11"/>
        <v>BETWEEN</v>
      </c>
      <c r="D81" s="16" t="str">
        <f t="shared" si="11"/>
        <v>GOAB</v>
      </c>
      <c r="E81" s="16" t="str">
        <f t="shared" si="11"/>
        <v>ADU</v>
      </c>
      <c r="F81" s="100">
        <f t="shared" si="11"/>
        <v>0</v>
      </c>
      <c r="G81" s="100">
        <f t="shared" si="11"/>
        <v>0</v>
      </c>
      <c r="H81" s="16">
        <f t="shared" si="11"/>
        <v>0</v>
      </c>
      <c r="I81" s="16">
        <f t="shared" si="11"/>
        <v>130</v>
      </c>
      <c r="J81" s="16" t="str">
        <f t="shared" si="11"/>
        <v>20JC~113</v>
      </c>
      <c r="K81" s="100">
        <f t="shared" si="11"/>
        <v>0</v>
      </c>
      <c r="L81" s="16">
        <f t="shared" si="11"/>
        <v>120</v>
      </c>
      <c r="M81" s="16">
        <f t="shared" si="11"/>
        <v>100</v>
      </c>
      <c r="N81" s="106">
        <f t="shared" si="11"/>
        <v>130</v>
      </c>
      <c r="O81" s="102" t="str">
        <f t="shared" si="11"/>
        <v>20JC~113</v>
      </c>
      <c r="P81" s="103" t="s">
        <v>185</v>
      </c>
      <c r="Q81" s="23">
        <v>64</v>
      </c>
      <c r="R81" s="104"/>
      <c r="S81" s="6">
        <v>9</v>
      </c>
      <c r="T81" s="4">
        <v>8</v>
      </c>
      <c r="U81" s="105">
        <f t="shared" si="8"/>
        <v>1</v>
      </c>
      <c r="V81" s="105">
        <f t="shared" si="1"/>
        <v>8.5</v>
      </c>
      <c r="W81" s="105">
        <f t="shared" si="2"/>
        <v>5.8823529411764705E-2</v>
      </c>
      <c r="X81" s="105">
        <f t="shared" si="3"/>
        <v>0.5</v>
      </c>
      <c r="Y81" s="84">
        <f t="shared" si="4"/>
        <v>0.70710678118654757</v>
      </c>
      <c r="Z81" s="84">
        <f t="shared" si="5"/>
        <v>8.3189033080770303E-2</v>
      </c>
      <c r="AA81" s="84">
        <f t="shared" si="6"/>
        <v>5.8823529411764705E-2</v>
      </c>
      <c r="AB81" s="17"/>
    </row>
    <row r="82" spans="1:28" ht="15" x14ac:dyDescent="0.25">
      <c r="A82" s="16" t="str">
        <f t="shared" si="11"/>
        <v>FULL</v>
      </c>
      <c r="B82" s="16" t="str">
        <f t="shared" si="11"/>
        <v>PRODUCTION</v>
      </c>
      <c r="C82" s="16" t="str">
        <f t="shared" si="11"/>
        <v>BETWEEN</v>
      </c>
      <c r="D82" s="16" t="str">
        <f t="shared" si="11"/>
        <v>GOAB</v>
      </c>
      <c r="E82" s="16" t="str">
        <f t="shared" si="11"/>
        <v>ADU</v>
      </c>
      <c r="F82" s="100">
        <f t="shared" si="11"/>
        <v>0</v>
      </c>
      <c r="G82" s="100">
        <f t="shared" si="11"/>
        <v>0</v>
      </c>
      <c r="H82" s="16">
        <f t="shared" si="11"/>
        <v>0</v>
      </c>
      <c r="I82" s="16">
        <f t="shared" si="11"/>
        <v>130</v>
      </c>
      <c r="J82" s="16" t="str">
        <f t="shared" si="11"/>
        <v>20JC~113</v>
      </c>
      <c r="K82" s="100">
        <f t="shared" si="11"/>
        <v>0</v>
      </c>
      <c r="L82" s="16">
        <f t="shared" si="11"/>
        <v>120</v>
      </c>
      <c r="M82" s="16">
        <f t="shared" si="11"/>
        <v>100</v>
      </c>
      <c r="N82" s="106">
        <f t="shared" si="11"/>
        <v>130</v>
      </c>
      <c r="O82" s="102" t="str">
        <f t="shared" si="11"/>
        <v>20JC~113</v>
      </c>
      <c r="P82" s="103" t="s">
        <v>185</v>
      </c>
      <c r="Q82" s="23">
        <v>65</v>
      </c>
      <c r="R82" s="104"/>
      <c r="S82" s="6">
        <v>12</v>
      </c>
      <c r="T82" s="4">
        <v>14</v>
      </c>
      <c r="U82" s="105">
        <f t="shared" si="8"/>
        <v>-2</v>
      </c>
      <c r="V82" s="105">
        <f t="shared" ref="V82:V117" si="12">AVERAGE(S82:T82)</f>
        <v>13</v>
      </c>
      <c r="W82" s="105">
        <f t="shared" ref="W82:W117" si="13">(((ABS(S82-V82))/V82)+((ABS(T82-V82))/V82))/2</f>
        <v>7.6923076923076927E-2</v>
      </c>
      <c r="X82" s="105">
        <f t="shared" ref="X82:X117" si="14">VAR(S82:T82)</f>
        <v>2</v>
      </c>
      <c r="Y82" s="84">
        <f t="shared" ref="Y82:Y117" si="15">STDEV(S82:T82)</f>
        <v>1.4142135623730951</v>
      </c>
      <c r="Z82" s="84">
        <f t="shared" ref="Z82:Z117" si="16">Y82/V82</f>
        <v>0.10878565864408424</v>
      </c>
      <c r="AA82" s="84">
        <f t="shared" ref="AA82:AA117" si="17">Z82/SQRT(2)</f>
        <v>7.6923076923076913E-2</v>
      </c>
      <c r="AB82" s="17"/>
    </row>
    <row r="83" spans="1:28" ht="15" x14ac:dyDescent="0.25">
      <c r="A83" s="16" t="str">
        <f t="shared" ref="A83:O98" si="18">A82</f>
        <v>FULL</v>
      </c>
      <c r="B83" s="16" t="str">
        <f t="shared" si="18"/>
        <v>PRODUCTION</v>
      </c>
      <c r="C83" s="16" t="str">
        <f t="shared" si="18"/>
        <v>BETWEEN</v>
      </c>
      <c r="D83" s="16" t="str">
        <f t="shared" si="18"/>
        <v>GOAB</v>
      </c>
      <c r="E83" s="16" t="str">
        <f t="shared" si="18"/>
        <v>ADU</v>
      </c>
      <c r="F83" s="100">
        <f t="shared" si="18"/>
        <v>0</v>
      </c>
      <c r="G83" s="100">
        <f t="shared" si="18"/>
        <v>0</v>
      </c>
      <c r="H83" s="16">
        <f t="shared" si="18"/>
        <v>0</v>
      </c>
      <c r="I83" s="16">
        <f t="shared" si="18"/>
        <v>130</v>
      </c>
      <c r="J83" s="16" t="str">
        <f t="shared" si="18"/>
        <v>20JC~113</v>
      </c>
      <c r="K83" s="100">
        <f t="shared" si="18"/>
        <v>0</v>
      </c>
      <c r="L83" s="16">
        <f t="shared" si="18"/>
        <v>120</v>
      </c>
      <c r="M83" s="16">
        <f t="shared" si="18"/>
        <v>100</v>
      </c>
      <c r="N83" s="106">
        <f t="shared" si="18"/>
        <v>130</v>
      </c>
      <c r="O83" s="102" t="str">
        <f t="shared" si="18"/>
        <v>20JC~113</v>
      </c>
      <c r="P83" s="103" t="s">
        <v>185</v>
      </c>
      <c r="Q83" s="23">
        <v>66</v>
      </c>
      <c r="R83" s="104"/>
      <c r="S83" s="6">
        <v>13</v>
      </c>
      <c r="T83" s="4">
        <v>14</v>
      </c>
      <c r="U83" s="105">
        <f t="shared" ref="U83:U117" si="19">S83-T83</f>
        <v>-1</v>
      </c>
      <c r="V83" s="105">
        <f t="shared" si="12"/>
        <v>13.5</v>
      </c>
      <c r="W83" s="105">
        <f t="shared" si="13"/>
        <v>3.7037037037037035E-2</v>
      </c>
      <c r="X83" s="105">
        <f t="shared" si="14"/>
        <v>0.5</v>
      </c>
      <c r="Y83" s="84">
        <f t="shared" si="15"/>
        <v>0.70710678118654757</v>
      </c>
      <c r="Z83" s="84">
        <f t="shared" si="16"/>
        <v>5.2378280087892415E-2</v>
      </c>
      <c r="AA83" s="84">
        <f t="shared" si="17"/>
        <v>3.7037037037037042E-2</v>
      </c>
      <c r="AB83" s="17"/>
    </row>
    <row r="84" spans="1:28" ht="15" x14ac:dyDescent="0.25">
      <c r="A84" s="16" t="str">
        <f t="shared" si="18"/>
        <v>FULL</v>
      </c>
      <c r="B84" s="16" t="str">
        <f t="shared" si="18"/>
        <v>PRODUCTION</v>
      </c>
      <c r="C84" s="16" t="str">
        <f t="shared" si="18"/>
        <v>BETWEEN</v>
      </c>
      <c r="D84" s="16" t="str">
        <f t="shared" si="18"/>
        <v>GOAB</v>
      </c>
      <c r="E84" s="16" t="str">
        <f t="shared" si="18"/>
        <v>ADU</v>
      </c>
      <c r="F84" s="100">
        <f t="shared" si="18"/>
        <v>0</v>
      </c>
      <c r="G84" s="100">
        <f t="shared" si="18"/>
        <v>0</v>
      </c>
      <c r="H84" s="16">
        <f t="shared" si="18"/>
        <v>0</v>
      </c>
      <c r="I84" s="16">
        <f t="shared" si="18"/>
        <v>130</v>
      </c>
      <c r="J84" s="16" t="str">
        <f t="shared" si="18"/>
        <v>20JC~113</v>
      </c>
      <c r="K84" s="100">
        <f t="shared" si="18"/>
        <v>0</v>
      </c>
      <c r="L84" s="16">
        <f t="shared" si="18"/>
        <v>120</v>
      </c>
      <c r="M84" s="16">
        <f t="shared" si="18"/>
        <v>100</v>
      </c>
      <c r="N84" s="106">
        <f t="shared" si="18"/>
        <v>130</v>
      </c>
      <c r="O84" s="102" t="str">
        <f t="shared" si="18"/>
        <v>20JC~113</v>
      </c>
      <c r="P84" s="103" t="s">
        <v>185</v>
      </c>
      <c r="Q84" s="23">
        <v>67</v>
      </c>
      <c r="R84" s="104"/>
      <c r="S84" s="6">
        <v>15</v>
      </c>
      <c r="T84" s="4">
        <v>16</v>
      </c>
      <c r="U84" s="105">
        <f t="shared" si="19"/>
        <v>-1</v>
      </c>
      <c r="V84" s="105">
        <f t="shared" si="12"/>
        <v>15.5</v>
      </c>
      <c r="W84" s="105">
        <f t="shared" si="13"/>
        <v>3.2258064516129031E-2</v>
      </c>
      <c r="X84" s="105">
        <f t="shared" si="14"/>
        <v>0.5</v>
      </c>
      <c r="Y84" s="84">
        <f t="shared" si="15"/>
        <v>0.70710678118654757</v>
      </c>
      <c r="Z84" s="84">
        <f t="shared" si="16"/>
        <v>4.5619792334615973E-2</v>
      </c>
      <c r="AA84" s="84">
        <f t="shared" si="17"/>
        <v>3.2258064516129031E-2</v>
      </c>
      <c r="AB84" s="17"/>
    </row>
    <row r="85" spans="1:28" ht="15" x14ac:dyDescent="0.25">
      <c r="A85" s="16" t="str">
        <f t="shared" si="18"/>
        <v>FULL</v>
      </c>
      <c r="B85" s="16" t="str">
        <f t="shared" si="18"/>
        <v>PRODUCTION</v>
      </c>
      <c r="C85" s="16" t="str">
        <f t="shared" si="18"/>
        <v>BETWEEN</v>
      </c>
      <c r="D85" s="16" t="str">
        <f t="shared" si="18"/>
        <v>GOAB</v>
      </c>
      <c r="E85" s="16" t="str">
        <f t="shared" si="18"/>
        <v>ADU</v>
      </c>
      <c r="F85" s="100">
        <f t="shared" si="18"/>
        <v>0</v>
      </c>
      <c r="G85" s="100">
        <f t="shared" si="18"/>
        <v>0</v>
      </c>
      <c r="H85" s="16">
        <f t="shared" si="18"/>
        <v>0</v>
      </c>
      <c r="I85" s="16">
        <f t="shared" si="18"/>
        <v>130</v>
      </c>
      <c r="J85" s="16" t="str">
        <f t="shared" si="18"/>
        <v>20JC~113</v>
      </c>
      <c r="K85" s="100">
        <f t="shared" si="18"/>
        <v>0</v>
      </c>
      <c r="L85" s="16">
        <f t="shared" si="18"/>
        <v>120</v>
      </c>
      <c r="M85" s="16">
        <f t="shared" si="18"/>
        <v>100</v>
      </c>
      <c r="N85" s="106">
        <f t="shared" si="18"/>
        <v>130</v>
      </c>
      <c r="O85" s="102" t="str">
        <f t="shared" si="18"/>
        <v>20JC~113</v>
      </c>
      <c r="P85" s="103" t="s">
        <v>185</v>
      </c>
      <c r="Q85" s="23">
        <v>68</v>
      </c>
      <c r="R85" s="104"/>
      <c r="S85" s="6">
        <v>19</v>
      </c>
      <c r="T85" s="4">
        <v>20</v>
      </c>
      <c r="U85" s="105">
        <f t="shared" si="19"/>
        <v>-1</v>
      </c>
      <c r="V85" s="105">
        <f t="shared" si="12"/>
        <v>19.5</v>
      </c>
      <c r="W85" s="105">
        <f t="shared" si="13"/>
        <v>2.564102564102564E-2</v>
      </c>
      <c r="X85" s="105">
        <f t="shared" si="14"/>
        <v>0.5</v>
      </c>
      <c r="Y85" s="84">
        <f t="shared" si="15"/>
        <v>0.70710678118654757</v>
      </c>
      <c r="Z85" s="84">
        <f t="shared" si="16"/>
        <v>3.6261886214694748E-2</v>
      </c>
      <c r="AA85" s="84">
        <f t="shared" si="17"/>
        <v>2.564102564102564E-2</v>
      </c>
      <c r="AB85" s="17"/>
    </row>
    <row r="86" spans="1:28" ht="15" x14ac:dyDescent="0.25">
      <c r="A86" s="16" t="str">
        <f t="shared" si="18"/>
        <v>FULL</v>
      </c>
      <c r="B86" s="16" t="str">
        <f t="shared" si="18"/>
        <v>PRODUCTION</v>
      </c>
      <c r="C86" s="16" t="str">
        <f t="shared" si="18"/>
        <v>BETWEEN</v>
      </c>
      <c r="D86" s="16" t="str">
        <f t="shared" si="18"/>
        <v>GOAB</v>
      </c>
      <c r="E86" s="16" t="str">
        <f t="shared" si="18"/>
        <v>ADU</v>
      </c>
      <c r="F86" s="100">
        <f t="shared" si="18"/>
        <v>0</v>
      </c>
      <c r="G86" s="100">
        <f t="shared" si="18"/>
        <v>0</v>
      </c>
      <c r="H86" s="16">
        <f t="shared" si="18"/>
        <v>0</v>
      </c>
      <c r="I86" s="16">
        <f t="shared" si="18"/>
        <v>130</v>
      </c>
      <c r="J86" s="16" t="str">
        <f t="shared" si="18"/>
        <v>20JC~113</v>
      </c>
      <c r="K86" s="100">
        <f t="shared" si="18"/>
        <v>0</v>
      </c>
      <c r="L86" s="16">
        <f t="shared" si="18"/>
        <v>120</v>
      </c>
      <c r="M86" s="16">
        <f t="shared" si="18"/>
        <v>100</v>
      </c>
      <c r="N86" s="106">
        <f t="shared" si="18"/>
        <v>130</v>
      </c>
      <c r="O86" s="102" t="str">
        <f t="shared" si="18"/>
        <v>20JC~113</v>
      </c>
      <c r="P86" s="103" t="s">
        <v>185</v>
      </c>
      <c r="Q86" s="23">
        <v>69</v>
      </c>
      <c r="R86" s="104"/>
      <c r="S86" s="6">
        <v>8</v>
      </c>
      <c r="T86" s="4">
        <v>8</v>
      </c>
      <c r="U86" s="105">
        <f t="shared" si="19"/>
        <v>0</v>
      </c>
      <c r="V86" s="105">
        <f t="shared" si="12"/>
        <v>8</v>
      </c>
      <c r="W86" s="105">
        <f t="shared" si="13"/>
        <v>0</v>
      </c>
      <c r="X86" s="105">
        <f t="shared" si="14"/>
        <v>0</v>
      </c>
      <c r="Y86" s="84">
        <f t="shared" si="15"/>
        <v>0</v>
      </c>
      <c r="Z86" s="84">
        <f t="shared" si="16"/>
        <v>0</v>
      </c>
      <c r="AA86" s="84">
        <f t="shared" si="17"/>
        <v>0</v>
      </c>
      <c r="AB86" s="17"/>
    </row>
    <row r="87" spans="1:28" ht="15" x14ac:dyDescent="0.25">
      <c r="A87" s="16" t="str">
        <f t="shared" si="18"/>
        <v>FULL</v>
      </c>
      <c r="B87" s="16" t="str">
        <f t="shared" si="18"/>
        <v>PRODUCTION</v>
      </c>
      <c r="C87" s="16" t="str">
        <f t="shared" si="18"/>
        <v>BETWEEN</v>
      </c>
      <c r="D87" s="16" t="str">
        <f t="shared" si="18"/>
        <v>GOAB</v>
      </c>
      <c r="E87" s="16" t="str">
        <f t="shared" si="18"/>
        <v>ADU</v>
      </c>
      <c r="F87" s="100">
        <f t="shared" si="18"/>
        <v>0</v>
      </c>
      <c r="G87" s="100">
        <f t="shared" si="18"/>
        <v>0</v>
      </c>
      <c r="H87" s="16">
        <f t="shared" si="18"/>
        <v>0</v>
      </c>
      <c r="I87" s="16">
        <f t="shared" si="18"/>
        <v>130</v>
      </c>
      <c r="J87" s="16" t="str">
        <f t="shared" si="18"/>
        <v>20JC~113</v>
      </c>
      <c r="K87" s="100">
        <f t="shared" si="18"/>
        <v>0</v>
      </c>
      <c r="L87" s="16">
        <f t="shared" si="18"/>
        <v>120</v>
      </c>
      <c r="M87" s="16">
        <f t="shared" si="18"/>
        <v>100</v>
      </c>
      <c r="N87" s="106">
        <f t="shared" si="18"/>
        <v>130</v>
      </c>
      <c r="O87" s="102" t="str">
        <f t="shared" si="18"/>
        <v>20JC~113</v>
      </c>
      <c r="P87" s="103" t="s">
        <v>185</v>
      </c>
      <c r="Q87" s="23">
        <v>70</v>
      </c>
      <c r="R87" s="104"/>
      <c r="S87" s="6">
        <v>13</v>
      </c>
      <c r="T87" s="4">
        <v>12</v>
      </c>
      <c r="U87" s="105">
        <f t="shared" si="19"/>
        <v>1</v>
      </c>
      <c r="V87" s="105">
        <f t="shared" si="12"/>
        <v>12.5</v>
      </c>
      <c r="W87" s="105">
        <f t="shared" si="13"/>
        <v>0.04</v>
      </c>
      <c r="X87" s="105">
        <f t="shared" si="14"/>
        <v>0.5</v>
      </c>
      <c r="Y87" s="84">
        <f t="shared" si="15"/>
        <v>0.70710678118654757</v>
      </c>
      <c r="Z87" s="84">
        <f t="shared" si="16"/>
        <v>5.6568542494923803E-2</v>
      </c>
      <c r="AA87" s="84">
        <f t="shared" si="17"/>
        <v>0.04</v>
      </c>
      <c r="AB87" s="17"/>
    </row>
    <row r="88" spans="1:28" ht="15" x14ac:dyDescent="0.25">
      <c r="A88" s="16" t="str">
        <f t="shared" si="18"/>
        <v>FULL</v>
      </c>
      <c r="B88" s="16" t="str">
        <f t="shared" si="18"/>
        <v>PRODUCTION</v>
      </c>
      <c r="C88" s="16" t="str">
        <f t="shared" si="18"/>
        <v>BETWEEN</v>
      </c>
      <c r="D88" s="16" t="str">
        <f t="shared" si="18"/>
        <v>GOAB</v>
      </c>
      <c r="E88" s="16" t="str">
        <f t="shared" si="18"/>
        <v>ADU</v>
      </c>
      <c r="F88" s="100">
        <f t="shared" si="18"/>
        <v>0</v>
      </c>
      <c r="G88" s="100">
        <f t="shared" si="18"/>
        <v>0</v>
      </c>
      <c r="H88" s="16">
        <f t="shared" si="18"/>
        <v>0</v>
      </c>
      <c r="I88" s="16">
        <f t="shared" si="18"/>
        <v>130</v>
      </c>
      <c r="J88" s="16" t="str">
        <f t="shared" si="18"/>
        <v>20JC~113</v>
      </c>
      <c r="K88" s="100">
        <f t="shared" si="18"/>
        <v>0</v>
      </c>
      <c r="L88" s="16">
        <f t="shared" si="18"/>
        <v>120</v>
      </c>
      <c r="M88" s="16">
        <f t="shared" si="18"/>
        <v>100</v>
      </c>
      <c r="N88" s="106">
        <f t="shared" si="18"/>
        <v>130</v>
      </c>
      <c r="O88" s="102" t="str">
        <f t="shared" si="18"/>
        <v>20JC~113</v>
      </c>
      <c r="P88" s="103" t="s">
        <v>185</v>
      </c>
      <c r="Q88" s="23">
        <v>71</v>
      </c>
      <c r="R88" s="104"/>
      <c r="S88" s="6">
        <v>11</v>
      </c>
      <c r="T88" s="4">
        <v>9</v>
      </c>
      <c r="U88" s="105">
        <f t="shared" si="19"/>
        <v>2</v>
      </c>
      <c r="V88" s="105">
        <f t="shared" si="12"/>
        <v>10</v>
      </c>
      <c r="W88" s="105">
        <f t="shared" si="13"/>
        <v>0.1</v>
      </c>
      <c r="X88" s="105">
        <f t="shared" si="14"/>
        <v>2</v>
      </c>
      <c r="Y88" s="84">
        <f t="shared" si="15"/>
        <v>1.4142135623730951</v>
      </c>
      <c r="Z88" s="84">
        <f t="shared" si="16"/>
        <v>0.1414213562373095</v>
      </c>
      <c r="AA88" s="84">
        <f t="shared" si="17"/>
        <v>9.9999999999999992E-2</v>
      </c>
      <c r="AB88" s="17"/>
    </row>
    <row r="89" spans="1:28" ht="15" x14ac:dyDescent="0.25">
      <c r="A89" s="16" t="str">
        <f t="shared" si="18"/>
        <v>FULL</v>
      </c>
      <c r="B89" s="16" t="str">
        <f t="shared" si="18"/>
        <v>PRODUCTION</v>
      </c>
      <c r="C89" s="16" t="str">
        <f t="shared" si="18"/>
        <v>BETWEEN</v>
      </c>
      <c r="D89" s="16" t="str">
        <f t="shared" si="18"/>
        <v>GOAB</v>
      </c>
      <c r="E89" s="16" t="str">
        <f t="shared" si="18"/>
        <v>ADU</v>
      </c>
      <c r="F89" s="100">
        <f t="shared" si="18"/>
        <v>0</v>
      </c>
      <c r="G89" s="100">
        <f t="shared" si="18"/>
        <v>0</v>
      </c>
      <c r="H89" s="16">
        <f t="shared" si="18"/>
        <v>0</v>
      </c>
      <c r="I89" s="16">
        <f t="shared" si="18"/>
        <v>130</v>
      </c>
      <c r="J89" s="16" t="str">
        <f t="shared" si="18"/>
        <v>20JC~113</v>
      </c>
      <c r="K89" s="100">
        <f t="shared" si="18"/>
        <v>0</v>
      </c>
      <c r="L89" s="16">
        <f t="shared" si="18"/>
        <v>120</v>
      </c>
      <c r="M89" s="16">
        <f t="shared" si="18"/>
        <v>100</v>
      </c>
      <c r="N89" s="106">
        <f t="shared" si="18"/>
        <v>130</v>
      </c>
      <c r="O89" s="102" t="str">
        <f t="shared" si="18"/>
        <v>20JC~113</v>
      </c>
      <c r="P89" s="103" t="s">
        <v>185</v>
      </c>
      <c r="Q89" s="23">
        <v>72</v>
      </c>
      <c r="R89" s="104"/>
      <c r="S89" s="6">
        <v>10</v>
      </c>
      <c r="T89" s="4">
        <v>11</v>
      </c>
      <c r="U89" s="105">
        <f t="shared" si="19"/>
        <v>-1</v>
      </c>
      <c r="V89" s="105">
        <f t="shared" si="12"/>
        <v>10.5</v>
      </c>
      <c r="W89" s="105">
        <f t="shared" si="13"/>
        <v>4.7619047619047616E-2</v>
      </c>
      <c r="X89" s="105">
        <f t="shared" si="14"/>
        <v>0.5</v>
      </c>
      <c r="Y89" s="84">
        <f t="shared" si="15"/>
        <v>0.70710678118654757</v>
      </c>
      <c r="Z89" s="84">
        <f t="shared" si="16"/>
        <v>6.7343502970147393E-2</v>
      </c>
      <c r="AA89" s="84">
        <f t="shared" si="17"/>
        <v>4.7619047619047623E-2</v>
      </c>
      <c r="AB89" s="17"/>
    </row>
    <row r="90" spans="1:28" ht="15" x14ac:dyDescent="0.25">
      <c r="A90" s="16" t="str">
        <f t="shared" si="18"/>
        <v>FULL</v>
      </c>
      <c r="B90" s="16" t="str">
        <f t="shared" si="18"/>
        <v>PRODUCTION</v>
      </c>
      <c r="C90" s="16" t="str">
        <f t="shared" si="18"/>
        <v>BETWEEN</v>
      </c>
      <c r="D90" s="16" t="str">
        <f t="shared" si="18"/>
        <v>GOAB</v>
      </c>
      <c r="E90" s="16" t="str">
        <f t="shared" si="18"/>
        <v>ADU</v>
      </c>
      <c r="F90" s="100">
        <f t="shared" si="18"/>
        <v>0</v>
      </c>
      <c r="G90" s="100">
        <f t="shared" si="18"/>
        <v>0</v>
      </c>
      <c r="H90" s="16">
        <f t="shared" si="18"/>
        <v>0</v>
      </c>
      <c r="I90" s="16">
        <f t="shared" si="18"/>
        <v>130</v>
      </c>
      <c r="J90" s="16" t="str">
        <f t="shared" si="18"/>
        <v>20JC~113</v>
      </c>
      <c r="K90" s="100">
        <f t="shared" si="18"/>
        <v>0</v>
      </c>
      <c r="L90" s="16">
        <f t="shared" si="18"/>
        <v>120</v>
      </c>
      <c r="M90" s="16">
        <f t="shared" si="18"/>
        <v>100</v>
      </c>
      <c r="N90" s="106">
        <f t="shared" si="18"/>
        <v>130</v>
      </c>
      <c r="O90" s="102" t="str">
        <f t="shared" si="18"/>
        <v>20JC~113</v>
      </c>
      <c r="P90" s="103" t="s">
        <v>185</v>
      </c>
      <c r="Q90" s="23">
        <v>73</v>
      </c>
      <c r="R90" s="104"/>
      <c r="S90" s="6">
        <v>16</v>
      </c>
      <c r="T90" s="4">
        <v>19</v>
      </c>
      <c r="U90" s="105">
        <f t="shared" si="19"/>
        <v>-3</v>
      </c>
      <c r="V90" s="105">
        <f t="shared" si="12"/>
        <v>17.5</v>
      </c>
      <c r="W90" s="105">
        <f t="shared" si="13"/>
        <v>8.5714285714285715E-2</v>
      </c>
      <c r="X90" s="105">
        <f t="shared" si="14"/>
        <v>4.5</v>
      </c>
      <c r="Y90" s="84">
        <f t="shared" si="15"/>
        <v>2.1213203435596424</v>
      </c>
      <c r="Z90" s="84">
        <f t="shared" si="16"/>
        <v>0.12121830534626528</v>
      </c>
      <c r="AA90" s="84">
        <f t="shared" si="17"/>
        <v>8.5714285714285701E-2</v>
      </c>
      <c r="AB90" s="17"/>
    </row>
    <row r="91" spans="1:28" ht="15" x14ac:dyDescent="0.25">
      <c r="A91" s="16" t="str">
        <f t="shared" si="18"/>
        <v>FULL</v>
      </c>
      <c r="B91" s="16" t="str">
        <f t="shared" si="18"/>
        <v>PRODUCTION</v>
      </c>
      <c r="C91" s="16" t="str">
        <f t="shared" si="18"/>
        <v>BETWEEN</v>
      </c>
      <c r="D91" s="16" t="str">
        <f t="shared" si="18"/>
        <v>GOAB</v>
      </c>
      <c r="E91" s="16" t="str">
        <f t="shared" si="18"/>
        <v>ADU</v>
      </c>
      <c r="F91" s="100">
        <f t="shared" si="18"/>
        <v>0</v>
      </c>
      <c r="G91" s="100">
        <f t="shared" si="18"/>
        <v>0</v>
      </c>
      <c r="H91" s="16">
        <f t="shared" si="18"/>
        <v>0</v>
      </c>
      <c r="I91" s="16">
        <f t="shared" si="18"/>
        <v>130</v>
      </c>
      <c r="J91" s="16" t="str">
        <f t="shared" si="18"/>
        <v>20JC~113</v>
      </c>
      <c r="K91" s="100">
        <f t="shared" si="18"/>
        <v>0</v>
      </c>
      <c r="L91" s="16">
        <f t="shared" si="18"/>
        <v>120</v>
      </c>
      <c r="M91" s="16">
        <f t="shared" si="18"/>
        <v>100</v>
      </c>
      <c r="N91" s="106">
        <f t="shared" si="18"/>
        <v>130</v>
      </c>
      <c r="O91" s="102" t="str">
        <f t="shared" si="18"/>
        <v>20JC~113</v>
      </c>
      <c r="P91" s="103" t="s">
        <v>185</v>
      </c>
      <c r="Q91" s="23">
        <v>75</v>
      </c>
      <c r="R91" s="104"/>
      <c r="S91" s="6">
        <v>20</v>
      </c>
      <c r="T91" s="4">
        <v>15</v>
      </c>
      <c r="U91" s="105">
        <f t="shared" si="19"/>
        <v>5</v>
      </c>
      <c r="V91" s="105">
        <f t="shared" si="12"/>
        <v>17.5</v>
      </c>
      <c r="W91" s="105">
        <f t="shared" si="13"/>
        <v>0.14285714285714285</v>
      </c>
      <c r="X91" s="105">
        <f t="shared" si="14"/>
        <v>12.5</v>
      </c>
      <c r="Y91" s="84">
        <f t="shared" si="15"/>
        <v>3.5355339059327378</v>
      </c>
      <c r="Z91" s="84">
        <f t="shared" si="16"/>
        <v>0.20203050891044216</v>
      </c>
      <c r="AA91" s="84">
        <f t="shared" si="17"/>
        <v>0.14285714285714285</v>
      </c>
      <c r="AB91" s="17"/>
    </row>
    <row r="92" spans="1:28" ht="15" x14ac:dyDescent="0.25">
      <c r="A92" s="16" t="str">
        <f t="shared" si="18"/>
        <v>FULL</v>
      </c>
      <c r="B92" s="16" t="str">
        <f t="shared" si="18"/>
        <v>PRODUCTION</v>
      </c>
      <c r="C92" s="16" t="str">
        <f t="shared" si="18"/>
        <v>BETWEEN</v>
      </c>
      <c r="D92" s="16" t="str">
        <f t="shared" si="18"/>
        <v>GOAB</v>
      </c>
      <c r="E92" s="16" t="str">
        <f t="shared" si="18"/>
        <v>ADU</v>
      </c>
      <c r="F92" s="100">
        <f t="shared" si="18"/>
        <v>0</v>
      </c>
      <c r="G92" s="100">
        <f t="shared" si="18"/>
        <v>0</v>
      </c>
      <c r="H92" s="16">
        <f t="shared" si="18"/>
        <v>0</v>
      </c>
      <c r="I92" s="16">
        <f t="shared" si="18"/>
        <v>130</v>
      </c>
      <c r="J92" s="16" t="str">
        <f t="shared" si="18"/>
        <v>20JC~113</v>
      </c>
      <c r="K92" s="100">
        <f t="shared" si="18"/>
        <v>0</v>
      </c>
      <c r="L92" s="16">
        <f t="shared" si="18"/>
        <v>120</v>
      </c>
      <c r="M92" s="16">
        <f t="shared" si="18"/>
        <v>100</v>
      </c>
      <c r="N92" s="106">
        <f t="shared" si="18"/>
        <v>130</v>
      </c>
      <c r="O92" s="102" t="str">
        <f t="shared" si="18"/>
        <v>20JC~113</v>
      </c>
      <c r="P92" s="103" t="s">
        <v>185</v>
      </c>
      <c r="Q92" s="23">
        <v>76</v>
      </c>
      <c r="R92" s="104"/>
      <c r="S92" s="6">
        <v>12</v>
      </c>
      <c r="T92" s="4">
        <v>9</v>
      </c>
      <c r="U92" s="105">
        <f t="shared" si="19"/>
        <v>3</v>
      </c>
      <c r="V92" s="105">
        <f t="shared" si="12"/>
        <v>10.5</v>
      </c>
      <c r="W92" s="105">
        <f t="shared" si="13"/>
        <v>0.14285714285714285</v>
      </c>
      <c r="X92" s="105">
        <f t="shared" si="14"/>
        <v>4.5</v>
      </c>
      <c r="Y92" s="84">
        <f t="shared" si="15"/>
        <v>2.1213203435596424</v>
      </c>
      <c r="Z92" s="84">
        <f t="shared" si="16"/>
        <v>0.20203050891044214</v>
      </c>
      <c r="AA92" s="84">
        <f t="shared" si="17"/>
        <v>0.14285714285714285</v>
      </c>
      <c r="AB92" s="17"/>
    </row>
    <row r="93" spans="1:28" ht="15" x14ac:dyDescent="0.25">
      <c r="A93" s="16" t="str">
        <f t="shared" si="18"/>
        <v>FULL</v>
      </c>
      <c r="B93" s="16" t="str">
        <f t="shared" si="18"/>
        <v>PRODUCTION</v>
      </c>
      <c r="C93" s="16" t="str">
        <f t="shared" si="18"/>
        <v>BETWEEN</v>
      </c>
      <c r="D93" s="16" t="str">
        <f t="shared" si="18"/>
        <v>GOAB</v>
      </c>
      <c r="E93" s="16" t="str">
        <f t="shared" si="18"/>
        <v>ADU</v>
      </c>
      <c r="F93" s="100">
        <f t="shared" si="18"/>
        <v>0</v>
      </c>
      <c r="G93" s="100">
        <f t="shared" si="18"/>
        <v>0</v>
      </c>
      <c r="H93" s="16">
        <f t="shared" si="18"/>
        <v>0</v>
      </c>
      <c r="I93" s="16">
        <f t="shared" si="18"/>
        <v>130</v>
      </c>
      <c r="J93" s="16" t="str">
        <f t="shared" si="18"/>
        <v>20JC~113</v>
      </c>
      <c r="K93" s="100">
        <f t="shared" si="18"/>
        <v>0</v>
      </c>
      <c r="L93" s="16">
        <f t="shared" si="18"/>
        <v>120</v>
      </c>
      <c r="M93" s="16">
        <f t="shared" si="18"/>
        <v>100</v>
      </c>
      <c r="N93" s="106">
        <f t="shared" si="18"/>
        <v>130</v>
      </c>
      <c r="O93" s="102" t="str">
        <f t="shared" si="18"/>
        <v>20JC~113</v>
      </c>
      <c r="P93" s="103" t="s">
        <v>185</v>
      </c>
      <c r="Q93" s="23">
        <v>77</v>
      </c>
      <c r="R93" s="104"/>
      <c r="S93" s="6">
        <v>16</v>
      </c>
      <c r="T93" s="4">
        <v>12</v>
      </c>
      <c r="U93" s="105">
        <f t="shared" si="19"/>
        <v>4</v>
      </c>
      <c r="V93" s="105">
        <f t="shared" si="12"/>
        <v>14</v>
      </c>
      <c r="W93" s="105">
        <f t="shared" si="13"/>
        <v>0.14285714285714285</v>
      </c>
      <c r="X93" s="105">
        <f t="shared" si="14"/>
        <v>8</v>
      </c>
      <c r="Y93" s="84">
        <f t="shared" si="15"/>
        <v>2.8284271247461903</v>
      </c>
      <c r="Z93" s="84">
        <f t="shared" si="16"/>
        <v>0.20203050891044216</v>
      </c>
      <c r="AA93" s="84">
        <f t="shared" si="17"/>
        <v>0.14285714285714285</v>
      </c>
      <c r="AB93" s="17"/>
    </row>
    <row r="94" spans="1:28" ht="15" x14ac:dyDescent="0.25">
      <c r="A94" s="16" t="str">
        <f t="shared" si="18"/>
        <v>FULL</v>
      </c>
      <c r="B94" s="16" t="str">
        <f t="shared" si="18"/>
        <v>PRODUCTION</v>
      </c>
      <c r="C94" s="16" t="str">
        <f t="shared" si="18"/>
        <v>BETWEEN</v>
      </c>
      <c r="D94" s="16" t="str">
        <f t="shared" si="18"/>
        <v>GOAB</v>
      </c>
      <c r="E94" s="16" t="str">
        <f t="shared" si="18"/>
        <v>ADU</v>
      </c>
      <c r="F94" s="100">
        <f t="shared" si="18"/>
        <v>0</v>
      </c>
      <c r="G94" s="100">
        <f t="shared" si="18"/>
        <v>0</v>
      </c>
      <c r="H94" s="16">
        <f t="shared" si="18"/>
        <v>0</v>
      </c>
      <c r="I94" s="16">
        <f t="shared" si="18"/>
        <v>130</v>
      </c>
      <c r="J94" s="16" t="str">
        <f t="shared" si="18"/>
        <v>20JC~113</v>
      </c>
      <c r="K94" s="100">
        <f t="shared" si="18"/>
        <v>0</v>
      </c>
      <c r="L94" s="16">
        <f t="shared" si="18"/>
        <v>120</v>
      </c>
      <c r="M94" s="16">
        <f t="shared" si="18"/>
        <v>100</v>
      </c>
      <c r="N94" s="106">
        <f t="shared" si="18"/>
        <v>130</v>
      </c>
      <c r="O94" s="102" t="str">
        <f t="shared" si="18"/>
        <v>20JC~113</v>
      </c>
      <c r="P94" s="103" t="s">
        <v>185</v>
      </c>
      <c r="Q94" s="23">
        <v>78</v>
      </c>
      <c r="R94" s="104"/>
      <c r="S94" s="6">
        <v>15</v>
      </c>
      <c r="T94" s="4">
        <v>14</v>
      </c>
      <c r="U94" s="105">
        <f t="shared" si="19"/>
        <v>1</v>
      </c>
      <c r="V94" s="105">
        <f t="shared" si="12"/>
        <v>14.5</v>
      </c>
      <c r="W94" s="105">
        <f t="shared" si="13"/>
        <v>3.4482758620689655E-2</v>
      </c>
      <c r="X94" s="105">
        <f t="shared" si="14"/>
        <v>0.5</v>
      </c>
      <c r="Y94" s="84">
        <f t="shared" si="15"/>
        <v>0.70710678118654757</v>
      </c>
      <c r="Z94" s="84">
        <f t="shared" si="16"/>
        <v>4.8765984909417075E-2</v>
      </c>
      <c r="AA94" s="84">
        <f t="shared" si="17"/>
        <v>3.4482758620689655E-2</v>
      </c>
      <c r="AB94" s="17"/>
    </row>
    <row r="95" spans="1:28" ht="15" x14ac:dyDescent="0.25">
      <c r="A95" s="16" t="str">
        <f t="shared" si="18"/>
        <v>FULL</v>
      </c>
      <c r="B95" s="16" t="str">
        <f t="shared" si="18"/>
        <v>PRODUCTION</v>
      </c>
      <c r="C95" s="16" t="str">
        <f t="shared" si="18"/>
        <v>BETWEEN</v>
      </c>
      <c r="D95" s="16" t="str">
        <f t="shared" si="18"/>
        <v>GOAB</v>
      </c>
      <c r="E95" s="16" t="str">
        <f t="shared" si="18"/>
        <v>ADU</v>
      </c>
      <c r="F95" s="100">
        <f t="shared" si="18"/>
        <v>0</v>
      </c>
      <c r="G95" s="100">
        <f t="shared" si="18"/>
        <v>0</v>
      </c>
      <c r="H95" s="16">
        <f t="shared" si="18"/>
        <v>0</v>
      </c>
      <c r="I95" s="16">
        <f t="shared" si="18"/>
        <v>130</v>
      </c>
      <c r="J95" s="16" t="str">
        <f t="shared" si="18"/>
        <v>20JC~113</v>
      </c>
      <c r="K95" s="100">
        <f t="shared" si="18"/>
        <v>0</v>
      </c>
      <c r="L95" s="16">
        <f t="shared" si="18"/>
        <v>120</v>
      </c>
      <c r="M95" s="16">
        <f t="shared" si="18"/>
        <v>100</v>
      </c>
      <c r="N95" s="106">
        <f t="shared" si="18"/>
        <v>130</v>
      </c>
      <c r="O95" s="102" t="str">
        <f t="shared" si="18"/>
        <v>20JC~113</v>
      </c>
      <c r="P95" s="103" t="s">
        <v>185</v>
      </c>
      <c r="Q95" s="23">
        <v>79</v>
      </c>
      <c r="R95" s="104"/>
      <c r="S95" s="6">
        <v>13</v>
      </c>
      <c r="T95" s="4">
        <v>17</v>
      </c>
      <c r="U95" s="105">
        <f t="shared" si="19"/>
        <v>-4</v>
      </c>
      <c r="V95" s="105">
        <f t="shared" si="12"/>
        <v>15</v>
      </c>
      <c r="W95" s="105">
        <f t="shared" si="13"/>
        <v>0.13333333333333333</v>
      </c>
      <c r="X95" s="105">
        <f t="shared" si="14"/>
        <v>8</v>
      </c>
      <c r="Y95" s="84">
        <f t="shared" si="15"/>
        <v>2.8284271247461903</v>
      </c>
      <c r="Z95" s="84">
        <f t="shared" si="16"/>
        <v>0.1885618083164127</v>
      </c>
      <c r="AA95" s="84">
        <f t="shared" si="17"/>
        <v>0.13333333333333333</v>
      </c>
      <c r="AB95" s="17"/>
    </row>
    <row r="96" spans="1:28" ht="15" x14ac:dyDescent="0.25">
      <c r="A96" s="16" t="str">
        <f t="shared" si="18"/>
        <v>FULL</v>
      </c>
      <c r="B96" s="16" t="str">
        <f t="shared" si="18"/>
        <v>PRODUCTION</v>
      </c>
      <c r="C96" s="16" t="str">
        <f t="shared" si="18"/>
        <v>BETWEEN</v>
      </c>
      <c r="D96" s="16" t="str">
        <f t="shared" si="18"/>
        <v>GOAB</v>
      </c>
      <c r="E96" s="16" t="str">
        <f t="shared" si="18"/>
        <v>ADU</v>
      </c>
      <c r="F96" s="100">
        <f t="shared" si="18"/>
        <v>0</v>
      </c>
      <c r="G96" s="100">
        <f t="shared" si="18"/>
        <v>0</v>
      </c>
      <c r="H96" s="16">
        <f t="shared" si="18"/>
        <v>0</v>
      </c>
      <c r="I96" s="16">
        <f t="shared" si="18"/>
        <v>130</v>
      </c>
      <c r="J96" s="16" t="str">
        <f t="shared" si="18"/>
        <v>20JC~113</v>
      </c>
      <c r="K96" s="100">
        <f t="shared" si="18"/>
        <v>0</v>
      </c>
      <c r="L96" s="16">
        <f t="shared" si="18"/>
        <v>120</v>
      </c>
      <c r="M96" s="16">
        <f t="shared" si="18"/>
        <v>100</v>
      </c>
      <c r="N96" s="106">
        <f t="shared" si="18"/>
        <v>130</v>
      </c>
      <c r="O96" s="102" t="str">
        <f t="shared" si="18"/>
        <v>20JC~113</v>
      </c>
      <c r="P96" s="103" t="s">
        <v>185</v>
      </c>
      <c r="Q96" s="23">
        <v>80</v>
      </c>
      <c r="R96" s="104"/>
      <c r="S96" s="6">
        <v>8</v>
      </c>
      <c r="T96" s="4">
        <v>7</v>
      </c>
      <c r="U96" s="105">
        <f t="shared" si="19"/>
        <v>1</v>
      </c>
      <c r="V96" s="105">
        <f t="shared" si="12"/>
        <v>7.5</v>
      </c>
      <c r="W96" s="105">
        <f t="shared" si="13"/>
        <v>6.6666666666666666E-2</v>
      </c>
      <c r="X96" s="105">
        <f t="shared" si="14"/>
        <v>0.5</v>
      </c>
      <c r="Y96" s="84">
        <f t="shared" si="15"/>
        <v>0.70710678118654757</v>
      </c>
      <c r="Z96" s="84">
        <f t="shared" si="16"/>
        <v>9.428090415820635E-2</v>
      </c>
      <c r="AA96" s="84">
        <f t="shared" si="17"/>
        <v>6.6666666666666666E-2</v>
      </c>
      <c r="AB96" s="17"/>
    </row>
    <row r="97" spans="1:28" ht="15" x14ac:dyDescent="0.25">
      <c r="A97" s="16" t="str">
        <f t="shared" si="18"/>
        <v>FULL</v>
      </c>
      <c r="B97" s="16" t="str">
        <f t="shared" si="18"/>
        <v>PRODUCTION</v>
      </c>
      <c r="C97" s="16" t="str">
        <f t="shared" si="18"/>
        <v>BETWEEN</v>
      </c>
      <c r="D97" s="16" t="str">
        <f t="shared" si="18"/>
        <v>GOAB</v>
      </c>
      <c r="E97" s="16" t="str">
        <f t="shared" si="18"/>
        <v>ADU</v>
      </c>
      <c r="F97" s="100">
        <f t="shared" si="18"/>
        <v>0</v>
      </c>
      <c r="G97" s="100">
        <f t="shared" si="18"/>
        <v>0</v>
      </c>
      <c r="H97" s="16">
        <f t="shared" si="18"/>
        <v>0</v>
      </c>
      <c r="I97" s="16">
        <f t="shared" si="18"/>
        <v>130</v>
      </c>
      <c r="J97" s="16" t="str">
        <f t="shared" si="18"/>
        <v>20JC~113</v>
      </c>
      <c r="K97" s="100">
        <f t="shared" si="18"/>
        <v>0</v>
      </c>
      <c r="L97" s="16">
        <f t="shared" si="18"/>
        <v>120</v>
      </c>
      <c r="M97" s="16">
        <f t="shared" si="18"/>
        <v>100</v>
      </c>
      <c r="N97" s="106">
        <f t="shared" si="18"/>
        <v>130</v>
      </c>
      <c r="O97" s="102" t="str">
        <f t="shared" si="18"/>
        <v>20JC~113</v>
      </c>
      <c r="P97" s="103" t="s">
        <v>185</v>
      </c>
      <c r="Q97" s="23">
        <v>81</v>
      </c>
      <c r="R97" s="104"/>
      <c r="S97" s="6">
        <v>16</v>
      </c>
      <c r="T97" s="4">
        <v>17</v>
      </c>
      <c r="U97" s="105">
        <f t="shared" si="19"/>
        <v>-1</v>
      </c>
      <c r="V97" s="105">
        <f t="shared" si="12"/>
        <v>16.5</v>
      </c>
      <c r="W97" s="105">
        <f t="shared" si="13"/>
        <v>3.0303030303030304E-2</v>
      </c>
      <c r="X97" s="105">
        <f t="shared" si="14"/>
        <v>0.5</v>
      </c>
      <c r="Y97" s="84">
        <f t="shared" si="15"/>
        <v>0.70710678118654757</v>
      </c>
      <c r="Z97" s="84">
        <f t="shared" si="16"/>
        <v>4.285495643554834E-2</v>
      </c>
      <c r="AA97" s="84">
        <f t="shared" si="17"/>
        <v>3.0303030303030304E-2</v>
      </c>
      <c r="AB97" s="17"/>
    </row>
    <row r="98" spans="1:28" ht="15" x14ac:dyDescent="0.25">
      <c r="A98" s="16" t="str">
        <f t="shared" si="18"/>
        <v>FULL</v>
      </c>
      <c r="B98" s="16" t="str">
        <f t="shared" si="18"/>
        <v>PRODUCTION</v>
      </c>
      <c r="C98" s="16" t="str">
        <f t="shared" si="18"/>
        <v>BETWEEN</v>
      </c>
      <c r="D98" s="16" t="str">
        <f t="shared" si="18"/>
        <v>GOAB</v>
      </c>
      <c r="E98" s="16" t="str">
        <f t="shared" si="18"/>
        <v>ADU</v>
      </c>
      <c r="F98" s="100">
        <f t="shared" si="18"/>
        <v>0</v>
      </c>
      <c r="G98" s="100">
        <f t="shared" si="18"/>
        <v>0</v>
      </c>
      <c r="H98" s="16">
        <f t="shared" si="18"/>
        <v>0</v>
      </c>
      <c r="I98" s="16">
        <f t="shared" si="18"/>
        <v>130</v>
      </c>
      <c r="J98" s="16" t="str">
        <f t="shared" si="18"/>
        <v>20JC~113</v>
      </c>
      <c r="K98" s="100">
        <f t="shared" si="18"/>
        <v>0</v>
      </c>
      <c r="L98" s="16">
        <f t="shared" si="18"/>
        <v>120</v>
      </c>
      <c r="M98" s="16">
        <f t="shared" si="18"/>
        <v>100</v>
      </c>
      <c r="N98" s="106">
        <f t="shared" si="18"/>
        <v>130</v>
      </c>
      <c r="O98" s="102" t="str">
        <f t="shared" si="18"/>
        <v>20JC~113</v>
      </c>
      <c r="P98" s="103" t="s">
        <v>185</v>
      </c>
      <c r="Q98" s="23">
        <v>82</v>
      </c>
      <c r="R98" s="104"/>
      <c r="S98" s="6">
        <v>16</v>
      </c>
      <c r="T98" s="7">
        <v>22</v>
      </c>
      <c r="U98" s="105">
        <f t="shared" si="19"/>
        <v>-6</v>
      </c>
      <c r="V98" s="105">
        <f t="shared" si="12"/>
        <v>19</v>
      </c>
      <c r="W98" s="105">
        <f t="shared" si="13"/>
        <v>0.15789473684210525</v>
      </c>
      <c r="X98" s="105">
        <f t="shared" si="14"/>
        <v>18</v>
      </c>
      <c r="Y98" s="84">
        <f t="shared" si="15"/>
        <v>4.2426406871192848</v>
      </c>
      <c r="Z98" s="84">
        <f t="shared" si="16"/>
        <v>0.22329687826943603</v>
      </c>
      <c r="AA98" s="84">
        <f t="shared" si="17"/>
        <v>0.15789473684210523</v>
      </c>
      <c r="AB98" s="17"/>
    </row>
    <row r="99" spans="1:28" ht="15" x14ac:dyDescent="0.25">
      <c r="A99" s="16" t="str">
        <f t="shared" ref="A99:O114" si="20">A98</f>
        <v>FULL</v>
      </c>
      <c r="B99" s="16" t="str">
        <f t="shared" si="20"/>
        <v>PRODUCTION</v>
      </c>
      <c r="C99" s="16" t="str">
        <f t="shared" si="20"/>
        <v>BETWEEN</v>
      </c>
      <c r="D99" s="16" t="str">
        <f t="shared" si="20"/>
        <v>GOAB</v>
      </c>
      <c r="E99" s="16" t="str">
        <f t="shared" si="20"/>
        <v>ADU</v>
      </c>
      <c r="F99" s="100">
        <f t="shared" si="20"/>
        <v>0</v>
      </c>
      <c r="G99" s="100">
        <f t="shared" si="20"/>
        <v>0</v>
      </c>
      <c r="H99" s="16">
        <f t="shared" si="20"/>
        <v>0</v>
      </c>
      <c r="I99" s="16">
        <f t="shared" si="20"/>
        <v>130</v>
      </c>
      <c r="J99" s="16" t="str">
        <f t="shared" si="20"/>
        <v>20JC~113</v>
      </c>
      <c r="K99" s="100">
        <f t="shared" si="20"/>
        <v>0</v>
      </c>
      <c r="L99" s="16">
        <f t="shared" si="20"/>
        <v>120</v>
      </c>
      <c r="M99" s="16">
        <f t="shared" si="20"/>
        <v>100</v>
      </c>
      <c r="N99" s="106">
        <f t="shared" si="20"/>
        <v>130</v>
      </c>
      <c r="O99" s="102" t="str">
        <f t="shared" si="20"/>
        <v>20JC~113</v>
      </c>
      <c r="P99" s="103" t="s">
        <v>185</v>
      </c>
      <c r="Q99" s="23">
        <v>83</v>
      </c>
      <c r="R99" s="104"/>
      <c r="S99" s="6">
        <v>11</v>
      </c>
      <c r="T99" s="4">
        <v>9</v>
      </c>
      <c r="U99" s="105">
        <f t="shared" si="19"/>
        <v>2</v>
      </c>
      <c r="V99" s="105">
        <f t="shared" si="12"/>
        <v>10</v>
      </c>
      <c r="W99" s="105">
        <f t="shared" si="13"/>
        <v>0.1</v>
      </c>
      <c r="X99" s="105">
        <f t="shared" si="14"/>
        <v>2</v>
      </c>
      <c r="Y99" s="84">
        <f t="shared" si="15"/>
        <v>1.4142135623730951</v>
      </c>
      <c r="Z99" s="84">
        <f t="shared" si="16"/>
        <v>0.1414213562373095</v>
      </c>
      <c r="AA99" s="84">
        <f t="shared" si="17"/>
        <v>9.9999999999999992E-2</v>
      </c>
      <c r="AB99" s="17"/>
    </row>
    <row r="100" spans="1:28" ht="15" x14ac:dyDescent="0.25">
      <c r="A100" s="16" t="str">
        <f t="shared" si="20"/>
        <v>FULL</v>
      </c>
      <c r="B100" s="16" t="str">
        <f t="shared" si="20"/>
        <v>PRODUCTION</v>
      </c>
      <c r="C100" s="16" t="str">
        <f t="shared" si="20"/>
        <v>BETWEEN</v>
      </c>
      <c r="D100" s="16" t="str">
        <f t="shared" si="20"/>
        <v>GOAB</v>
      </c>
      <c r="E100" s="16" t="str">
        <f t="shared" si="20"/>
        <v>ADU</v>
      </c>
      <c r="F100" s="100">
        <f t="shared" si="20"/>
        <v>0</v>
      </c>
      <c r="G100" s="100">
        <f t="shared" si="20"/>
        <v>0</v>
      </c>
      <c r="H100" s="16">
        <f t="shared" si="20"/>
        <v>0</v>
      </c>
      <c r="I100" s="16">
        <f t="shared" si="20"/>
        <v>130</v>
      </c>
      <c r="J100" s="16" t="str">
        <f t="shared" si="20"/>
        <v>20JC~113</v>
      </c>
      <c r="K100" s="100">
        <f t="shared" si="20"/>
        <v>0</v>
      </c>
      <c r="L100" s="16">
        <f t="shared" si="20"/>
        <v>120</v>
      </c>
      <c r="M100" s="16">
        <f t="shared" si="20"/>
        <v>100</v>
      </c>
      <c r="N100" s="106">
        <f t="shared" si="20"/>
        <v>130</v>
      </c>
      <c r="O100" s="102" t="str">
        <f t="shared" si="20"/>
        <v>20JC~113</v>
      </c>
      <c r="P100" s="103" t="s">
        <v>185</v>
      </c>
      <c r="Q100" s="23">
        <v>84</v>
      </c>
      <c r="R100" s="104"/>
      <c r="S100" s="6">
        <v>21</v>
      </c>
      <c r="T100" s="4">
        <v>24</v>
      </c>
      <c r="U100" s="105">
        <f t="shared" si="19"/>
        <v>-3</v>
      </c>
      <c r="V100" s="105">
        <f t="shared" si="12"/>
        <v>22.5</v>
      </c>
      <c r="W100" s="105">
        <f t="shared" si="13"/>
        <v>6.6666666666666666E-2</v>
      </c>
      <c r="X100" s="105">
        <f t="shared" si="14"/>
        <v>4.5</v>
      </c>
      <c r="Y100" s="84">
        <f t="shared" si="15"/>
        <v>2.1213203435596424</v>
      </c>
      <c r="Z100" s="84">
        <f t="shared" si="16"/>
        <v>9.4280904158206322E-2</v>
      </c>
      <c r="AA100" s="84">
        <f t="shared" si="17"/>
        <v>6.6666666666666652E-2</v>
      </c>
      <c r="AB100" s="17"/>
    </row>
    <row r="101" spans="1:28" ht="15" x14ac:dyDescent="0.25">
      <c r="A101" s="16" t="str">
        <f t="shared" si="20"/>
        <v>FULL</v>
      </c>
      <c r="B101" s="16" t="str">
        <f t="shared" si="20"/>
        <v>PRODUCTION</v>
      </c>
      <c r="C101" s="16" t="str">
        <f t="shared" si="20"/>
        <v>BETWEEN</v>
      </c>
      <c r="D101" s="16" t="str">
        <f t="shared" si="20"/>
        <v>GOAB</v>
      </c>
      <c r="E101" s="16" t="str">
        <f t="shared" si="20"/>
        <v>ADU</v>
      </c>
      <c r="F101" s="100">
        <f t="shared" si="20"/>
        <v>0</v>
      </c>
      <c r="G101" s="100">
        <f t="shared" si="20"/>
        <v>0</v>
      </c>
      <c r="H101" s="16">
        <f t="shared" si="20"/>
        <v>0</v>
      </c>
      <c r="I101" s="16">
        <f t="shared" si="20"/>
        <v>130</v>
      </c>
      <c r="J101" s="16" t="str">
        <f t="shared" si="20"/>
        <v>20JC~113</v>
      </c>
      <c r="K101" s="100">
        <f t="shared" si="20"/>
        <v>0</v>
      </c>
      <c r="L101" s="16">
        <f t="shared" si="20"/>
        <v>120</v>
      </c>
      <c r="M101" s="16">
        <f t="shared" si="20"/>
        <v>100</v>
      </c>
      <c r="N101" s="106">
        <f t="shared" si="20"/>
        <v>130</v>
      </c>
      <c r="O101" s="102" t="str">
        <f t="shared" si="20"/>
        <v>20JC~113</v>
      </c>
      <c r="P101" s="103" t="s">
        <v>185</v>
      </c>
      <c r="Q101" s="23">
        <v>85</v>
      </c>
      <c r="R101" s="104"/>
      <c r="S101" s="6">
        <v>22</v>
      </c>
      <c r="T101" s="4">
        <v>19</v>
      </c>
      <c r="U101" s="105">
        <f t="shared" si="19"/>
        <v>3</v>
      </c>
      <c r="V101" s="105">
        <f t="shared" si="12"/>
        <v>20.5</v>
      </c>
      <c r="W101" s="105">
        <f t="shared" si="13"/>
        <v>7.3170731707317069E-2</v>
      </c>
      <c r="X101" s="105">
        <f t="shared" si="14"/>
        <v>4.5</v>
      </c>
      <c r="Y101" s="84">
        <f t="shared" si="15"/>
        <v>2.1213203435596424</v>
      </c>
      <c r="Z101" s="84">
        <f t="shared" si="16"/>
        <v>0.10347904114925084</v>
      </c>
      <c r="AA101" s="84">
        <f t="shared" si="17"/>
        <v>7.3170731707317055E-2</v>
      </c>
      <c r="AB101" s="17"/>
    </row>
    <row r="102" spans="1:28" ht="15" x14ac:dyDescent="0.25">
      <c r="A102" s="16" t="str">
        <f t="shared" si="20"/>
        <v>FULL</v>
      </c>
      <c r="B102" s="16" t="str">
        <f t="shared" si="20"/>
        <v>PRODUCTION</v>
      </c>
      <c r="C102" s="16" t="str">
        <f t="shared" si="20"/>
        <v>BETWEEN</v>
      </c>
      <c r="D102" s="16" t="str">
        <f t="shared" si="20"/>
        <v>GOAB</v>
      </c>
      <c r="E102" s="16" t="str">
        <f t="shared" si="20"/>
        <v>ADU</v>
      </c>
      <c r="F102" s="100">
        <f t="shared" si="20"/>
        <v>0</v>
      </c>
      <c r="G102" s="100">
        <f t="shared" si="20"/>
        <v>0</v>
      </c>
      <c r="H102" s="16">
        <f t="shared" si="20"/>
        <v>0</v>
      </c>
      <c r="I102" s="16">
        <f t="shared" si="20"/>
        <v>130</v>
      </c>
      <c r="J102" s="16" t="str">
        <f t="shared" si="20"/>
        <v>20JC~113</v>
      </c>
      <c r="K102" s="100">
        <f t="shared" si="20"/>
        <v>0</v>
      </c>
      <c r="L102" s="16">
        <f t="shared" si="20"/>
        <v>120</v>
      </c>
      <c r="M102" s="16">
        <f t="shared" si="20"/>
        <v>100</v>
      </c>
      <c r="N102" s="106">
        <f t="shared" si="20"/>
        <v>130</v>
      </c>
      <c r="O102" s="102" t="str">
        <f t="shared" si="20"/>
        <v>20JC~113</v>
      </c>
      <c r="P102" s="103" t="s">
        <v>185</v>
      </c>
      <c r="Q102" s="23">
        <v>86</v>
      </c>
      <c r="R102" s="104"/>
      <c r="S102" s="6">
        <v>9</v>
      </c>
      <c r="T102" s="4">
        <v>12</v>
      </c>
      <c r="U102" s="105">
        <f t="shared" si="19"/>
        <v>-3</v>
      </c>
      <c r="V102" s="105">
        <f t="shared" si="12"/>
        <v>10.5</v>
      </c>
      <c r="W102" s="105">
        <f t="shared" si="13"/>
        <v>0.14285714285714285</v>
      </c>
      <c r="X102" s="105">
        <f t="shared" si="14"/>
        <v>4.5</v>
      </c>
      <c r="Y102" s="84">
        <f t="shared" si="15"/>
        <v>2.1213203435596424</v>
      </c>
      <c r="Z102" s="84">
        <f t="shared" si="16"/>
        <v>0.20203050891044214</v>
      </c>
      <c r="AA102" s="84">
        <f t="shared" si="17"/>
        <v>0.14285714285714285</v>
      </c>
      <c r="AB102" s="17"/>
    </row>
    <row r="103" spans="1:28" ht="15" x14ac:dyDescent="0.25">
      <c r="A103" s="16" t="str">
        <f t="shared" si="20"/>
        <v>FULL</v>
      </c>
      <c r="B103" s="16" t="str">
        <f t="shared" si="20"/>
        <v>PRODUCTION</v>
      </c>
      <c r="C103" s="16" t="str">
        <f t="shared" si="20"/>
        <v>BETWEEN</v>
      </c>
      <c r="D103" s="16" t="str">
        <f t="shared" si="20"/>
        <v>GOAB</v>
      </c>
      <c r="E103" s="16" t="str">
        <f t="shared" si="20"/>
        <v>ADU</v>
      </c>
      <c r="F103" s="100">
        <f t="shared" si="20"/>
        <v>0</v>
      </c>
      <c r="G103" s="100">
        <f t="shared" si="20"/>
        <v>0</v>
      </c>
      <c r="H103" s="16">
        <f t="shared" si="20"/>
        <v>0</v>
      </c>
      <c r="I103" s="16">
        <f t="shared" si="20"/>
        <v>130</v>
      </c>
      <c r="J103" s="16" t="str">
        <f t="shared" si="20"/>
        <v>20JC~113</v>
      </c>
      <c r="K103" s="100">
        <f t="shared" si="20"/>
        <v>0</v>
      </c>
      <c r="L103" s="16">
        <f t="shared" si="20"/>
        <v>120</v>
      </c>
      <c r="M103" s="16">
        <f t="shared" si="20"/>
        <v>100</v>
      </c>
      <c r="N103" s="106">
        <f t="shared" si="20"/>
        <v>130</v>
      </c>
      <c r="O103" s="102" t="str">
        <f t="shared" si="20"/>
        <v>20JC~113</v>
      </c>
      <c r="P103" s="103" t="s">
        <v>185</v>
      </c>
      <c r="Q103" s="23">
        <v>87</v>
      </c>
      <c r="R103" s="104"/>
      <c r="S103" s="6">
        <v>12</v>
      </c>
      <c r="T103" s="4">
        <v>15</v>
      </c>
      <c r="U103" s="105">
        <f t="shared" si="19"/>
        <v>-3</v>
      </c>
      <c r="V103" s="105">
        <f t="shared" si="12"/>
        <v>13.5</v>
      </c>
      <c r="W103" s="105">
        <f t="shared" si="13"/>
        <v>0.1111111111111111</v>
      </c>
      <c r="X103" s="105">
        <f t="shared" si="14"/>
        <v>4.5</v>
      </c>
      <c r="Y103" s="84">
        <f t="shared" si="15"/>
        <v>2.1213203435596424</v>
      </c>
      <c r="Z103" s="84">
        <f t="shared" si="16"/>
        <v>0.15713484026367722</v>
      </c>
      <c r="AA103" s="84">
        <f t="shared" si="17"/>
        <v>0.11111111111111109</v>
      </c>
      <c r="AB103" s="17"/>
    </row>
    <row r="104" spans="1:28" ht="15" x14ac:dyDescent="0.25">
      <c r="A104" s="16" t="str">
        <f t="shared" si="20"/>
        <v>FULL</v>
      </c>
      <c r="B104" s="16" t="str">
        <f t="shared" si="20"/>
        <v>PRODUCTION</v>
      </c>
      <c r="C104" s="16" t="str">
        <f t="shared" si="20"/>
        <v>BETWEEN</v>
      </c>
      <c r="D104" s="16" t="str">
        <f t="shared" si="20"/>
        <v>GOAB</v>
      </c>
      <c r="E104" s="16" t="str">
        <f t="shared" si="20"/>
        <v>ADU</v>
      </c>
      <c r="F104" s="100">
        <f t="shared" si="20"/>
        <v>0</v>
      </c>
      <c r="G104" s="100">
        <f t="shared" si="20"/>
        <v>0</v>
      </c>
      <c r="H104" s="16">
        <f t="shared" si="20"/>
        <v>0</v>
      </c>
      <c r="I104" s="16">
        <f t="shared" si="20"/>
        <v>130</v>
      </c>
      <c r="J104" s="16" t="str">
        <f t="shared" si="20"/>
        <v>20JC~113</v>
      </c>
      <c r="K104" s="100">
        <f t="shared" si="20"/>
        <v>0</v>
      </c>
      <c r="L104" s="16">
        <f t="shared" si="20"/>
        <v>120</v>
      </c>
      <c r="M104" s="16">
        <f t="shared" si="20"/>
        <v>100</v>
      </c>
      <c r="N104" s="106">
        <f t="shared" si="20"/>
        <v>130</v>
      </c>
      <c r="O104" s="102" t="str">
        <f t="shared" si="20"/>
        <v>20JC~113</v>
      </c>
      <c r="P104" s="103" t="s">
        <v>185</v>
      </c>
      <c r="Q104" s="23">
        <v>88</v>
      </c>
      <c r="R104" s="104"/>
      <c r="S104" s="6">
        <v>12</v>
      </c>
      <c r="T104" s="4">
        <v>14</v>
      </c>
      <c r="U104" s="105">
        <f t="shared" si="19"/>
        <v>-2</v>
      </c>
      <c r="V104" s="105">
        <f t="shared" si="12"/>
        <v>13</v>
      </c>
      <c r="W104" s="105">
        <f t="shared" si="13"/>
        <v>7.6923076923076927E-2</v>
      </c>
      <c r="X104" s="105">
        <f t="shared" si="14"/>
        <v>2</v>
      </c>
      <c r="Y104" s="84">
        <f t="shared" si="15"/>
        <v>1.4142135623730951</v>
      </c>
      <c r="Z104" s="84">
        <f t="shared" si="16"/>
        <v>0.10878565864408424</v>
      </c>
      <c r="AA104" s="84">
        <f t="shared" si="17"/>
        <v>7.6923076923076913E-2</v>
      </c>
      <c r="AB104" s="17"/>
    </row>
    <row r="105" spans="1:28" ht="15" x14ac:dyDescent="0.25">
      <c r="A105" s="16" t="str">
        <f t="shared" si="20"/>
        <v>FULL</v>
      </c>
      <c r="B105" s="16" t="str">
        <f t="shared" si="20"/>
        <v>PRODUCTION</v>
      </c>
      <c r="C105" s="16" t="str">
        <f t="shared" si="20"/>
        <v>BETWEEN</v>
      </c>
      <c r="D105" s="16" t="str">
        <f t="shared" si="20"/>
        <v>GOAB</v>
      </c>
      <c r="E105" s="16" t="str">
        <f t="shared" si="20"/>
        <v>ADU</v>
      </c>
      <c r="F105" s="100">
        <f t="shared" si="20"/>
        <v>0</v>
      </c>
      <c r="G105" s="100">
        <f t="shared" si="20"/>
        <v>0</v>
      </c>
      <c r="H105" s="16">
        <f t="shared" si="20"/>
        <v>0</v>
      </c>
      <c r="I105" s="16">
        <f t="shared" si="20"/>
        <v>130</v>
      </c>
      <c r="J105" s="16" t="str">
        <f t="shared" si="20"/>
        <v>20JC~113</v>
      </c>
      <c r="K105" s="100">
        <f t="shared" si="20"/>
        <v>0</v>
      </c>
      <c r="L105" s="16">
        <f t="shared" si="20"/>
        <v>120</v>
      </c>
      <c r="M105" s="16">
        <f t="shared" si="20"/>
        <v>100</v>
      </c>
      <c r="N105" s="106">
        <f t="shared" si="20"/>
        <v>130</v>
      </c>
      <c r="O105" s="102" t="str">
        <f t="shared" si="20"/>
        <v>20JC~113</v>
      </c>
      <c r="P105" s="103" t="s">
        <v>185</v>
      </c>
      <c r="Q105" s="23">
        <v>89</v>
      </c>
      <c r="R105" s="104"/>
      <c r="S105" s="6">
        <v>9</v>
      </c>
      <c r="T105" s="4">
        <v>12</v>
      </c>
      <c r="U105" s="105">
        <f t="shared" si="19"/>
        <v>-3</v>
      </c>
      <c r="V105" s="105">
        <f t="shared" si="12"/>
        <v>10.5</v>
      </c>
      <c r="W105" s="105">
        <f t="shared" si="13"/>
        <v>0.14285714285714285</v>
      </c>
      <c r="X105" s="105">
        <f t="shared" si="14"/>
        <v>4.5</v>
      </c>
      <c r="Y105" s="84">
        <f t="shared" si="15"/>
        <v>2.1213203435596424</v>
      </c>
      <c r="Z105" s="84">
        <f t="shared" si="16"/>
        <v>0.20203050891044214</v>
      </c>
      <c r="AA105" s="84">
        <f t="shared" si="17"/>
        <v>0.14285714285714285</v>
      </c>
      <c r="AB105" s="17"/>
    </row>
    <row r="106" spans="1:28" ht="15" x14ac:dyDescent="0.25">
      <c r="A106" s="16" t="str">
        <f t="shared" si="20"/>
        <v>FULL</v>
      </c>
      <c r="B106" s="16" t="str">
        <f t="shared" si="20"/>
        <v>PRODUCTION</v>
      </c>
      <c r="C106" s="16" t="str">
        <f t="shared" si="20"/>
        <v>BETWEEN</v>
      </c>
      <c r="D106" s="16" t="str">
        <f t="shared" si="20"/>
        <v>GOAB</v>
      </c>
      <c r="E106" s="16" t="str">
        <f t="shared" si="20"/>
        <v>ADU</v>
      </c>
      <c r="F106" s="100">
        <f t="shared" si="20"/>
        <v>0</v>
      </c>
      <c r="G106" s="100">
        <f t="shared" si="20"/>
        <v>0</v>
      </c>
      <c r="H106" s="16">
        <f t="shared" si="20"/>
        <v>0</v>
      </c>
      <c r="I106" s="16">
        <f t="shared" si="20"/>
        <v>130</v>
      </c>
      <c r="J106" s="16" t="str">
        <f t="shared" si="20"/>
        <v>20JC~113</v>
      </c>
      <c r="K106" s="100">
        <f t="shared" si="20"/>
        <v>0</v>
      </c>
      <c r="L106" s="16">
        <f t="shared" si="20"/>
        <v>120</v>
      </c>
      <c r="M106" s="16">
        <f t="shared" si="20"/>
        <v>100</v>
      </c>
      <c r="N106" s="106">
        <f t="shared" si="20"/>
        <v>130</v>
      </c>
      <c r="O106" s="102" t="str">
        <f t="shared" si="20"/>
        <v>20JC~113</v>
      </c>
      <c r="P106" s="103" t="s">
        <v>185</v>
      </c>
      <c r="Q106" s="23">
        <v>90</v>
      </c>
      <c r="R106" s="104"/>
      <c r="S106" s="6">
        <v>11</v>
      </c>
      <c r="T106" s="4">
        <v>13</v>
      </c>
      <c r="U106" s="105">
        <f t="shared" si="19"/>
        <v>-2</v>
      </c>
      <c r="V106" s="105">
        <f t="shared" si="12"/>
        <v>12</v>
      </c>
      <c r="W106" s="105">
        <f t="shared" si="13"/>
        <v>8.3333333333333329E-2</v>
      </c>
      <c r="X106" s="105">
        <f t="shared" si="14"/>
        <v>2</v>
      </c>
      <c r="Y106" s="84">
        <f t="shared" si="15"/>
        <v>1.4142135623730951</v>
      </c>
      <c r="Z106" s="84">
        <f t="shared" si="16"/>
        <v>0.11785113019775793</v>
      </c>
      <c r="AA106" s="84">
        <f t="shared" si="17"/>
        <v>8.3333333333333343E-2</v>
      </c>
      <c r="AB106" s="17"/>
    </row>
    <row r="107" spans="1:28" ht="15" x14ac:dyDescent="0.25">
      <c r="A107" s="16" t="str">
        <f t="shared" si="20"/>
        <v>FULL</v>
      </c>
      <c r="B107" s="16" t="str">
        <f t="shared" si="20"/>
        <v>PRODUCTION</v>
      </c>
      <c r="C107" s="16" t="str">
        <f t="shared" si="20"/>
        <v>BETWEEN</v>
      </c>
      <c r="D107" s="16" t="str">
        <f t="shared" si="20"/>
        <v>GOAB</v>
      </c>
      <c r="E107" s="16" t="str">
        <f t="shared" si="20"/>
        <v>ADU</v>
      </c>
      <c r="F107" s="100">
        <f t="shared" si="20"/>
        <v>0</v>
      </c>
      <c r="G107" s="100">
        <f t="shared" si="20"/>
        <v>0</v>
      </c>
      <c r="H107" s="16">
        <f t="shared" si="20"/>
        <v>0</v>
      </c>
      <c r="I107" s="16">
        <f t="shared" si="20"/>
        <v>130</v>
      </c>
      <c r="J107" s="16" t="str">
        <f t="shared" si="20"/>
        <v>20JC~113</v>
      </c>
      <c r="K107" s="100">
        <f t="shared" si="20"/>
        <v>0</v>
      </c>
      <c r="L107" s="16">
        <f t="shared" si="20"/>
        <v>120</v>
      </c>
      <c r="M107" s="16">
        <f t="shared" si="20"/>
        <v>100</v>
      </c>
      <c r="N107" s="106">
        <f t="shared" si="20"/>
        <v>130</v>
      </c>
      <c r="O107" s="102" t="str">
        <f t="shared" si="20"/>
        <v>20JC~113</v>
      </c>
      <c r="P107" s="103" t="s">
        <v>185</v>
      </c>
      <c r="Q107" s="23">
        <v>91</v>
      </c>
      <c r="R107" s="104"/>
      <c r="S107" s="6">
        <v>7</v>
      </c>
      <c r="T107" s="4">
        <v>6</v>
      </c>
      <c r="U107" s="105">
        <f t="shared" si="19"/>
        <v>1</v>
      </c>
      <c r="V107" s="105">
        <f t="shared" si="12"/>
        <v>6.5</v>
      </c>
      <c r="W107" s="105">
        <f t="shared" si="13"/>
        <v>7.6923076923076927E-2</v>
      </c>
      <c r="X107" s="105">
        <f t="shared" si="14"/>
        <v>0.5</v>
      </c>
      <c r="Y107" s="84">
        <f t="shared" si="15"/>
        <v>0.70710678118654757</v>
      </c>
      <c r="Z107" s="84">
        <f t="shared" si="16"/>
        <v>0.10878565864408424</v>
      </c>
      <c r="AA107" s="84">
        <f t="shared" si="17"/>
        <v>7.6923076923076913E-2</v>
      </c>
      <c r="AB107" s="17"/>
    </row>
    <row r="108" spans="1:28" ht="15" x14ac:dyDescent="0.25">
      <c r="A108" s="16" t="str">
        <f t="shared" si="20"/>
        <v>FULL</v>
      </c>
      <c r="B108" s="16" t="str">
        <f t="shared" si="20"/>
        <v>PRODUCTION</v>
      </c>
      <c r="C108" s="16" t="str">
        <f t="shared" si="20"/>
        <v>BETWEEN</v>
      </c>
      <c r="D108" s="16" t="str">
        <f t="shared" si="20"/>
        <v>GOAB</v>
      </c>
      <c r="E108" s="16" t="str">
        <f t="shared" si="20"/>
        <v>ADU</v>
      </c>
      <c r="F108" s="100">
        <f t="shared" si="20"/>
        <v>0</v>
      </c>
      <c r="G108" s="100">
        <f t="shared" si="20"/>
        <v>0</v>
      </c>
      <c r="H108" s="16">
        <f t="shared" si="20"/>
        <v>0</v>
      </c>
      <c r="I108" s="16">
        <f t="shared" si="20"/>
        <v>130</v>
      </c>
      <c r="J108" s="16" t="str">
        <f t="shared" si="20"/>
        <v>20JC~113</v>
      </c>
      <c r="K108" s="100">
        <f t="shared" si="20"/>
        <v>0</v>
      </c>
      <c r="L108" s="16">
        <f t="shared" si="20"/>
        <v>120</v>
      </c>
      <c r="M108" s="16">
        <f t="shared" si="20"/>
        <v>100</v>
      </c>
      <c r="N108" s="106">
        <f t="shared" si="20"/>
        <v>130</v>
      </c>
      <c r="O108" s="102" t="str">
        <f t="shared" si="20"/>
        <v>20JC~113</v>
      </c>
      <c r="P108" s="103" t="s">
        <v>185</v>
      </c>
      <c r="Q108" s="23">
        <v>92</v>
      </c>
      <c r="R108" s="104"/>
      <c r="S108" s="6">
        <v>8</v>
      </c>
      <c r="T108" s="4">
        <v>7</v>
      </c>
      <c r="U108" s="105">
        <f t="shared" si="19"/>
        <v>1</v>
      </c>
      <c r="V108" s="105">
        <f t="shared" si="12"/>
        <v>7.5</v>
      </c>
      <c r="W108" s="105">
        <f t="shared" si="13"/>
        <v>6.6666666666666666E-2</v>
      </c>
      <c r="X108" s="105">
        <f t="shared" si="14"/>
        <v>0.5</v>
      </c>
      <c r="Y108" s="84">
        <f t="shared" si="15"/>
        <v>0.70710678118654757</v>
      </c>
      <c r="Z108" s="84">
        <f t="shared" si="16"/>
        <v>9.428090415820635E-2</v>
      </c>
      <c r="AA108" s="84">
        <f t="shared" si="17"/>
        <v>6.6666666666666666E-2</v>
      </c>
      <c r="AB108" s="17"/>
    </row>
    <row r="109" spans="1:28" ht="15" x14ac:dyDescent="0.25">
      <c r="A109" s="16" t="str">
        <f t="shared" si="20"/>
        <v>FULL</v>
      </c>
      <c r="B109" s="16" t="str">
        <f t="shared" si="20"/>
        <v>PRODUCTION</v>
      </c>
      <c r="C109" s="16" t="str">
        <f t="shared" si="20"/>
        <v>BETWEEN</v>
      </c>
      <c r="D109" s="16" t="str">
        <f t="shared" si="20"/>
        <v>GOAB</v>
      </c>
      <c r="E109" s="16" t="str">
        <f t="shared" si="20"/>
        <v>ADU</v>
      </c>
      <c r="F109" s="100">
        <f t="shared" si="20"/>
        <v>0</v>
      </c>
      <c r="G109" s="100">
        <f t="shared" si="20"/>
        <v>0</v>
      </c>
      <c r="H109" s="16">
        <f t="shared" si="20"/>
        <v>0</v>
      </c>
      <c r="I109" s="16">
        <f t="shared" si="20"/>
        <v>130</v>
      </c>
      <c r="J109" s="16" t="str">
        <f t="shared" si="20"/>
        <v>20JC~113</v>
      </c>
      <c r="K109" s="100">
        <f t="shared" si="20"/>
        <v>0</v>
      </c>
      <c r="L109" s="16">
        <f t="shared" si="20"/>
        <v>120</v>
      </c>
      <c r="M109" s="16">
        <f t="shared" si="20"/>
        <v>100</v>
      </c>
      <c r="N109" s="106">
        <f t="shared" si="20"/>
        <v>130</v>
      </c>
      <c r="O109" s="102" t="str">
        <f t="shared" si="20"/>
        <v>20JC~113</v>
      </c>
      <c r="P109" s="103" t="s">
        <v>185</v>
      </c>
      <c r="Q109" s="23">
        <v>93</v>
      </c>
      <c r="R109" s="104"/>
      <c r="S109" s="6">
        <v>15</v>
      </c>
      <c r="T109" s="4">
        <v>16</v>
      </c>
      <c r="U109" s="105">
        <f t="shared" si="19"/>
        <v>-1</v>
      </c>
      <c r="V109" s="105">
        <f t="shared" si="12"/>
        <v>15.5</v>
      </c>
      <c r="W109" s="105">
        <f t="shared" si="13"/>
        <v>3.2258064516129031E-2</v>
      </c>
      <c r="X109" s="105">
        <f t="shared" si="14"/>
        <v>0.5</v>
      </c>
      <c r="Y109" s="84">
        <f t="shared" si="15"/>
        <v>0.70710678118654757</v>
      </c>
      <c r="Z109" s="84">
        <f t="shared" si="16"/>
        <v>4.5619792334615973E-2</v>
      </c>
      <c r="AA109" s="84">
        <f t="shared" si="17"/>
        <v>3.2258064516129031E-2</v>
      </c>
      <c r="AB109" s="17"/>
    </row>
    <row r="110" spans="1:28" ht="15" x14ac:dyDescent="0.25">
      <c r="A110" s="16" t="str">
        <f t="shared" si="20"/>
        <v>FULL</v>
      </c>
      <c r="B110" s="16" t="str">
        <f t="shared" si="20"/>
        <v>PRODUCTION</v>
      </c>
      <c r="C110" s="16" t="str">
        <f t="shared" si="20"/>
        <v>BETWEEN</v>
      </c>
      <c r="D110" s="16" t="str">
        <f t="shared" si="20"/>
        <v>GOAB</v>
      </c>
      <c r="E110" s="16" t="str">
        <f t="shared" si="20"/>
        <v>ADU</v>
      </c>
      <c r="F110" s="100">
        <f t="shared" si="20"/>
        <v>0</v>
      </c>
      <c r="G110" s="100">
        <f t="shared" si="20"/>
        <v>0</v>
      </c>
      <c r="H110" s="16">
        <f t="shared" si="20"/>
        <v>0</v>
      </c>
      <c r="I110" s="16">
        <f t="shared" si="20"/>
        <v>130</v>
      </c>
      <c r="J110" s="16" t="str">
        <f t="shared" si="20"/>
        <v>20JC~113</v>
      </c>
      <c r="K110" s="100">
        <f t="shared" si="20"/>
        <v>0</v>
      </c>
      <c r="L110" s="16">
        <f t="shared" si="20"/>
        <v>120</v>
      </c>
      <c r="M110" s="16">
        <f t="shared" si="20"/>
        <v>100</v>
      </c>
      <c r="N110" s="106">
        <f t="shared" si="20"/>
        <v>130</v>
      </c>
      <c r="O110" s="102" t="str">
        <f t="shared" si="20"/>
        <v>20JC~113</v>
      </c>
      <c r="P110" s="103" t="s">
        <v>185</v>
      </c>
      <c r="Q110" s="23">
        <v>94</v>
      </c>
      <c r="R110" s="104"/>
      <c r="S110" s="6">
        <v>20</v>
      </c>
      <c r="T110" s="4">
        <v>16</v>
      </c>
      <c r="U110" s="105">
        <f t="shared" si="19"/>
        <v>4</v>
      </c>
      <c r="V110" s="105">
        <f t="shared" si="12"/>
        <v>18</v>
      </c>
      <c r="W110" s="105">
        <f t="shared" si="13"/>
        <v>0.1111111111111111</v>
      </c>
      <c r="X110" s="105">
        <f t="shared" si="14"/>
        <v>8</v>
      </c>
      <c r="Y110" s="84">
        <f t="shared" si="15"/>
        <v>2.8284271247461903</v>
      </c>
      <c r="Z110" s="84">
        <f t="shared" si="16"/>
        <v>0.15713484026367724</v>
      </c>
      <c r="AA110" s="84">
        <f t="shared" si="17"/>
        <v>0.11111111111111112</v>
      </c>
      <c r="AB110" s="17"/>
    </row>
    <row r="111" spans="1:28" ht="15" x14ac:dyDescent="0.25">
      <c r="A111" s="16" t="str">
        <f t="shared" si="20"/>
        <v>FULL</v>
      </c>
      <c r="B111" s="16" t="str">
        <f t="shared" si="20"/>
        <v>PRODUCTION</v>
      </c>
      <c r="C111" s="16" t="str">
        <f t="shared" si="20"/>
        <v>BETWEEN</v>
      </c>
      <c r="D111" s="16" t="str">
        <f t="shared" si="20"/>
        <v>GOAB</v>
      </c>
      <c r="E111" s="16" t="str">
        <f t="shared" si="20"/>
        <v>ADU</v>
      </c>
      <c r="F111" s="100">
        <f t="shared" si="20"/>
        <v>0</v>
      </c>
      <c r="G111" s="100">
        <f t="shared" si="20"/>
        <v>0</v>
      </c>
      <c r="H111" s="16">
        <f t="shared" si="20"/>
        <v>0</v>
      </c>
      <c r="I111" s="16">
        <f t="shared" si="20"/>
        <v>130</v>
      </c>
      <c r="J111" s="16" t="str">
        <f t="shared" si="20"/>
        <v>20JC~113</v>
      </c>
      <c r="K111" s="100">
        <f t="shared" si="20"/>
        <v>0</v>
      </c>
      <c r="L111" s="16">
        <f t="shared" si="20"/>
        <v>120</v>
      </c>
      <c r="M111" s="16">
        <f t="shared" si="20"/>
        <v>100</v>
      </c>
      <c r="N111" s="106">
        <f t="shared" si="20"/>
        <v>130</v>
      </c>
      <c r="O111" s="102" t="str">
        <f t="shared" si="20"/>
        <v>20JC~113</v>
      </c>
      <c r="P111" s="103" t="s">
        <v>185</v>
      </c>
      <c r="Q111" s="23">
        <v>95</v>
      </c>
      <c r="R111" s="104"/>
      <c r="S111" s="6">
        <v>11</v>
      </c>
      <c r="T111" s="4">
        <v>12</v>
      </c>
      <c r="U111" s="105">
        <f t="shared" si="19"/>
        <v>-1</v>
      </c>
      <c r="V111" s="105">
        <f t="shared" si="12"/>
        <v>11.5</v>
      </c>
      <c r="W111" s="105">
        <f t="shared" si="13"/>
        <v>4.3478260869565216E-2</v>
      </c>
      <c r="X111" s="105">
        <f t="shared" si="14"/>
        <v>0.5</v>
      </c>
      <c r="Y111" s="84">
        <f t="shared" si="15"/>
        <v>0.70710678118654757</v>
      </c>
      <c r="Z111" s="84">
        <f t="shared" si="16"/>
        <v>6.1487546190134572E-2</v>
      </c>
      <c r="AA111" s="84">
        <f t="shared" si="17"/>
        <v>4.3478260869565216E-2</v>
      </c>
      <c r="AB111" s="17"/>
    </row>
    <row r="112" spans="1:28" ht="15" x14ac:dyDescent="0.25">
      <c r="A112" s="16" t="str">
        <f t="shared" si="20"/>
        <v>FULL</v>
      </c>
      <c r="B112" s="16" t="str">
        <f t="shared" si="20"/>
        <v>PRODUCTION</v>
      </c>
      <c r="C112" s="16" t="str">
        <f t="shared" si="20"/>
        <v>BETWEEN</v>
      </c>
      <c r="D112" s="16" t="str">
        <f t="shared" si="20"/>
        <v>GOAB</v>
      </c>
      <c r="E112" s="16" t="str">
        <f t="shared" si="20"/>
        <v>ADU</v>
      </c>
      <c r="F112" s="100">
        <f t="shared" si="20"/>
        <v>0</v>
      </c>
      <c r="G112" s="100">
        <f t="shared" si="20"/>
        <v>0</v>
      </c>
      <c r="H112" s="16">
        <f t="shared" si="20"/>
        <v>0</v>
      </c>
      <c r="I112" s="16">
        <f t="shared" si="20"/>
        <v>130</v>
      </c>
      <c r="J112" s="16" t="str">
        <f t="shared" si="20"/>
        <v>20JC~113</v>
      </c>
      <c r="K112" s="100">
        <f t="shared" si="20"/>
        <v>0</v>
      </c>
      <c r="L112" s="16">
        <f t="shared" si="20"/>
        <v>120</v>
      </c>
      <c r="M112" s="16">
        <f t="shared" si="20"/>
        <v>100</v>
      </c>
      <c r="N112" s="106">
        <f t="shared" si="20"/>
        <v>130</v>
      </c>
      <c r="O112" s="102" t="str">
        <f t="shared" si="20"/>
        <v>20JC~113</v>
      </c>
      <c r="P112" s="103" t="s">
        <v>185</v>
      </c>
      <c r="Q112" s="23">
        <v>96</v>
      </c>
      <c r="R112" s="104"/>
      <c r="S112" s="6">
        <v>9</v>
      </c>
      <c r="T112" s="4">
        <v>11</v>
      </c>
      <c r="U112" s="105">
        <f t="shared" si="19"/>
        <v>-2</v>
      </c>
      <c r="V112" s="105">
        <f t="shared" si="12"/>
        <v>10</v>
      </c>
      <c r="W112" s="105">
        <f t="shared" si="13"/>
        <v>0.1</v>
      </c>
      <c r="X112" s="105">
        <f t="shared" si="14"/>
        <v>2</v>
      </c>
      <c r="Y112" s="84">
        <f t="shared" si="15"/>
        <v>1.4142135623730951</v>
      </c>
      <c r="Z112" s="84">
        <f t="shared" si="16"/>
        <v>0.1414213562373095</v>
      </c>
      <c r="AA112" s="84">
        <f t="shared" si="17"/>
        <v>9.9999999999999992E-2</v>
      </c>
      <c r="AB112" s="17"/>
    </row>
    <row r="113" spans="1:28" ht="15" x14ac:dyDescent="0.25">
      <c r="A113" s="16" t="str">
        <f t="shared" si="20"/>
        <v>FULL</v>
      </c>
      <c r="B113" s="16" t="str">
        <f t="shared" si="20"/>
        <v>PRODUCTION</v>
      </c>
      <c r="C113" s="16" t="str">
        <f t="shared" si="20"/>
        <v>BETWEEN</v>
      </c>
      <c r="D113" s="16" t="str">
        <f t="shared" si="20"/>
        <v>GOAB</v>
      </c>
      <c r="E113" s="16" t="str">
        <f t="shared" si="20"/>
        <v>ADU</v>
      </c>
      <c r="F113" s="100">
        <f t="shared" si="20"/>
        <v>0</v>
      </c>
      <c r="G113" s="100">
        <f t="shared" si="20"/>
        <v>0</v>
      </c>
      <c r="H113" s="16">
        <f t="shared" si="20"/>
        <v>0</v>
      </c>
      <c r="I113" s="16">
        <f t="shared" si="20"/>
        <v>130</v>
      </c>
      <c r="J113" s="16" t="str">
        <f t="shared" si="20"/>
        <v>20JC~113</v>
      </c>
      <c r="K113" s="100">
        <f t="shared" si="20"/>
        <v>0</v>
      </c>
      <c r="L113" s="16">
        <f t="shared" si="20"/>
        <v>120</v>
      </c>
      <c r="M113" s="16">
        <f t="shared" si="20"/>
        <v>100</v>
      </c>
      <c r="N113" s="106">
        <f t="shared" si="20"/>
        <v>130</v>
      </c>
      <c r="O113" s="102" t="str">
        <f t="shared" si="20"/>
        <v>20JC~113</v>
      </c>
      <c r="P113" s="103" t="s">
        <v>185</v>
      </c>
      <c r="Q113" s="23">
        <v>97</v>
      </c>
      <c r="R113" s="104"/>
      <c r="S113" s="6">
        <v>9</v>
      </c>
      <c r="T113" s="4">
        <v>7</v>
      </c>
      <c r="U113" s="105">
        <f t="shared" si="19"/>
        <v>2</v>
      </c>
      <c r="V113" s="105">
        <f t="shared" si="12"/>
        <v>8</v>
      </c>
      <c r="W113" s="105">
        <f t="shared" si="13"/>
        <v>0.125</v>
      </c>
      <c r="X113" s="105">
        <f t="shared" si="14"/>
        <v>2</v>
      </c>
      <c r="Y113" s="84">
        <f t="shared" si="15"/>
        <v>1.4142135623730951</v>
      </c>
      <c r="Z113" s="84">
        <f t="shared" si="16"/>
        <v>0.17677669529663689</v>
      </c>
      <c r="AA113" s="84">
        <f t="shared" si="17"/>
        <v>0.125</v>
      </c>
      <c r="AB113" s="17"/>
    </row>
    <row r="114" spans="1:28" ht="15" x14ac:dyDescent="0.25">
      <c r="A114" s="16" t="str">
        <f t="shared" si="20"/>
        <v>FULL</v>
      </c>
      <c r="B114" s="16" t="str">
        <f t="shared" si="20"/>
        <v>PRODUCTION</v>
      </c>
      <c r="C114" s="16" t="str">
        <f t="shared" si="20"/>
        <v>BETWEEN</v>
      </c>
      <c r="D114" s="16" t="str">
        <f t="shared" si="20"/>
        <v>GOAB</v>
      </c>
      <c r="E114" s="16" t="str">
        <f t="shared" si="20"/>
        <v>ADU</v>
      </c>
      <c r="F114" s="100">
        <f t="shared" si="20"/>
        <v>0</v>
      </c>
      <c r="G114" s="100">
        <f t="shared" si="20"/>
        <v>0</v>
      </c>
      <c r="H114" s="16">
        <f t="shared" si="20"/>
        <v>0</v>
      </c>
      <c r="I114" s="16">
        <f t="shared" si="20"/>
        <v>130</v>
      </c>
      <c r="J114" s="16" t="str">
        <f t="shared" si="20"/>
        <v>20JC~113</v>
      </c>
      <c r="K114" s="100">
        <f t="shared" si="20"/>
        <v>0</v>
      </c>
      <c r="L114" s="16">
        <f t="shared" si="20"/>
        <v>120</v>
      </c>
      <c r="M114" s="16">
        <f t="shared" si="20"/>
        <v>100</v>
      </c>
      <c r="N114" s="106">
        <f t="shared" si="20"/>
        <v>130</v>
      </c>
      <c r="O114" s="102" t="str">
        <f t="shared" si="20"/>
        <v>20JC~113</v>
      </c>
      <c r="P114" s="103" t="s">
        <v>185</v>
      </c>
      <c r="Q114" s="23">
        <v>98</v>
      </c>
      <c r="R114" s="104"/>
      <c r="S114" s="6">
        <v>8</v>
      </c>
      <c r="T114" s="4">
        <v>11</v>
      </c>
      <c r="U114" s="105">
        <f t="shared" si="19"/>
        <v>-3</v>
      </c>
      <c r="V114" s="105">
        <f t="shared" si="12"/>
        <v>9.5</v>
      </c>
      <c r="W114" s="105">
        <f t="shared" si="13"/>
        <v>0.15789473684210525</v>
      </c>
      <c r="X114" s="105">
        <f t="shared" si="14"/>
        <v>4.5</v>
      </c>
      <c r="Y114" s="84">
        <f t="shared" si="15"/>
        <v>2.1213203435596424</v>
      </c>
      <c r="Z114" s="84">
        <f t="shared" si="16"/>
        <v>0.22329687826943603</v>
      </c>
      <c r="AA114" s="84">
        <f t="shared" si="17"/>
        <v>0.15789473684210523</v>
      </c>
      <c r="AB114" s="17"/>
    </row>
    <row r="115" spans="1:28" ht="15" x14ac:dyDescent="0.25">
      <c r="A115" s="16" t="str">
        <f t="shared" ref="A115:O117" si="21">A114</f>
        <v>FULL</v>
      </c>
      <c r="B115" s="16" t="str">
        <f t="shared" si="21"/>
        <v>PRODUCTION</v>
      </c>
      <c r="C115" s="16" t="str">
        <f t="shared" si="21"/>
        <v>BETWEEN</v>
      </c>
      <c r="D115" s="16" t="str">
        <f t="shared" si="21"/>
        <v>GOAB</v>
      </c>
      <c r="E115" s="16" t="str">
        <f t="shared" si="21"/>
        <v>ADU</v>
      </c>
      <c r="F115" s="100">
        <f t="shared" si="21"/>
        <v>0</v>
      </c>
      <c r="G115" s="100">
        <f t="shared" si="21"/>
        <v>0</v>
      </c>
      <c r="H115" s="16">
        <f t="shared" si="21"/>
        <v>0</v>
      </c>
      <c r="I115" s="16">
        <f t="shared" si="21"/>
        <v>130</v>
      </c>
      <c r="J115" s="16" t="str">
        <f t="shared" si="21"/>
        <v>20JC~113</v>
      </c>
      <c r="K115" s="100">
        <f t="shared" si="21"/>
        <v>0</v>
      </c>
      <c r="L115" s="16">
        <f t="shared" si="21"/>
        <v>120</v>
      </c>
      <c r="M115" s="16">
        <f t="shared" si="21"/>
        <v>100</v>
      </c>
      <c r="N115" s="106">
        <f t="shared" si="21"/>
        <v>130</v>
      </c>
      <c r="O115" s="102" t="str">
        <f t="shared" si="21"/>
        <v>20JC~113</v>
      </c>
      <c r="P115" s="103" t="s">
        <v>185</v>
      </c>
      <c r="Q115" s="23">
        <v>99</v>
      </c>
      <c r="R115" s="104"/>
      <c r="S115" s="6">
        <v>11</v>
      </c>
      <c r="T115" s="4">
        <v>13</v>
      </c>
      <c r="U115" s="105">
        <f t="shared" si="19"/>
        <v>-2</v>
      </c>
      <c r="V115" s="105">
        <f t="shared" si="12"/>
        <v>12</v>
      </c>
      <c r="W115" s="105">
        <f t="shared" si="13"/>
        <v>8.3333333333333329E-2</v>
      </c>
      <c r="X115" s="105">
        <f t="shared" si="14"/>
        <v>2</v>
      </c>
      <c r="Y115" s="84">
        <f t="shared" si="15"/>
        <v>1.4142135623730951</v>
      </c>
      <c r="Z115" s="84">
        <f t="shared" si="16"/>
        <v>0.11785113019775793</v>
      </c>
      <c r="AA115" s="84">
        <f t="shared" si="17"/>
        <v>8.3333333333333343E-2</v>
      </c>
      <c r="AB115" s="17"/>
    </row>
    <row r="116" spans="1:28" ht="15" x14ac:dyDescent="0.25">
      <c r="A116" s="16" t="str">
        <f t="shared" si="21"/>
        <v>FULL</v>
      </c>
      <c r="B116" s="16" t="str">
        <f t="shared" si="21"/>
        <v>PRODUCTION</v>
      </c>
      <c r="C116" s="16" t="str">
        <f t="shared" si="21"/>
        <v>BETWEEN</v>
      </c>
      <c r="D116" s="16" t="str">
        <f t="shared" si="21"/>
        <v>GOAB</v>
      </c>
      <c r="E116" s="16" t="str">
        <f t="shared" si="21"/>
        <v>ADU</v>
      </c>
      <c r="F116" s="100">
        <f t="shared" si="21"/>
        <v>0</v>
      </c>
      <c r="G116" s="100">
        <f t="shared" si="21"/>
        <v>0</v>
      </c>
      <c r="H116" s="16">
        <f t="shared" si="21"/>
        <v>0</v>
      </c>
      <c r="I116" s="16">
        <f t="shared" si="21"/>
        <v>130</v>
      </c>
      <c r="J116" s="16" t="str">
        <f t="shared" si="21"/>
        <v>20JC~113</v>
      </c>
      <c r="K116" s="100">
        <f t="shared" si="21"/>
        <v>0</v>
      </c>
      <c r="L116" s="16">
        <f t="shared" si="21"/>
        <v>120</v>
      </c>
      <c r="M116" s="16">
        <f t="shared" si="21"/>
        <v>100</v>
      </c>
      <c r="N116" s="106">
        <f t="shared" si="21"/>
        <v>130</v>
      </c>
      <c r="O116" s="102" t="str">
        <f t="shared" si="21"/>
        <v>20JC~113</v>
      </c>
      <c r="P116" s="103" t="s">
        <v>185</v>
      </c>
      <c r="Q116" s="23">
        <v>100</v>
      </c>
      <c r="R116" s="104"/>
      <c r="S116" s="6">
        <v>11</v>
      </c>
      <c r="T116" s="4">
        <v>8</v>
      </c>
      <c r="U116" s="105">
        <f t="shared" si="19"/>
        <v>3</v>
      </c>
      <c r="V116" s="105">
        <f t="shared" si="12"/>
        <v>9.5</v>
      </c>
      <c r="W116" s="105">
        <f t="shared" si="13"/>
        <v>0.15789473684210525</v>
      </c>
      <c r="X116" s="105">
        <f t="shared" si="14"/>
        <v>4.5</v>
      </c>
      <c r="Y116" s="84">
        <f t="shared" si="15"/>
        <v>2.1213203435596424</v>
      </c>
      <c r="Z116" s="84">
        <f t="shared" si="16"/>
        <v>0.22329687826943603</v>
      </c>
      <c r="AA116" s="84">
        <f t="shared" si="17"/>
        <v>0.15789473684210523</v>
      </c>
      <c r="AB116" s="17"/>
    </row>
    <row r="117" spans="1:28" ht="15" x14ac:dyDescent="0.25">
      <c r="A117" s="16" t="str">
        <f t="shared" si="21"/>
        <v>FULL</v>
      </c>
      <c r="B117" s="16" t="str">
        <f t="shared" si="21"/>
        <v>PRODUCTION</v>
      </c>
      <c r="C117" s="16" t="str">
        <f t="shared" si="21"/>
        <v>BETWEEN</v>
      </c>
      <c r="D117" s="16" t="str">
        <f t="shared" si="21"/>
        <v>GOAB</v>
      </c>
      <c r="E117" s="16" t="str">
        <f t="shared" si="21"/>
        <v>ADU</v>
      </c>
      <c r="F117" s="100">
        <f t="shared" si="21"/>
        <v>0</v>
      </c>
      <c r="G117" s="100">
        <f t="shared" si="21"/>
        <v>0</v>
      </c>
      <c r="H117" s="16">
        <f t="shared" si="21"/>
        <v>0</v>
      </c>
      <c r="I117" s="16">
        <f t="shared" si="21"/>
        <v>130</v>
      </c>
      <c r="J117" s="16" t="str">
        <f t="shared" si="21"/>
        <v>20JC~113</v>
      </c>
      <c r="K117" s="100">
        <f t="shared" si="21"/>
        <v>0</v>
      </c>
      <c r="L117" s="16">
        <f t="shared" si="21"/>
        <v>120</v>
      </c>
      <c r="M117" s="16">
        <f t="shared" si="21"/>
        <v>100</v>
      </c>
      <c r="N117" s="106">
        <f t="shared" si="21"/>
        <v>130</v>
      </c>
      <c r="O117" s="102" t="str">
        <f t="shared" si="21"/>
        <v>20JC~113</v>
      </c>
      <c r="P117" s="103" t="s">
        <v>185</v>
      </c>
      <c r="Q117" s="23">
        <v>101</v>
      </c>
      <c r="R117" s="104"/>
      <c r="S117" s="6">
        <v>8</v>
      </c>
      <c r="T117" s="4">
        <v>8</v>
      </c>
      <c r="U117" s="105">
        <f t="shared" si="19"/>
        <v>0</v>
      </c>
      <c r="V117" s="105">
        <f t="shared" si="12"/>
        <v>8</v>
      </c>
      <c r="W117" s="105">
        <f t="shared" si="13"/>
        <v>0</v>
      </c>
      <c r="X117" s="105">
        <f t="shared" si="14"/>
        <v>0</v>
      </c>
      <c r="Y117" s="84">
        <f t="shared" si="15"/>
        <v>0</v>
      </c>
      <c r="Z117" s="84">
        <f t="shared" si="16"/>
        <v>0</v>
      </c>
      <c r="AA117" s="84">
        <f t="shared" si="17"/>
        <v>0</v>
      </c>
      <c r="AB117" s="17"/>
    </row>
    <row r="118" spans="1:28" x14ac:dyDescent="0.15">
      <c r="N118" s="107"/>
      <c r="O118" s="107" t="s">
        <v>127</v>
      </c>
      <c r="P118" s="107"/>
      <c r="Q118" s="107"/>
      <c r="R118" s="107"/>
      <c r="S118" s="107" t="s">
        <v>186</v>
      </c>
      <c r="T118" s="107"/>
      <c r="U118" s="107"/>
      <c r="V118" s="107" t="s">
        <v>127</v>
      </c>
      <c r="W118" s="107" t="s">
        <v>127</v>
      </c>
      <c r="X118" s="107" t="s">
        <v>127</v>
      </c>
      <c r="Y118" s="107" t="s">
        <v>127</v>
      </c>
      <c r="Z118" s="107"/>
      <c r="AA118" s="107"/>
      <c r="AB118" s="17"/>
    </row>
    <row r="119" spans="1:28" x14ac:dyDescent="0.15">
      <c r="O119" s="31" t="s">
        <v>187</v>
      </c>
      <c r="P119" s="31"/>
      <c r="Q119" s="31"/>
      <c r="R119" s="31"/>
      <c r="S119" s="31">
        <f>MAX(S18:S117)</f>
        <v>22</v>
      </c>
      <c r="T119" s="31">
        <f>MAX(T18:T117)</f>
        <v>24</v>
      </c>
      <c r="U119" s="31">
        <f>MAX(U18:U117)</f>
        <v>6</v>
      </c>
      <c r="V119" s="31"/>
      <c r="W119" s="31">
        <f>MAX(W18:W117)</f>
        <v>0.25</v>
      </c>
      <c r="X119" s="31">
        <f>MAX(X18:X117)</f>
        <v>18</v>
      </c>
      <c r="Y119" s="31"/>
      <c r="Z119" s="31"/>
      <c r="AA119" s="31"/>
    </row>
    <row r="120" spans="1:28" x14ac:dyDescent="0.15">
      <c r="O120" s="31" t="s">
        <v>188</v>
      </c>
      <c r="P120" s="31"/>
      <c r="Q120" s="31"/>
      <c r="R120" s="31"/>
      <c r="S120" s="31">
        <f>MIN(S18:S117)</f>
        <v>5</v>
      </c>
      <c r="T120" s="31">
        <f>MIN(T18:T117)</f>
        <v>6</v>
      </c>
      <c r="U120" s="31">
        <f>MIN(U18:U117)</f>
        <v>-6</v>
      </c>
      <c r="V120" s="31"/>
      <c r="W120" s="31">
        <f>MIN(W18:W117)</f>
        <v>0</v>
      </c>
      <c r="X120" s="31">
        <f>MIN(X18:X117)</f>
        <v>0</v>
      </c>
      <c r="Y120" s="31"/>
      <c r="Z120" s="31"/>
      <c r="AA120" s="31"/>
    </row>
    <row r="121" spans="1:28" x14ac:dyDescent="0.15">
      <c r="O121" s="31" t="s">
        <v>179</v>
      </c>
      <c r="P121" s="31"/>
      <c r="Q121" s="31"/>
      <c r="R121" s="31"/>
      <c r="S121" s="31">
        <f>ROUND(AVERAGE(S18:S117),2)</f>
        <v>12.54</v>
      </c>
      <c r="T121" s="31">
        <f>ROUND(AVERAGE(T18:T117),2)</f>
        <v>12.9</v>
      </c>
      <c r="U121" s="31">
        <f>ROUND(AVERAGE(U18:U117),2)</f>
        <v>-0.36</v>
      </c>
      <c r="V121" s="31">
        <f t="shared" ref="V121:AA121" si="22">AVERAGE(V18:V117)</f>
        <v>12.72</v>
      </c>
      <c r="W121" s="31">
        <f t="shared" si="22"/>
        <v>7.8586602974855549E-2</v>
      </c>
      <c r="X121" s="31">
        <f t="shared" si="22"/>
        <v>3.02</v>
      </c>
      <c r="Y121" s="31">
        <f t="shared" si="22"/>
        <v>1.385929291125634</v>
      </c>
      <c r="Z121" s="31">
        <f t="shared" si="22"/>
        <v>0.11113823974787052</v>
      </c>
      <c r="AA121" s="31">
        <f t="shared" si="22"/>
        <v>7.8586602974855549E-2</v>
      </c>
    </row>
    <row r="122" spans="1:28" x14ac:dyDescent="0.15">
      <c r="O122" s="31" t="s">
        <v>189</v>
      </c>
      <c r="P122" s="31"/>
      <c r="Q122" s="31"/>
      <c r="R122" s="31"/>
      <c r="S122" s="31"/>
      <c r="T122" s="31"/>
      <c r="V122" s="108" t="s">
        <v>127</v>
      </c>
      <c r="W122" s="109">
        <f>W121</f>
        <v>7.8586602974855549E-2</v>
      </c>
      <c r="X122" s="31"/>
      <c r="Y122" s="31"/>
      <c r="Z122" s="31"/>
      <c r="AA122" s="31"/>
    </row>
    <row r="123" spans="1:28" x14ac:dyDescent="0.15">
      <c r="O123" s="31" t="s">
        <v>168</v>
      </c>
      <c r="P123" s="31"/>
      <c r="Q123" s="31"/>
      <c r="R123" s="31"/>
      <c r="S123" s="31"/>
      <c r="T123" s="31"/>
      <c r="U123" s="31"/>
      <c r="V123" s="31"/>
      <c r="W123" s="31" t="s">
        <v>127</v>
      </c>
      <c r="X123" s="94">
        <f>AVERAGE(X18:X117)</f>
        <v>3.02</v>
      </c>
      <c r="Y123" s="31"/>
      <c r="Z123" s="31"/>
      <c r="AA123" s="31"/>
    </row>
    <row r="124" spans="1:28" x14ac:dyDescent="0.15">
      <c r="O124" s="31" t="s">
        <v>190</v>
      </c>
      <c r="P124" s="31"/>
      <c r="Q124" s="31"/>
      <c r="R124" s="31"/>
      <c r="S124" s="31"/>
      <c r="T124" s="31"/>
      <c r="U124" s="31"/>
      <c r="V124" s="31"/>
      <c r="X124" s="31" t="s">
        <v>127</v>
      </c>
      <c r="Y124" s="94">
        <f>SQRT(X123)</f>
        <v>1.7378147196982767</v>
      </c>
      <c r="Z124" s="31"/>
      <c r="AA124" s="31"/>
    </row>
    <row r="125" spans="1:28" x14ac:dyDescent="0.15">
      <c r="O125" s="31" t="s">
        <v>191</v>
      </c>
      <c r="P125" s="31"/>
      <c r="Q125" s="31"/>
      <c r="R125" s="31"/>
      <c r="S125" s="31"/>
      <c r="T125" s="31"/>
      <c r="U125" s="31"/>
      <c r="V125" s="31"/>
      <c r="W125" s="31"/>
      <c r="X125" s="31"/>
      <c r="Y125" s="31" t="s">
        <v>127</v>
      </c>
      <c r="Z125" s="110">
        <f>Y124/V121</f>
        <v>0.13662065406432991</v>
      </c>
      <c r="AA125" s="31"/>
    </row>
    <row r="126" spans="1:28" x14ac:dyDescent="0.15">
      <c r="O126" s="31" t="s">
        <v>192</v>
      </c>
      <c r="P126" s="31"/>
      <c r="Q126" s="31"/>
      <c r="R126" s="31"/>
      <c r="S126" s="31"/>
      <c r="T126" s="31"/>
      <c r="U126" s="31"/>
      <c r="V126" s="31"/>
      <c r="W126" s="31"/>
      <c r="X126" s="31"/>
      <c r="Y126" s="31"/>
      <c r="Z126" s="31" t="s">
        <v>127</v>
      </c>
      <c r="AA126" s="110">
        <f>Z125/SQRT(2)</f>
        <v>9.6605390939029132E-2</v>
      </c>
    </row>
  </sheetData>
  <dataValidations count="1">
    <dataValidation type="list" allowBlank="1" showInputMessage="1" showErrorMessage="1" sqref="X12 JT12 TP12 ADL12 ANH12 AXD12 BGZ12 BQV12 CAR12 CKN12 CUJ12 DEF12 DOB12 DXX12 EHT12 ERP12 FBL12 FLH12 FVD12 GEZ12 GOV12 GYR12 HIN12 HSJ12 ICF12 IMB12 IVX12 JFT12 JPP12 JZL12 KJH12 KTD12 LCZ12 LMV12 LWR12 MGN12 MQJ12 NAF12 NKB12 NTX12 ODT12 ONP12 OXL12 PHH12 PRD12 QAZ12 QKV12 QUR12 REN12 ROJ12 RYF12 SIB12 SRX12 TBT12 TLP12 TVL12 UFH12 UPD12 UYZ12 VIV12 VSR12 WCN12 WMJ12 WWF12 X65528 JT65528 TP65528 ADL65528 ANH65528 AXD65528 BGZ65528 BQV65528 CAR65528 CKN65528 CUJ65528 DEF65528 DOB65528 DXX65528 EHT65528 ERP65528 FBL65528 FLH65528 FVD65528 GEZ65528 GOV65528 GYR65528 HIN65528 HSJ65528 ICF65528 IMB65528 IVX65528 JFT65528 JPP65528 JZL65528 KJH65528 KTD65528 LCZ65528 LMV65528 LWR65528 MGN65528 MQJ65528 NAF65528 NKB65528 NTX65528 ODT65528 ONP65528 OXL65528 PHH65528 PRD65528 QAZ65528 QKV65528 QUR65528 REN65528 ROJ65528 RYF65528 SIB65528 SRX65528 TBT65528 TLP65528 TVL65528 UFH65528 UPD65528 UYZ65528 VIV65528 VSR65528 WCN65528 WMJ65528 WWF65528 X131064 JT131064 TP131064 ADL131064 ANH131064 AXD131064 BGZ131064 BQV131064 CAR131064 CKN131064 CUJ131064 DEF131064 DOB131064 DXX131064 EHT131064 ERP131064 FBL131064 FLH131064 FVD131064 GEZ131064 GOV131064 GYR131064 HIN131064 HSJ131064 ICF131064 IMB131064 IVX131064 JFT131064 JPP131064 JZL131064 KJH131064 KTD131064 LCZ131064 LMV131064 LWR131064 MGN131064 MQJ131064 NAF131064 NKB131064 NTX131064 ODT131064 ONP131064 OXL131064 PHH131064 PRD131064 QAZ131064 QKV131064 QUR131064 REN131064 ROJ131064 RYF131064 SIB131064 SRX131064 TBT131064 TLP131064 TVL131064 UFH131064 UPD131064 UYZ131064 VIV131064 VSR131064 WCN131064 WMJ131064 WWF131064 X196600 JT196600 TP196600 ADL196600 ANH196600 AXD196600 BGZ196600 BQV196600 CAR196600 CKN196600 CUJ196600 DEF196600 DOB196600 DXX196600 EHT196600 ERP196600 FBL196600 FLH196600 FVD196600 GEZ196600 GOV196600 GYR196600 HIN196600 HSJ196600 ICF196600 IMB196600 IVX196600 JFT196600 JPP196600 JZL196600 KJH196600 KTD196600 LCZ196600 LMV196600 LWR196600 MGN196600 MQJ196600 NAF196600 NKB196600 NTX196600 ODT196600 ONP196600 OXL196600 PHH196600 PRD196600 QAZ196600 QKV196600 QUR196600 REN196600 ROJ196600 RYF196600 SIB196600 SRX196600 TBT196600 TLP196600 TVL196600 UFH196600 UPD196600 UYZ196600 VIV196600 VSR196600 WCN196600 WMJ196600 WWF196600 X262136 JT262136 TP262136 ADL262136 ANH262136 AXD262136 BGZ262136 BQV262136 CAR262136 CKN262136 CUJ262136 DEF262136 DOB262136 DXX262136 EHT262136 ERP262136 FBL262136 FLH262136 FVD262136 GEZ262136 GOV262136 GYR262136 HIN262136 HSJ262136 ICF262136 IMB262136 IVX262136 JFT262136 JPP262136 JZL262136 KJH262136 KTD262136 LCZ262136 LMV262136 LWR262136 MGN262136 MQJ262136 NAF262136 NKB262136 NTX262136 ODT262136 ONP262136 OXL262136 PHH262136 PRD262136 QAZ262136 QKV262136 QUR262136 REN262136 ROJ262136 RYF262136 SIB262136 SRX262136 TBT262136 TLP262136 TVL262136 UFH262136 UPD262136 UYZ262136 VIV262136 VSR262136 WCN262136 WMJ262136 WWF262136 X327672 JT327672 TP327672 ADL327672 ANH327672 AXD327672 BGZ327672 BQV327672 CAR327672 CKN327672 CUJ327672 DEF327672 DOB327672 DXX327672 EHT327672 ERP327672 FBL327672 FLH327672 FVD327672 GEZ327672 GOV327672 GYR327672 HIN327672 HSJ327672 ICF327672 IMB327672 IVX327672 JFT327672 JPP327672 JZL327672 KJH327672 KTD327672 LCZ327672 LMV327672 LWR327672 MGN327672 MQJ327672 NAF327672 NKB327672 NTX327672 ODT327672 ONP327672 OXL327672 PHH327672 PRD327672 QAZ327672 QKV327672 QUR327672 REN327672 ROJ327672 RYF327672 SIB327672 SRX327672 TBT327672 TLP327672 TVL327672 UFH327672 UPD327672 UYZ327672 VIV327672 VSR327672 WCN327672 WMJ327672 WWF327672 X393208 JT393208 TP393208 ADL393208 ANH393208 AXD393208 BGZ393208 BQV393208 CAR393208 CKN393208 CUJ393208 DEF393208 DOB393208 DXX393208 EHT393208 ERP393208 FBL393208 FLH393208 FVD393208 GEZ393208 GOV393208 GYR393208 HIN393208 HSJ393208 ICF393208 IMB393208 IVX393208 JFT393208 JPP393208 JZL393208 KJH393208 KTD393208 LCZ393208 LMV393208 LWR393208 MGN393208 MQJ393208 NAF393208 NKB393208 NTX393208 ODT393208 ONP393208 OXL393208 PHH393208 PRD393208 QAZ393208 QKV393208 QUR393208 REN393208 ROJ393208 RYF393208 SIB393208 SRX393208 TBT393208 TLP393208 TVL393208 UFH393208 UPD393208 UYZ393208 VIV393208 VSR393208 WCN393208 WMJ393208 WWF393208 X458744 JT458744 TP458744 ADL458744 ANH458744 AXD458744 BGZ458744 BQV458744 CAR458744 CKN458744 CUJ458744 DEF458744 DOB458744 DXX458744 EHT458744 ERP458744 FBL458744 FLH458744 FVD458744 GEZ458744 GOV458744 GYR458744 HIN458744 HSJ458744 ICF458744 IMB458744 IVX458744 JFT458744 JPP458744 JZL458744 KJH458744 KTD458744 LCZ458744 LMV458744 LWR458744 MGN458744 MQJ458744 NAF458744 NKB458744 NTX458744 ODT458744 ONP458744 OXL458744 PHH458744 PRD458744 QAZ458744 QKV458744 QUR458744 REN458744 ROJ458744 RYF458744 SIB458744 SRX458744 TBT458744 TLP458744 TVL458744 UFH458744 UPD458744 UYZ458744 VIV458744 VSR458744 WCN458744 WMJ458744 WWF458744 X524280 JT524280 TP524280 ADL524280 ANH524280 AXD524280 BGZ524280 BQV524280 CAR524280 CKN524280 CUJ524280 DEF524280 DOB524280 DXX524280 EHT524280 ERP524280 FBL524280 FLH524280 FVD524280 GEZ524280 GOV524280 GYR524280 HIN524280 HSJ524280 ICF524280 IMB524280 IVX524280 JFT524280 JPP524280 JZL524280 KJH524280 KTD524280 LCZ524280 LMV524280 LWR524280 MGN524280 MQJ524280 NAF524280 NKB524280 NTX524280 ODT524280 ONP524280 OXL524280 PHH524280 PRD524280 QAZ524280 QKV524280 QUR524280 REN524280 ROJ524280 RYF524280 SIB524280 SRX524280 TBT524280 TLP524280 TVL524280 UFH524280 UPD524280 UYZ524280 VIV524280 VSR524280 WCN524280 WMJ524280 WWF524280 X589816 JT589816 TP589816 ADL589816 ANH589816 AXD589816 BGZ589816 BQV589816 CAR589816 CKN589816 CUJ589816 DEF589816 DOB589816 DXX589816 EHT589816 ERP589816 FBL589816 FLH589816 FVD589816 GEZ589816 GOV589816 GYR589816 HIN589816 HSJ589816 ICF589816 IMB589816 IVX589816 JFT589816 JPP589816 JZL589816 KJH589816 KTD589816 LCZ589816 LMV589816 LWR589816 MGN589816 MQJ589816 NAF589816 NKB589816 NTX589816 ODT589816 ONP589816 OXL589816 PHH589816 PRD589816 QAZ589816 QKV589816 QUR589816 REN589816 ROJ589816 RYF589816 SIB589816 SRX589816 TBT589816 TLP589816 TVL589816 UFH589816 UPD589816 UYZ589816 VIV589816 VSR589816 WCN589816 WMJ589816 WWF589816 X655352 JT655352 TP655352 ADL655352 ANH655352 AXD655352 BGZ655352 BQV655352 CAR655352 CKN655352 CUJ655352 DEF655352 DOB655352 DXX655352 EHT655352 ERP655352 FBL655352 FLH655352 FVD655352 GEZ655352 GOV655352 GYR655352 HIN655352 HSJ655352 ICF655352 IMB655352 IVX655352 JFT655352 JPP655352 JZL655352 KJH655352 KTD655352 LCZ655352 LMV655352 LWR655352 MGN655352 MQJ655352 NAF655352 NKB655352 NTX655352 ODT655352 ONP655352 OXL655352 PHH655352 PRD655352 QAZ655352 QKV655352 QUR655352 REN655352 ROJ655352 RYF655352 SIB655352 SRX655352 TBT655352 TLP655352 TVL655352 UFH655352 UPD655352 UYZ655352 VIV655352 VSR655352 WCN655352 WMJ655352 WWF655352 X720888 JT720888 TP720888 ADL720888 ANH720888 AXD720888 BGZ720888 BQV720888 CAR720888 CKN720888 CUJ720888 DEF720888 DOB720888 DXX720888 EHT720888 ERP720888 FBL720888 FLH720888 FVD720888 GEZ720888 GOV720888 GYR720888 HIN720888 HSJ720888 ICF720888 IMB720888 IVX720888 JFT720888 JPP720888 JZL720888 KJH720888 KTD720888 LCZ720888 LMV720888 LWR720888 MGN720888 MQJ720888 NAF720888 NKB720888 NTX720888 ODT720888 ONP720888 OXL720888 PHH720888 PRD720888 QAZ720888 QKV720888 QUR720888 REN720888 ROJ720888 RYF720888 SIB720888 SRX720888 TBT720888 TLP720888 TVL720888 UFH720888 UPD720888 UYZ720888 VIV720888 VSR720888 WCN720888 WMJ720888 WWF720888 X786424 JT786424 TP786424 ADL786424 ANH786424 AXD786424 BGZ786424 BQV786424 CAR786424 CKN786424 CUJ786424 DEF786424 DOB786424 DXX786424 EHT786424 ERP786424 FBL786424 FLH786424 FVD786424 GEZ786424 GOV786424 GYR786424 HIN786424 HSJ786424 ICF786424 IMB786424 IVX786424 JFT786424 JPP786424 JZL786424 KJH786424 KTD786424 LCZ786424 LMV786424 LWR786424 MGN786424 MQJ786424 NAF786424 NKB786424 NTX786424 ODT786424 ONP786424 OXL786424 PHH786424 PRD786424 QAZ786424 QKV786424 QUR786424 REN786424 ROJ786424 RYF786424 SIB786424 SRX786424 TBT786424 TLP786424 TVL786424 UFH786424 UPD786424 UYZ786424 VIV786424 VSR786424 WCN786424 WMJ786424 WWF786424 X851960 JT851960 TP851960 ADL851960 ANH851960 AXD851960 BGZ851960 BQV851960 CAR851960 CKN851960 CUJ851960 DEF851960 DOB851960 DXX851960 EHT851960 ERP851960 FBL851960 FLH851960 FVD851960 GEZ851960 GOV851960 GYR851960 HIN851960 HSJ851960 ICF851960 IMB851960 IVX851960 JFT851960 JPP851960 JZL851960 KJH851960 KTD851960 LCZ851960 LMV851960 LWR851960 MGN851960 MQJ851960 NAF851960 NKB851960 NTX851960 ODT851960 ONP851960 OXL851960 PHH851960 PRD851960 QAZ851960 QKV851960 QUR851960 REN851960 ROJ851960 RYF851960 SIB851960 SRX851960 TBT851960 TLP851960 TVL851960 UFH851960 UPD851960 UYZ851960 VIV851960 VSR851960 WCN851960 WMJ851960 WWF851960 X917496 JT917496 TP917496 ADL917496 ANH917496 AXD917496 BGZ917496 BQV917496 CAR917496 CKN917496 CUJ917496 DEF917496 DOB917496 DXX917496 EHT917496 ERP917496 FBL917496 FLH917496 FVD917496 GEZ917496 GOV917496 GYR917496 HIN917496 HSJ917496 ICF917496 IMB917496 IVX917496 JFT917496 JPP917496 JZL917496 KJH917496 KTD917496 LCZ917496 LMV917496 LWR917496 MGN917496 MQJ917496 NAF917496 NKB917496 NTX917496 ODT917496 ONP917496 OXL917496 PHH917496 PRD917496 QAZ917496 QKV917496 QUR917496 REN917496 ROJ917496 RYF917496 SIB917496 SRX917496 TBT917496 TLP917496 TVL917496 UFH917496 UPD917496 UYZ917496 VIV917496 VSR917496 WCN917496 WMJ917496 WWF917496 X983032 JT983032 TP983032 ADL983032 ANH983032 AXD983032 BGZ983032 BQV983032 CAR983032 CKN983032 CUJ983032 DEF983032 DOB983032 DXX983032 EHT983032 ERP983032 FBL983032 FLH983032 FVD983032 GEZ983032 GOV983032 GYR983032 HIN983032 HSJ983032 ICF983032 IMB983032 IVX983032 JFT983032 JPP983032 JZL983032 KJH983032 KTD983032 LCZ983032 LMV983032 LWR983032 MGN983032 MQJ983032 NAF983032 NKB983032 NTX983032 ODT983032 ONP983032 OXL983032 PHH983032 PRD983032 QAZ983032 QKV983032 QUR983032 REN983032 ROJ983032 RYF983032 SIB983032 SRX983032 TBT983032 TLP983032 TVL983032 UFH983032 UPD983032 UYZ983032 VIV983032 VSR983032 WCN983032 WMJ983032 WWF983032" xr:uid="{AC57B0AE-9E7D-4ADB-AD35-072A2457E6FA}">
      <formula1>$Z$12:$AB$12</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EA398-A284-4A36-97D7-9F47852BFF51}">
  <dimension ref="A1:D335"/>
  <sheetViews>
    <sheetView tabSelected="1" zoomScale="85" zoomScaleNormal="85" workbookViewId="0">
      <selection activeCell="K11" sqref="K11"/>
    </sheetView>
  </sheetViews>
  <sheetFormatPr defaultRowHeight="20.25" customHeight="1" x14ac:dyDescent="0.2"/>
  <cols>
    <col min="1" max="1" width="21.42578125" style="111" customWidth="1"/>
    <col min="2" max="2" width="25" style="111" customWidth="1"/>
    <col min="3" max="3" width="18" style="111" customWidth="1"/>
    <col min="4" max="251" width="9.140625" style="111"/>
    <col min="252" max="252" width="12.28515625" style="111" customWidth="1"/>
    <col min="253" max="253" width="17.28515625" style="111" customWidth="1"/>
    <col min="254" max="254" width="25" style="111" customWidth="1"/>
    <col min="255" max="255" width="18" style="111" customWidth="1"/>
    <col min="256" max="258" width="12.140625" style="111" customWidth="1"/>
    <col min="259" max="259" width="20.42578125" style="111" customWidth="1"/>
    <col min="260" max="507" width="9.140625" style="111"/>
    <col min="508" max="508" width="12.28515625" style="111" customWidth="1"/>
    <col min="509" max="509" width="17.28515625" style="111" customWidth="1"/>
    <col min="510" max="510" width="25" style="111" customWidth="1"/>
    <col min="511" max="511" width="18" style="111" customWidth="1"/>
    <col min="512" max="514" width="12.140625" style="111" customWidth="1"/>
    <col min="515" max="515" width="20.42578125" style="111" customWidth="1"/>
    <col min="516" max="763" width="9.140625" style="111"/>
    <col min="764" max="764" width="12.28515625" style="111" customWidth="1"/>
    <col min="765" max="765" width="17.28515625" style="111" customWidth="1"/>
    <col min="766" max="766" width="25" style="111" customWidth="1"/>
    <col min="767" max="767" width="18" style="111" customWidth="1"/>
    <col min="768" max="770" width="12.140625" style="111" customWidth="1"/>
    <col min="771" max="771" width="20.42578125" style="111" customWidth="1"/>
    <col min="772" max="1019" width="9.140625" style="111"/>
    <col min="1020" max="1020" width="12.28515625" style="111" customWidth="1"/>
    <col min="1021" max="1021" width="17.28515625" style="111" customWidth="1"/>
    <col min="1022" max="1022" width="25" style="111" customWidth="1"/>
    <col min="1023" max="1023" width="18" style="111" customWidth="1"/>
    <col min="1024" max="1026" width="12.140625" style="111" customWidth="1"/>
    <col min="1027" max="1027" width="20.42578125" style="111" customWidth="1"/>
    <col min="1028" max="1275" width="9.140625" style="111"/>
    <col min="1276" max="1276" width="12.28515625" style="111" customWidth="1"/>
    <col min="1277" max="1277" width="17.28515625" style="111" customWidth="1"/>
    <col min="1278" max="1278" width="25" style="111" customWidth="1"/>
    <col min="1279" max="1279" width="18" style="111" customWidth="1"/>
    <col min="1280" max="1282" width="12.140625" style="111" customWidth="1"/>
    <col min="1283" max="1283" width="20.42578125" style="111" customWidth="1"/>
    <col min="1284" max="1531" width="9.140625" style="111"/>
    <col min="1532" max="1532" width="12.28515625" style="111" customWidth="1"/>
    <col min="1533" max="1533" width="17.28515625" style="111" customWidth="1"/>
    <col min="1534" max="1534" width="25" style="111" customWidth="1"/>
    <col min="1535" max="1535" width="18" style="111" customWidth="1"/>
    <col min="1536" max="1538" width="12.140625" style="111" customWidth="1"/>
    <col min="1539" max="1539" width="20.42578125" style="111" customWidth="1"/>
    <col min="1540" max="1787" width="9.140625" style="111"/>
    <col min="1788" max="1788" width="12.28515625" style="111" customWidth="1"/>
    <col min="1789" max="1789" width="17.28515625" style="111" customWidth="1"/>
    <col min="1790" max="1790" width="25" style="111" customWidth="1"/>
    <col min="1791" max="1791" width="18" style="111" customWidth="1"/>
    <col min="1792" max="1794" width="12.140625" style="111" customWidth="1"/>
    <col min="1795" max="1795" width="20.42578125" style="111" customWidth="1"/>
    <col min="1796" max="2043" width="9.140625" style="111"/>
    <col min="2044" max="2044" width="12.28515625" style="111" customWidth="1"/>
    <col min="2045" max="2045" width="17.28515625" style="111" customWidth="1"/>
    <col min="2046" max="2046" width="25" style="111" customWidth="1"/>
    <col min="2047" max="2047" width="18" style="111" customWidth="1"/>
    <col min="2048" max="2050" width="12.140625" style="111" customWidth="1"/>
    <col min="2051" max="2051" width="20.42578125" style="111" customWidth="1"/>
    <col min="2052" max="2299" width="9.140625" style="111"/>
    <col min="2300" max="2300" width="12.28515625" style="111" customWidth="1"/>
    <col min="2301" max="2301" width="17.28515625" style="111" customWidth="1"/>
    <col min="2302" max="2302" width="25" style="111" customWidth="1"/>
    <col min="2303" max="2303" width="18" style="111" customWidth="1"/>
    <col min="2304" max="2306" width="12.140625" style="111" customWidth="1"/>
    <col min="2307" max="2307" width="20.42578125" style="111" customWidth="1"/>
    <col min="2308" max="2555" width="9.140625" style="111"/>
    <col min="2556" max="2556" width="12.28515625" style="111" customWidth="1"/>
    <col min="2557" max="2557" width="17.28515625" style="111" customWidth="1"/>
    <col min="2558" max="2558" width="25" style="111" customWidth="1"/>
    <col min="2559" max="2559" width="18" style="111" customWidth="1"/>
    <col min="2560" max="2562" width="12.140625" style="111" customWidth="1"/>
    <col min="2563" max="2563" width="20.42578125" style="111" customWidth="1"/>
    <col min="2564" max="2811" width="9.140625" style="111"/>
    <col min="2812" max="2812" width="12.28515625" style="111" customWidth="1"/>
    <col min="2813" max="2813" width="17.28515625" style="111" customWidth="1"/>
    <col min="2814" max="2814" width="25" style="111" customWidth="1"/>
    <col min="2815" max="2815" width="18" style="111" customWidth="1"/>
    <col min="2816" max="2818" width="12.140625" style="111" customWidth="1"/>
    <col min="2819" max="2819" width="20.42578125" style="111" customWidth="1"/>
    <col min="2820" max="3067" width="9.140625" style="111"/>
    <col min="3068" max="3068" width="12.28515625" style="111" customWidth="1"/>
    <col min="3069" max="3069" width="17.28515625" style="111" customWidth="1"/>
    <col min="3070" max="3070" width="25" style="111" customWidth="1"/>
    <col min="3071" max="3071" width="18" style="111" customWidth="1"/>
    <col min="3072" max="3074" width="12.140625" style="111" customWidth="1"/>
    <col min="3075" max="3075" width="20.42578125" style="111" customWidth="1"/>
    <col min="3076" max="3323" width="9.140625" style="111"/>
    <col min="3324" max="3324" width="12.28515625" style="111" customWidth="1"/>
    <col min="3325" max="3325" width="17.28515625" style="111" customWidth="1"/>
    <col min="3326" max="3326" width="25" style="111" customWidth="1"/>
    <col min="3327" max="3327" width="18" style="111" customWidth="1"/>
    <col min="3328" max="3330" width="12.140625" style="111" customWidth="1"/>
    <col min="3331" max="3331" width="20.42578125" style="111" customWidth="1"/>
    <col min="3332" max="3579" width="9.140625" style="111"/>
    <col min="3580" max="3580" width="12.28515625" style="111" customWidth="1"/>
    <col min="3581" max="3581" width="17.28515625" style="111" customWidth="1"/>
    <col min="3582" max="3582" width="25" style="111" customWidth="1"/>
    <col min="3583" max="3583" width="18" style="111" customWidth="1"/>
    <col min="3584" max="3586" width="12.140625" style="111" customWidth="1"/>
    <col min="3587" max="3587" width="20.42578125" style="111" customWidth="1"/>
    <col min="3588" max="3835" width="9.140625" style="111"/>
    <col min="3836" max="3836" width="12.28515625" style="111" customWidth="1"/>
    <col min="3837" max="3837" width="17.28515625" style="111" customWidth="1"/>
    <col min="3838" max="3838" width="25" style="111" customWidth="1"/>
    <col min="3839" max="3839" width="18" style="111" customWidth="1"/>
    <col min="3840" max="3842" width="12.140625" style="111" customWidth="1"/>
    <col min="3843" max="3843" width="20.42578125" style="111" customWidth="1"/>
    <col min="3844" max="4091" width="9.140625" style="111"/>
    <col min="4092" max="4092" width="12.28515625" style="111" customWidth="1"/>
    <col min="4093" max="4093" width="17.28515625" style="111" customWidth="1"/>
    <col min="4094" max="4094" width="25" style="111" customWidth="1"/>
    <col min="4095" max="4095" width="18" style="111" customWidth="1"/>
    <col min="4096" max="4098" width="12.140625" style="111" customWidth="1"/>
    <col min="4099" max="4099" width="20.42578125" style="111" customWidth="1"/>
    <col min="4100" max="4347" width="9.140625" style="111"/>
    <col min="4348" max="4348" width="12.28515625" style="111" customWidth="1"/>
    <col min="4349" max="4349" width="17.28515625" style="111" customWidth="1"/>
    <col min="4350" max="4350" width="25" style="111" customWidth="1"/>
    <col min="4351" max="4351" width="18" style="111" customWidth="1"/>
    <col min="4352" max="4354" width="12.140625" style="111" customWidth="1"/>
    <col min="4355" max="4355" width="20.42578125" style="111" customWidth="1"/>
    <col min="4356" max="4603" width="9.140625" style="111"/>
    <col min="4604" max="4604" width="12.28515625" style="111" customWidth="1"/>
    <col min="4605" max="4605" width="17.28515625" style="111" customWidth="1"/>
    <col min="4606" max="4606" width="25" style="111" customWidth="1"/>
    <col min="4607" max="4607" width="18" style="111" customWidth="1"/>
    <col min="4608" max="4610" width="12.140625" style="111" customWidth="1"/>
    <col min="4611" max="4611" width="20.42578125" style="111" customWidth="1"/>
    <col min="4612" max="4859" width="9.140625" style="111"/>
    <col min="4860" max="4860" width="12.28515625" style="111" customWidth="1"/>
    <col min="4861" max="4861" width="17.28515625" style="111" customWidth="1"/>
    <col min="4862" max="4862" width="25" style="111" customWidth="1"/>
    <col min="4863" max="4863" width="18" style="111" customWidth="1"/>
    <col min="4864" max="4866" width="12.140625" style="111" customWidth="1"/>
    <col min="4867" max="4867" width="20.42578125" style="111" customWidth="1"/>
    <col min="4868" max="5115" width="9.140625" style="111"/>
    <col min="5116" max="5116" width="12.28515625" style="111" customWidth="1"/>
    <col min="5117" max="5117" width="17.28515625" style="111" customWidth="1"/>
    <col min="5118" max="5118" width="25" style="111" customWidth="1"/>
    <col min="5119" max="5119" width="18" style="111" customWidth="1"/>
    <col min="5120" max="5122" width="12.140625" style="111" customWidth="1"/>
    <col min="5123" max="5123" width="20.42578125" style="111" customWidth="1"/>
    <col min="5124" max="5371" width="9.140625" style="111"/>
    <col min="5372" max="5372" width="12.28515625" style="111" customWidth="1"/>
    <col min="5373" max="5373" width="17.28515625" style="111" customWidth="1"/>
    <col min="5374" max="5374" width="25" style="111" customWidth="1"/>
    <col min="5375" max="5375" width="18" style="111" customWidth="1"/>
    <col min="5376" max="5378" width="12.140625" style="111" customWidth="1"/>
    <col min="5379" max="5379" width="20.42578125" style="111" customWidth="1"/>
    <col min="5380" max="5627" width="9.140625" style="111"/>
    <col min="5628" max="5628" width="12.28515625" style="111" customWidth="1"/>
    <col min="5629" max="5629" width="17.28515625" style="111" customWidth="1"/>
    <col min="5630" max="5630" width="25" style="111" customWidth="1"/>
    <col min="5631" max="5631" width="18" style="111" customWidth="1"/>
    <col min="5632" max="5634" width="12.140625" style="111" customWidth="1"/>
    <col min="5635" max="5635" width="20.42578125" style="111" customWidth="1"/>
    <col min="5636" max="5883" width="9.140625" style="111"/>
    <col min="5884" max="5884" width="12.28515625" style="111" customWidth="1"/>
    <col min="5885" max="5885" width="17.28515625" style="111" customWidth="1"/>
    <col min="5886" max="5886" width="25" style="111" customWidth="1"/>
    <col min="5887" max="5887" width="18" style="111" customWidth="1"/>
    <col min="5888" max="5890" width="12.140625" style="111" customWidth="1"/>
    <col min="5891" max="5891" width="20.42578125" style="111" customWidth="1"/>
    <col min="5892" max="6139" width="9.140625" style="111"/>
    <col min="6140" max="6140" width="12.28515625" style="111" customWidth="1"/>
    <col min="6141" max="6141" width="17.28515625" style="111" customWidth="1"/>
    <col min="6142" max="6142" width="25" style="111" customWidth="1"/>
    <col min="6143" max="6143" width="18" style="111" customWidth="1"/>
    <col min="6144" max="6146" width="12.140625" style="111" customWidth="1"/>
    <col min="6147" max="6147" width="20.42578125" style="111" customWidth="1"/>
    <col min="6148" max="6395" width="9.140625" style="111"/>
    <col min="6396" max="6396" width="12.28515625" style="111" customWidth="1"/>
    <col min="6397" max="6397" width="17.28515625" style="111" customWidth="1"/>
    <col min="6398" max="6398" width="25" style="111" customWidth="1"/>
    <col min="6399" max="6399" width="18" style="111" customWidth="1"/>
    <col min="6400" max="6402" width="12.140625" style="111" customWidth="1"/>
    <col min="6403" max="6403" width="20.42578125" style="111" customWidth="1"/>
    <col min="6404" max="6651" width="9.140625" style="111"/>
    <col min="6652" max="6652" width="12.28515625" style="111" customWidth="1"/>
    <col min="6653" max="6653" width="17.28515625" style="111" customWidth="1"/>
    <col min="6654" max="6654" width="25" style="111" customWidth="1"/>
    <col min="6655" max="6655" width="18" style="111" customWidth="1"/>
    <col min="6656" max="6658" width="12.140625" style="111" customWidth="1"/>
    <col min="6659" max="6659" width="20.42578125" style="111" customWidth="1"/>
    <col min="6660" max="6907" width="9.140625" style="111"/>
    <col min="6908" max="6908" width="12.28515625" style="111" customWidth="1"/>
    <col min="6909" max="6909" width="17.28515625" style="111" customWidth="1"/>
    <col min="6910" max="6910" width="25" style="111" customWidth="1"/>
    <col min="6911" max="6911" width="18" style="111" customWidth="1"/>
    <col min="6912" max="6914" width="12.140625" style="111" customWidth="1"/>
    <col min="6915" max="6915" width="20.42578125" style="111" customWidth="1"/>
    <col min="6916" max="7163" width="9.140625" style="111"/>
    <col min="7164" max="7164" width="12.28515625" style="111" customWidth="1"/>
    <col min="7165" max="7165" width="17.28515625" style="111" customWidth="1"/>
    <col min="7166" max="7166" width="25" style="111" customWidth="1"/>
    <col min="7167" max="7167" width="18" style="111" customWidth="1"/>
    <col min="7168" max="7170" width="12.140625" style="111" customWidth="1"/>
    <col min="7171" max="7171" width="20.42578125" style="111" customWidth="1"/>
    <col min="7172" max="7419" width="9.140625" style="111"/>
    <col min="7420" max="7420" width="12.28515625" style="111" customWidth="1"/>
    <col min="7421" max="7421" width="17.28515625" style="111" customWidth="1"/>
    <col min="7422" max="7422" width="25" style="111" customWidth="1"/>
    <col min="7423" max="7423" width="18" style="111" customWidth="1"/>
    <col min="7424" max="7426" width="12.140625" style="111" customWidth="1"/>
    <col min="7427" max="7427" width="20.42578125" style="111" customWidth="1"/>
    <col min="7428" max="7675" width="9.140625" style="111"/>
    <col min="7676" max="7676" width="12.28515625" style="111" customWidth="1"/>
    <col min="7677" max="7677" width="17.28515625" style="111" customWidth="1"/>
    <col min="7678" max="7678" width="25" style="111" customWidth="1"/>
    <col min="7679" max="7679" width="18" style="111" customWidth="1"/>
    <col min="7680" max="7682" width="12.140625" style="111" customWidth="1"/>
    <col min="7683" max="7683" width="20.42578125" style="111" customWidth="1"/>
    <col min="7684" max="7931" width="9.140625" style="111"/>
    <col min="7932" max="7932" width="12.28515625" style="111" customWidth="1"/>
    <col min="7933" max="7933" width="17.28515625" style="111" customWidth="1"/>
    <col min="7934" max="7934" width="25" style="111" customWidth="1"/>
    <col min="7935" max="7935" width="18" style="111" customWidth="1"/>
    <col min="7936" max="7938" width="12.140625" style="111" customWidth="1"/>
    <col min="7939" max="7939" width="20.42578125" style="111" customWidth="1"/>
    <col min="7940" max="8187" width="9.140625" style="111"/>
    <col min="8188" max="8188" width="12.28515625" style="111" customWidth="1"/>
    <col min="8189" max="8189" width="17.28515625" style="111" customWidth="1"/>
    <col min="8190" max="8190" width="25" style="111" customWidth="1"/>
    <col min="8191" max="8191" width="18" style="111" customWidth="1"/>
    <col min="8192" max="8194" width="12.140625" style="111" customWidth="1"/>
    <col min="8195" max="8195" width="20.42578125" style="111" customWidth="1"/>
    <col min="8196" max="8443" width="9.140625" style="111"/>
    <col min="8444" max="8444" width="12.28515625" style="111" customWidth="1"/>
    <col min="8445" max="8445" width="17.28515625" style="111" customWidth="1"/>
    <col min="8446" max="8446" width="25" style="111" customWidth="1"/>
    <col min="8447" max="8447" width="18" style="111" customWidth="1"/>
    <col min="8448" max="8450" width="12.140625" style="111" customWidth="1"/>
    <col min="8451" max="8451" width="20.42578125" style="111" customWidth="1"/>
    <col min="8452" max="8699" width="9.140625" style="111"/>
    <col min="8700" max="8700" width="12.28515625" style="111" customWidth="1"/>
    <col min="8701" max="8701" width="17.28515625" style="111" customWidth="1"/>
    <col min="8702" max="8702" width="25" style="111" customWidth="1"/>
    <col min="8703" max="8703" width="18" style="111" customWidth="1"/>
    <col min="8704" max="8706" width="12.140625" style="111" customWidth="1"/>
    <col min="8707" max="8707" width="20.42578125" style="111" customWidth="1"/>
    <col min="8708" max="8955" width="9.140625" style="111"/>
    <col min="8956" max="8956" width="12.28515625" style="111" customWidth="1"/>
    <col min="8957" max="8957" width="17.28515625" style="111" customWidth="1"/>
    <col min="8958" max="8958" width="25" style="111" customWidth="1"/>
    <col min="8959" max="8959" width="18" style="111" customWidth="1"/>
    <col min="8960" max="8962" width="12.140625" style="111" customWidth="1"/>
    <col min="8963" max="8963" width="20.42578125" style="111" customWidth="1"/>
    <col min="8964" max="9211" width="9.140625" style="111"/>
    <col min="9212" max="9212" width="12.28515625" style="111" customWidth="1"/>
    <col min="9213" max="9213" width="17.28515625" style="111" customWidth="1"/>
    <col min="9214" max="9214" width="25" style="111" customWidth="1"/>
    <col min="9215" max="9215" width="18" style="111" customWidth="1"/>
    <col min="9216" max="9218" width="12.140625" style="111" customWidth="1"/>
    <col min="9219" max="9219" width="20.42578125" style="111" customWidth="1"/>
    <col min="9220" max="9467" width="9.140625" style="111"/>
    <col min="9468" max="9468" width="12.28515625" style="111" customWidth="1"/>
    <col min="9469" max="9469" width="17.28515625" style="111" customWidth="1"/>
    <col min="9470" max="9470" width="25" style="111" customWidth="1"/>
    <col min="9471" max="9471" width="18" style="111" customWidth="1"/>
    <col min="9472" max="9474" width="12.140625" style="111" customWidth="1"/>
    <col min="9475" max="9475" width="20.42578125" style="111" customWidth="1"/>
    <col min="9476" max="9723" width="9.140625" style="111"/>
    <col min="9724" max="9724" width="12.28515625" style="111" customWidth="1"/>
    <col min="9725" max="9725" width="17.28515625" style="111" customWidth="1"/>
    <col min="9726" max="9726" width="25" style="111" customWidth="1"/>
    <col min="9727" max="9727" width="18" style="111" customWidth="1"/>
    <col min="9728" max="9730" width="12.140625" style="111" customWidth="1"/>
    <col min="9731" max="9731" width="20.42578125" style="111" customWidth="1"/>
    <col min="9732" max="9979" width="9.140625" style="111"/>
    <col min="9980" max="9980" width="12.28515625" style="111" customWidth="1"/>
    <col min="9981" max="9981" width="17.28515625" style="111" customWidth="1"/>
    <col min="9982" max="9982" width="25" style="111" customWidth="1"/>
    <col min="9983" max="9983" width="18" style="111" customWidth="1"/>
    <col min="9984" max="9986" width="12.140625" style="111" customWidth="1"/>
    <col min="9987" max="9987" width="20.42578125" style="111" customWidth="1"/>
    <col min="9988" max="10235" width="9.140625" style="111"/>
    <col min="10236" max="10236" width="12.28515625" style="111" customWidth="1"/>
    <col min="10237" max="10237" width="17.28515625" style="111" customWidth="1"/>
    <col min="10238" max="10238" width="25" style="111" customWidth="1"/>
    <col min="10239" max="10239" width="18" style="111" customWidth="1"/>
    <col min="10240" max="10242" width="12.140625" style="111" customWidth="1"/>
    <col min="10243" max="10243" width="20.42578125" style="111" customWidth="1"/>
    <col min="10244" max="10491" width="9.140625" style="111"/>
    <col min="10492" max="10492" width="12.28515625" style="111" customWidth="1"/>
    <col min="10493" max="10493" width="17.28515625" style="111" customWidth="1"/>
    <col min="10494" max="10494" width="25" style="111" customWidth="1"/>
    <col min="10495" max="10495" width="18" style="111" customWidth="1"/>
    <col min="10496" max="10498" width="12.140625" style="111" customWidth="1"/>
    <col min="10499" max="10499" width="20.42578125" style="111" customWidth="1"/>
    <col min="10500" max="10747" width="9.140625" style="111"/>
    <col min="10748" max="10748" width="12.28515625" style="111" customWidth="1"/>
    <col min="10749" max="10749" width="17.28515625" style="111" customWidth="1"/>
    <col min="10750" max="10750" width="25" style="111" customWidth="1"/>
    <col min="10751" max="10751" width="18" style="111" customWidth="1"/>
    <col min="10752" max="10754" width="12.140625" style="111" customWidth="1"/>
    <col min="10755" max="10755" width="20.42578125" style="111" customWidth="1"/>
    <col min="10756" max="11003" width="9.140625" style="111"/>
    <col min="11004" max="11004" width="12.28515625" style="111" customWidth="1"/>
    <col min="11005" max="11005" width="17.28515625" style="111" customWidth="1"/>
    <col min="11006" max="11006" width="25" style="111" customWidth="1"/>
    <col min="11007" max="11007" width="18" style="111" customWidth="1"/>
    <col min="11008" max="11010" width="12.140625" style="111" customWidth="1"/>
    <col min="11011" max="11011" width="20.42578125" style="111" customWidth="1"/>
    <col min="11012" max="11259" width="9.140625" style="111"/>
    <col min="11260" max="11260" width="12.28515625" style="111" customWidth="1"/>
    <col min="11261" max="11261" width="17.28515625" style="111" customWidth="1"/>
    <col min="11262" max="11262" width="25" style="111" customWidth="1"/>
    <col min="11263" max="11263" width="18" style="111" customWidth="1"/>
    <col min="11264" max="11266" width="12.140625" style="111" customWidth="1"/>
    <col min="11267" max="11267" width="20.42578125" style="111" customWidth="1"/>
    <col min="11268" max="11515" width="9.140625" style="111"/>
    <col min="11516" max="11516" width="12.28515625" style="111" customWidth="1"/>
    <col min="11517" max="11517" width="17.28515625" style="111" customWidth="1"/>
    <col min="11518" max="11518" width="25" style="111" customWidth="1"/>
    <col min="11519" max="11519" width="18" style="111" customWidth="1"/>
    <col min="11520" max="11522" width="12.140625" style="111" customWidth="1"/>
    <col min="11523" max="11523" width="20.42578125" style="111" customWidth="1"/>
    <col min="11524" max="11771" width="9.140625" style="111"/>
    <col min="11772" max="11772" width="12.28515625" style="111" customWidth="1"/>
    <col min="11773" max="11773" width="17.28515625" style="111" customWidth="1"/>
    <col min="11774" max="11774" width="25" style="111" customWidth="1"/>
    <col min="11775" max="11775" width="18" style="111" customWidth="1"/>
    <col min="11776" max="11778" width="12.140625" style="111" customWidth="1"/>
    <col min="11779" max="11779" width="20.42578125" style="111" customWidth="1"/>
    <col min="11780" max="12027" width="9.140625" style="111"/>
    <col min="12028" max="12028" width="12.28515625" style="111" customWidth="1"/>
    <col min="12029" max="12029" width="17.28515625" style="111" customWidth="1"/>
    <col min="12030" max="12030" width="25" style="111" customWidth="1"/>
    <col min="12031" max="12031" width="18" style="111" customWidth="1"/>
    <col min="12032" max="12034" width="12.140625" style="111" customWidth="1"/>
    <col min="12035" max="12035" width="20.42578125" style="111" customWidth="1"/>
    <col min="12036" max="12283" width="9.140625" style="111"/>
    <col min="12284" max="12284" width="12.28515625" style="111" customWidth="1"/>
    <col min="12285" max="12285" width="17.28515625" style="111" customWidth="1"/>
    <col min="12286" max="12286" width="25" style="111" customWidth="1"/>
    <col min="12287" max="12287" width="18" style="111" customWidth="1"/>
    <col min="12288" max="12290" width="12.140625" style="111" customWidth="1"/>
    <col min="12291" max="12291" width="20.42578125" style="111" customWidth="1"/>
    <col min="12292" max="12539" width="9.140625" style="111"/>
    <col min="12540" max="12540" width="12.28515625" style="111" customWidth="1"/>
    <col min="12541" max="12541" width="17.28515625" style="111" customWidth="1"/>
    <col min="12542" max="12542" width="25" style="111" customWidth="1"/>
    <col min="12543" max="12543" width="18" style="111" customWidth="1"/>
    <col min="12544" max="12546" width="12.140625" style="111" customWidth="1"/>
    <col min="12547" max="12547" width="20.42578125" style="111" customWidth="1"/>
    <col min="12548" max="12795" width="9.140625" style="111"/>
    <col min="12796" max="12796" width="12.28515625" style="111" customWidth="1"/>
    <col min="12797" max="12797" width="17.28515625" style="111" customWidth="1"/>
    <col min="12798" max="12798" width="25" style="111" customWidth="1"/>
    <col min="12799" max="12799" width="18" style="111" customWidth="1"/>
    <col min="12800" max="12802" width="12.140625" style="111" customWidth="1"/>
    <col min="12803" max="12803" width="20.42578125" style="111" customWidth="1"/>
    <col min="12804" max="13051" width="9.140625" style="111"/>
    <col min="13052" max="13052" width="12.28515625" style="111" customWidth="1"/>
    <col min="13053" max="13053" width="17.28515625" style="111" customWidth="1"/>
    <col min="13054" max="13054" width="25" style="111" customWidth="1"/>
    <col min="13055" max="13055" width="18" style="111" customWidth="1"/>
    <col min="13056" max="13058" width="12.140625" style="111" customWidth="1"/>
    <col min="13059" max="13059" width="20.42578125" style="111" customWidth="1"/>
    <col min="13060" max="13307" width="9.140625" style="111"/>
    <col min="13308" max="13308" width="12.28515625" style="111" customWidth="1"/>
    <col min="13309" max="13309" width="17.28515625" style="111" customWidth="1"/>
    <col min="13310" max="13310" width="25" style="111" customWidth="1"/>
    <col min="13311" max="13311" width="18" style="111" customWidth="1"/>
    <col min="13312" max="13314" width="12.140625" style="111" customWidth="1"/>
    <col min="13315" max="13315" width="20.42578125" style="111" customWidth="1"/>
    <col min="13316" max="13563" width="9.140625" style="111"/>
    <col min="13564" max="13564" width="12.28515625" style="111" customWidth="1"/>
    <col min="13565" max="13565" width="17.28515625" style="111" customWidth="1"/>
    <col min="13566" max="13566" width="25" style="111" customWidth="1"/>
    <col min="13567" max="13567" width="18" style="111" customWidth="1"/>
    <col min="13568" max="13570" width="12.140625" style="111" customWidth="1"/>
    <col min="13571" max="13571" width="20.42578125" style="111" customWidth="1"/>
    <col min="13572" max="13819" width="9.140625" style="111"/>
    <col min="13820" max="13820" width="12.28515625" style="111" customWidth="1"/>
    <col min="13821" max="13821" width="17.28515625" style="111" customWidth="1"/>
    <col min="13822" max="13822" width="25" style="111" customWidth="1"/>
    <col min="13823" max="13823" width="18" style="111" customWidth="1"/>
    <col min="13824" max="13826" width="12.140625" style="111" customWidth="1"/>
    <col min="13827" max="13827" width="20.42578125" style="111" customWidth="1"/>
    <col min="13828" max="14075" width="9.140625" style="111"/>
    <col min="14076" max="14076" width="12.28515625" style="111" customWidth="1"/>
    <col min="14077" max="14077" width="17.28515625" style="111" customWidth="1"/>
    <col min="14078" max="14078" width="25" style="111" customWidth="1"/>
    <col min="14079" max="14079" width="18" style="111" customWidth="1"/>
    <col min="14080" max="14082" width="12.140625" style="111" customWidth="1"/>
    <col min="14083" max="14083" width="20.42578125" style="111" customWidth="1"/>
    <col min="14084" max="14331" width="9.140625" style="111"/>
    <col min="14332" max="14332" width="12.28515625" style="111" customWidth="1"/>
    <col min="14333" max="14333" width="17.28515625" style="111" customWidth="1"/>
    <col min="14334" max="14334" width="25" style="111" customWidth="1"/>
    <col min="14335" max="14335" width="18" style="111" customWidth="1"/>
    <col min="14336" max="14338" width="12.140625" style="111" customWidth="1"/>
    <col min="14339" max="14339" width="20.42578125" style="111" customWidth="1"/>
    <col min="14340" max="14587" width="9.140625" style="111"/>
    <col min="14588" max="14588" width="12.28515625" style="111" customWidth="1"/>
    <col min="14589" max="14589" width="17.28515625" style="111" customWidth="1"/>
    <col min="14590" max="14590" width="25" style="111" customWidth="1"/>
    <col min="14591" max="14591" width="18" style="111" customWidth="1"/>
    <col min="14592" max="14594" width="12.140625" style="111" customWidth="1"/>
    <col min="14595" max="14595" width="20.42578125" style="111" customWidth="1"/>
    <col min="14596" max="14843" width="9.140625" style="111"/>
    <col min="14844" max="14844" width="12.28515625" style="111" customWidth="1"/>
    <col min="14845" max="14845" width="17.28515625" style="111" customWidth="1"/>
    <col min="14846" max="14846" width="25" style="111" customWidth="1"/>
    <col min="14847" max="14847" width="18" style="111" customWidth="1"/>
    <col min="14848" max="14850" width="12.140625" style="111" customWidth="1"/>
    <col min="14851" max="14851" width="20.42578125" style="111" customWidth="1"/>
    <col min="14852" max="15099" width="9.140625" style="111"/>
    <col min="15100" max="15100" width="12.28515625" style="111" customWidth="1"/>
    <col min="15101" max="15101" width="17.28515625" style="111" customWidth="1"/>
    <col min="15102" max="15102" width="25" style="111" customWidth="1"/>
    <col min="15103" max="15103" width="18" style="111" customWidth="1"/>
    <col min="15104" max="15106" width="12.140625" style="111" customWidth="1"/>
    <col min="15107" max="15107" width="20.42578125" style="111" customWidth="1"/>
    <col min="15108" max="15355" width="9.140625" style="111"/>
    <col min="15356" max="15356" width="12.28515625" style="111" customWidth="1"/>
    <col min="15357" max="15357" width="17.28515625" style="111" customWidth="1"/>
    <col min="15358" max="15358" width="25" style="111" customWidth="1"/>
    <col min="15359" max="15359" width="18" style="111" customWidth="1"/>
    <col min="15360" max="15362" width="12.140625" style="111" customWidth="1"/>
    <col min="15363" max="15363" width="20.42578125" style="111" customWidth="1"/>
    <col min="15364" max="15611" width="9.140625" style="111"/>
    <col min="15612" max="15612" width="12.28515625" style="111" customWidth="1"/>
    <col min="15613" max="15613" width="17.28515625" style="111" customWidth="1"/>
    <col min="15614" max="15614" width="25" style="111" customWidth="1"/>
    <col min="15615" max="15615" width="18" style="111" customWidth="1"/>
    <col min="15616" max="15618" width="12.140625" style="111" customWidth="1"/>
    <col min="15619" max="15619" width="20.42578125" style="111" customWidth="1"/>
    <col min="15620" max="15867" width="9.140625" style="111"/>
    <col min="15868" max="15868" width="12.28515625" style="111" customWidth="1"/>
    <col min="15869" max="15869" width="17.28515625" style="111" customWidth="1"/>
    <col min="15870" max="15870" width="25" style="111" customWidth="1"/>
    <col min="15871" max="15871" width="18" style="111" customWidth="1"/>
    <col min="15872" max="15874" width="12.140625" style="111" customWidth="1"/>
    <col min="15875" max="15875" width="20.42578125" style="111" customWidth="1"/>
    <col min="15876" max="16123" width="9.140625" style="111"/>
    <col min="16124" max="16124" width="12.28515625" style="111" customWidth="1"/>
    <col min="16125" max="16125" width="17.28515625" style="111" customWidth="1"/>
    <col min="16126" max="16126" width="25" style="111" customWidth="1"/>
    <col min="16127" max="16127" width="18" style="111" customWidth="1"/>
    <col min="16128" max="16130" width="12.140625" style="111" customWidth="1"/>
    <col min="16131" max="16131" width="20.42578125" style="111" customWidth="1"/>
    <col min="16132" max="16384" width="9.140625" style="111"/>
  </cols>
  <sheetData>
    <row r="1" spans="1:3" s="112" customFormat="1" ht="18.75" customHeight="1" x14ac:dyDescent="0.2">
      <c r="A1" s="115" t="s">
        <v>496</v>
      </c>
      <c r="B1" s="115" t="s">
        <v>500</v>
      </c>
      <c r="C1" s="115" t="s">
        <v>501</v>
      </c>
    </row>
    <row r="2" spans="1:3" s="112" customFormat="1" ht="18.75" customHeight="1" x14ac:dyDescent="0.2">
      <c r="A2" s="115" t="s">
        <v>195</v>
      </c>
      <c r="B2" s="115">
        <v>4</v>
      </c>
      <c r="C2" s="115">
        <v>4</v>
      </c>
    </row>
    <row r="3" spans="1:3" s="112" customFormat="1" ht="18.75" customHeight="1" x14ac:dyDescent="0.2">
      <c r="A3" s="115" t="s">
        <v>196</v>
      </c>
      <c r="B3" s="115">
        <v>4</v>
      </c>
      <c r="C3" s="115">
        <v>4</v>
      </c>
    </row>
    <row r="4" spans="1:3" s="112" customFormat="1" ht="18.75" customHeight="1" x14ac:dyDescent="0.2">
      <c r="A4" s="115" t="s">
        <v>197</v>
      </c>
      <c r="B4" s="115">
        <v>6</v>
      </c>
      <c r="C4" s="115">
        <v>5</v>
      </c>
    </row>
    <row r="5" spans="1:3" s="112" customFormat="1" ht="18.75" customHeight="1" x14ac:dyDescent="0.2">
      <c r="A5" s="115" t="s">
        <v>198</v>
      </c>
      <c r="B5" s="115">
        <v>4</v>
      </c>
      <c r="C5" s="115">
        <v>3</v>
      </c>
    </row>
    <row r="6" spans="1:3" s="112" customFormat="1" ht="18.75" customHeight="1" x14ac:dyDescent="0.2">
      <c r="A6" s="115" t="s">
        <v>199</v>
      </c>
      <c r="B6" s="115">
        <v>4</v>
      </c>
      <c r="C6" s="115">
        <v>5</v>
      </c>
    </row>
    <row r="7" spans="1:3" s="112" customFormat="1" ht="18.75" customHeight="1" x14ac:dyDescent="0.2">
      <c r="A7" s="115" t="s">
        <v>200</v>
      </c>
      <c r="B7" s="115">
        <v>4</v>
      </c>
      <c r="C7" s="115">
        <v>3</v>
      </c>
    </row>
    <row r="8" spans="1:3" s="112" customFormat="1" ht="18.75" customHeight="1" x14ac:dyDescent="0.2">
      <c r="A8" s="115" t="s">
        <v>201</v>
      </c>
      <c r="B8" s="115">
        <v>12</v>
      </c>
      <c r="C8" s="115">
        <v>14</v>
      </c>
    </row>
    <row r="9" spans="1:3" s="112" customFormat="1" ht="18.75" customHeight="1" x14ac:dyDescent="0.2">
      <c r="A9" s="115" t="s">
        <v>202</v>
      </c>
      <c r="B9" s="115">
        <v>6</v>
      </c>
      <c r="C9" s="115">
        <v>6</v>
      </c>
    </row>
    <row r="10" spans="1:3" s="112" customFormat="1" ht="18.75" customHeight="1" x14ac:dyDescent="0.2">
      <c r="A10" s="115" t="s">
        <v>203</v>
      </c>
      <c r="B10" s="115">
        <v>12</v>
      </c>
      <c r="C10" s="115">
        <v>15</v>
      </c>
    </row>
    <row r="11" spans="1:3" s="112" customFormat="1" ht="18.75" customHeight="1" x14ac:dyDescent="0.2">
      <c r="A11" s="115" t="s">
        <v>204</v>
      </c>
      <c r="B11" s="115">
        <v>9</v>
      </c>
      <c r="C11" s="115">
        <v>8</v>
      </c>
    </row>
    <row r="12" spans="1:3" s="112" customFormat="1" ht="18.75" customHeight="1" x14ac:dyDescent="0.2">
      <c r="A12" s="115" t="s">
        <v>205</v>
      </c>
      <c r="B12" s="115">
        <v>8</v>
      </c>
      <c r="C12" s="115">
        <v>8</v>
      </c>
    </row>
    <row r="13" spans="1:3" s="112" customFormat="1" ht="18.75" customHeight="1" x14ac:dyDescent="0.2">
      <c r="A13" s="115" t="s">
        <v>206</v>
      </c>
      <c r="B13" s="115">
        <v>14</v>
      </c>
      <c r="C13" s="115">
        <v>16</v>
      </c>
    </row>
    <row r="14" spans="1:3" s="112" customFormat="1" ht="18.75" customHeight="1" x14ac:dyDescent="0.2">
      <c r="A14" s="115" t="s">
        <v>207</v>
      </c>
      <c r="B14" s="115">
        <v>6</v>
      </c>
      <c r="C14" s="115">
        <v>6</v>
      </c>
    </row>
    <row r="15" spans="1:3" s="112" customFormat="1" ht="18.75" customHeight="1" x14ac:dyDescent="0.2">
      <c r="A15" s="115" t="s">
        <v>208</v>
      </c>
      <c r="B15" s="115">
        <v>6</v>
      </c>
      <c r="C15" s="115">
        <v>6</v>
      </c>
    </row>
    <row r="16" spans="1:3" s="112" customFormat="1" ht="18.75" customHeight="1" x14ac:dyDescent="0.2">
      <c r="A16" s="115" t="s">
        <v>209</v>
      </c>
      <c r="B16" s="115">
        <v>4</v>
      </c>
      <c r="C16" s="115">
        <v>6</v>
      </c>
    </row>
    <row r="17" spans="1:3" s="112" customFormat="1" ht="18.75" customHeight="1" x14ac:dyDescent="0.2">
      <c r="A17" s="115" t="s">
        <v>210</v>
      </c>
      <c r="B17" s="115">
        <v>14</v>
      </c>
      <c r="C17" s="115">
        <v>12</v>
      </c>
    </row>
    <row r="18" spans="1:3" s="112" customFormat="1" ht="18.75" customHeight="1" x14ac:dyDescent="0.2">
      <c r="A18" s="115" t="s">
        <v>211</v>
      </c>
      <c r="B18" s="115">
        <v>18</v>
      </c>
      <c r="C18" s="115">
        <v>21</v>
      </c>
    </row>
    <row r="19" spans="1:3" s="112" customFormat="1" ht="18.75" customHeight="1" x14ac:dyDescent="0.2">
      <c r="A19" s="115" t="s">
        <v>212</v>
      </c>
      <c r="B19" s="115">
        <v>4</v>
      </c>
      <c r="C19" s="115">
        <v>5</v>
      </c>
    </row>
    <row r="20" spans="1:3" s="112" customFormat="1" ht="18.75" customHeight="1" x14ac:dyDescent="0.2">
      <c r="A20" s="115" t="s">
        <v>213</v>
      </c>
      <c r="B20" s="115">
        <v>13</v>
      </c>
      <c r="C20" s="115">
        <v>14</v>
      </c>
    </row>
    <row r="21" spans="1:3" s="112" customFormat="1" ht="18.75" customHeight="1" x14ac:dyDescent="0.2">
      <c r="A21" s="115" t="s">
        <v>214</v>
      </c>
      <c r="B21" s="115">
        <v>6</v>
      </c>
      <c r="C21" s="115">
        <v>8</v>
      </c>
    </row>
    <row r="22" spans="1:3" s="112" customFormat="1" ht="18.75" customHeight="1" x14ac:dyDescent="0.2">
      <c r="A22" s="115" t="s">
        <v>215</v>
      </c>
      <c r="B22" s="115">
        <v>13</v>
      </c>
      <c r="C22" s="115">
        <v>13</v>
      </c>
    </row>
    <row r="23" spans="1:3" s="112" customFormat="1" ht="18.75" customHeight="1" x14ac:dyDescent="0.2">
      <c r="A23" s="115" t="s">
        <v>216</v>
      </c>
      <c r="B23" s="115">
        <v>14</v>
      </c>
      <c r="C23" s="115">
        <v>18</v>
      </c>
    </row>
    <row r="24" spans="1:3" s="112" customFormat="1" ht="18.75" customHeight="1" x14ac:dyDescent="0.2">
      <c r="A24" s="115" t="s">
        <v>217</v>
      </c>
      <c r="B24" s="115">
        <v>6</v>
      </c>
      <c r="C24" s="115">
        <v>4</v>
      </c>
    </row>
    <row r="25" spans="1:3" s="112" customFormat="1" ht="18.75" customHeight="1" x14ac:dyDescent="0.2">
      <c r="A25" s="115" t="s">
        <v>218</v>
      </c>
      <c r="B25" s="115">
        <v>6</v>
      </c>
      <c r="C25" s="115">
        <v>7</v>
      </c>
    </row>
    <row r="26" spans="1:3" s="112" customFormat="1" ht="18.75" customHeight="1" x14ac:dyDescent="0.2">
      <c r="A26" s="115" t="s">
        <v>219</v>
      </c>
      <c r="B26" s="115">
        <v>6</v>
      </c>
      <c r="C26" s="115">
        <v>7</v>
      </c>
    </row>
    <row r="27" spans="1:3" s="112" customFormat="1" ht="18.75" customHeight="1" x14ac:dyDescent="0.2">
      <c r="A27" s="115" t="s">
        <v>220</v>
      </c>
      <c r="B27" s="115">
        <v>4</v>
      </c>
      <c r="C27" s="115">
        <v>5</v>
      </c>
    </row>
    <row r="28" spans="1:3" s="112" customFormat="1" ht="18.75" customHeight="1" x14ac:dyDescent="0.2">
      <c r="A28" s="115" t="s">
        <v>221</v>
      </c>
      <c r="B28" s="115">
        <v>4</v>
      </c>
      <c r="C28" s="115">
        <v>4</v>
      </c>
    </row>
    <row r="29" spans="1:3" s="112" customFormat="1" ht="18.75" customHeight="1" x14ac:dyDescent="0.2">
      <c r="A29" s="115" t="s">
        <v>222</v>
      </c>
      <c r="B29" s="115">
        <v>6</v>
      </c>
      <c r="C29" s="115">
        <v>6</v>
      </c>
    </row>
    <row r="30" spans="1:3" s="112" customFormat="1" ht="18.75" customHeight="1" x14ac:dyDescent="0.2">
      <c r="A30" s="115" t="s">
        <v>223</v>
      </c>
      <c r="B30" s="115">
        <v>4</v>
      </c>
      <c r="C30" s="115">
        <v>3</v>
      </c>
    </row>
    <row r="31" spans="1:3" s="112" customFormat="1" ht="18.75" customHeight="1" x14ac:dyDescent="0.2">
      <c r="A31" s="115" t="s">
        <v>224</v>
      </c>
      <c r="B31" s="115">
        <v>6</v>
      </c>
      <c r="C31" s="115">
        <v>6</v>
      </c>
    </row>
    <row r="32" spans="1:3" s="112" customFormat="1" ht="18.75" customHeight="1" x14ac:dyDescent="0.2">
      <c r="A32" s="115" t="s">
        <v>225</v>
      </c>
      <c r="B32" s="115">
        <v>4</v>
      </c>
      <c r="C32" s="115">
        <v>4</v>
      </c>
    </row>
    <row r="33" spans="1:3" s="112" customFormat="1" ht="18.75" customHeight="1" x14ac:dyDescent="0.2">
      <c r="A33" s="115" t="s">
        <v>226</v>
      </c>
      <c r="B33" s="115">
        <v>16</v>
      </c>
      <c r="C33" s="115">
        <v>18</v>
      </c>
    </row>
    <row r="34" spans="1:3" s="112" customFormat="1" ht="18.75" customHeight="1" x14ac:dyDescent="0.2">
      <c r="A34" s="115" t="s">
        <v>227</v>
      </c>
      <c r="B34" s="115">
        <v>14</v>
      </c>
      <c r="C34" s="115">
        <v>14</v>
      </c>
    </row>
    <row r="35" spans="1:3" s="112" customFormat="1" ht="18.75" customHeight="1" x14ac:dyDescent="0.2">
      <c r="A35" s="115" t="s">
        <v>228</v>
      </c>
      <c r="B35" s="115">
        <v>14</v>
      </c>
      <c r="C35" s="115">
        <v>14</v>
      </c>
    </row>
    <row r="36" spans="1:3" s="112" customFormat="1" ht="18.75" customHeight="1" x14ac:dyDescent="0.2">
      <c r="A36" s="115" t="s">
        <v>229</v>
      </c>
      <c r="B36" s="115">
        <v>4</v>
      </c>
      <c r="C36" s="115">
        <v>3</v>
      </c>
    </row>
    <row r="37" spans="1:3" s="112" customFormat="1" ht="18.75" customHeight="1" x14ac:dyDescent="0.2">
      <c r="A37" s="115" t="s">
        <v>230</v>
      </c>
      <c r="B37" s="115">
        <v>4</v>
      </c>
      <c r="C37" s="115">
        <v>4</v>
      </c>
    </row>
    <row r="38" spans="1:3" s="112" customFormat="1" ht="18.75" customHeight="1" x14ac:dyDescent="0.2">
      <c r="A38" s="115" t="s">
        <v>231</v>
      </c>
      <c r="B38" s="115">
        <v>4</v>
      </c>
      <c r="C38" s="115">
        <v>3</v>
      </c>
    </row>
    <row r="39" spans="1:3" s="112" customFormat="1" ht="18.75" customHeight="1" x14ac:dyDescent="0.2">
      <c r="A39" s="115" t="s">
        <v>232</v>
      </c>
      <c r="B39" s="115">
        <v>4</v>
      </c>
      <c r="C39" s="115">
        <v>4</v>
      </c>
    </row>
    <row r="40" spans="1:3" s="112" customFormat="1" ht="18.75" customHeight="1" x14ac:dyDescent="0.2">
      <c r="A40" s="115" t="s">
        <v>233</v>
      </c>
      <c r="B40" s="115">
        <v>13</v>
      </c>
      <c r="C40" s="115">
        <v>12</v>
      </c>
    </row>
    <row r="41" spans="1:3" s="112" customFormat="1" ht="18.75" customHeight="1" x14ac:dyDescent="0.2">
      <c r="A41" s="115" t="s">
        <v>234</v>
      </c>
      <c r="B41" s="115">
        <v>6</v>
      </c>
      <c r="C41" s="115">
        <v>6</v>
      </c>
    </row>
    <row r="42" spans="1:3" s="112" customFormat="1" ht="18.75" customHeight="1" x14ac:dyDescent="0.2">
      <c r="A42" s="115" t="s">
        <v>235</v>
      </c>
      <c r="B42" s="115">
        <v>6</v>
      </c>
      <c r="C42" s="115">
        <v>6</v>
      </c>
    </row>
    <row r="43" spans="1:3" s="112" customFormat="1" ht="18.75" customHeight="1" x14ac:dyDescent="0.2">
      <c r="A43" s="115" t="s">
        <v>236</v>
      </c>
      <c r="B43" s="115">
        <v>15</v>
      </c>
      <c r="C43" s="115">
        <v>18</v>
      </c>
    </row>
    <row r="44" spans="1:3" s="112" customFormat="1" ht="18.75" customHeight="1" x14ac:dyDescent="0.2">
      <c r="A44" s="115" t="s">
        <v>237</v>
      </c>
      <c r="B44" s="115">
        <v>15</v>
      </c>
      <c r="C44" s="115">
        <v>12</v>
      </c>
    </row>
    <row r="45" spans="1:3" s="112" customFormat="1" ht="18.75" customHeight="1" x14ac:dyDescent="0.2">
      <c r="A45" s="115" t="s">
        <v>238</v>
      </c>
      <c r="B45" s="115">
        <v>12</v>
      </c>
      <c r="C45" s="115">
        <v>14</v>
      </c>
    </row>
    <row r="46" spans="1:3" s="112" customFormat="1" ht="18.75" customHeight="1" x14ac:dyDescent="0.2">
      <c r="A46" s="115" t="s">
        <v>239</v>
      </c>
      <c r="B46" s="115">
        <v>13</v>
      </c>
      <c r="C46" s="115">
        <v>13</v>
      </c>
    </row>
    <row r="47" spans="1:3" s="112" customFormat="1" ht="18.75" customHeight="1" x14ac:dyDescent="0.2">
      <c r="A47" s="115" t="s">
        <v>240</v>
      </c>
      <c r="B47" s="115">
        <v>13</v>
      </c>
      <c r="C47" s="115">
        <v>12</v>
      </c>
    </row>
    <row r="48" spans="1:3" s="112" customFormat="1" ht="18.75" customHeight="1" x14ac:dyDescent="0.2">
      <c r="A48" s="115" t="s">
        <v>241</v>
      </c>
      <c r="B48" s="115">
        <v>4</v>
      </c>
      <c r="C48" s="115">
        <v>4</v>
      </c>
    </row>
    <row r="49" spans="1:3" s="112" customFormat="1" ht="18.75" customHeight="1" x14ac:dyDescent="0.2">
      <c r="A49" s="115" t="s">
        <v>205</v>
      </c>
      <c r="B49" s="115">
        <v>13</v>
      </c>
      <c r="C49" s="115">
        <v>13</v>
      </c>
    </row>
    <row r="50" spans="1:3" s="112" customFormat="1" ht="18.75" customHeight="1" x14ac:dyDescent="0.2">
      <c r="A50" s="115" t="s">
        <v>242</v>
      </c>
      <c r="B50" s="115">
        <v>6</v>
      </c>
      <c r="C50" s="115">
        <v>5</v>
      </c>
    </row>
    <row r="51" spans="1:3" s="112" customFormat="1" ht="18.75" customHeight="1" x14ac:dyDescent="0.2">
      <c r="A51" s="115" t="s">
        <v>243</v>
      </c>
      <c r="B51" s="115">
        <v>12</v>
      </c>
      <c r="C51" s="115">
        <v>8</v>
      </c>
    </row>
    <row r="52" spans="1:3" s="112" customFormat="1" ht="18.75" customHeight="1" x14ac:dyDescent="0.2">
      <c r="A52" s="115" t="s">
        <v>244</v>
      </c>
      <c r="B52" s="115">
        <v>10</v>
      </c>
      <c r="C52" s="115">
        <v>11</v>
      </c>
    </row>
    <row r="53" spans="1:3" s="112" customFormat="1" ht="18.75" customHeight="1" x14ac:dyDescent="0.2">
      <c r="A53" s="115" t="s">
        <v>245</v>
      </c>
      <c r="B53" s="115">
        <v>8</v>
      </c>
      <c r="C53" s="115">
        <v>5</v>
      </c>
    </row>
    <row r="54" spans="1:3" s="112" customFormat="1" ht="18.75" customHeight="1" x14ac:dyDescent="0.2">
      <c r="A54" s="115" t="s">
        <v>246</v>
      </c>
      <c r="B54" s="115">
        <v>8</v>
      </c>
      <c r="C54" s="115">
        <v>7</v>
      </c>
    </row>
    <row r="55" spans="1:3" s="112" customFormat="1" ht="18.75" customHeight="1" x14ac:dyDescent="0.2">
      <c r="A55" s="115" t="s">
        <v>247</v>
      </c>
      <c r="B55" s="115">
        <v>10</v>
      </c>
      <c r="C55" s="115">
        <v>13</v>
      </c>
    </row>
    <row r="56" spans="1:3" s="112" customFormat="1" ht="18.75" customHeight="1" x14ac:dyDescent="0.2">
      <c r="A56" s="115" t="s">
        <v>248</v>
      </c>
      <c r="B56" s="115">
        <v>19</v>
      </c>
      <c r="C56" s="115">
        <v>21</v>
      </c>
    </row>
    <row r="57" spans="1:3" s="112" customFormat="1" ht="18.75" customHeight="1" x14ac:dyDescent="0.2">
      <c r="A57" s="115" t="s">
        <v>249</v>
      </c>
      <c r="B57" s="115">
        <v>12</v>
      </c>
      <c r="C57" s="115">
        <v>13</v>
      </c>
    </row>
    <row r="58" spans="1:3" s="112" customFormat="1" ht="18.75" customHeight="1" x14ac:dyDescent="0.2">
      <c r="A58" s="115" t="s">
        <v>250</v>
      </c>
      <c r="B58" s="115">
        <v>4</v>
      </c>
      <c r="C58" s="115">
        <v>4</v>
      </c>
    </row>
    <row r="59" spans="1:3" s="112" customFormat="1" ht="18.75" customHeight="1" x14ac:dyDescent="0.2">
      <c r="A59" s="115" t="s">
        <v>251</v>
      </c>
      <c r="B59" s="115">
        <v>20</v>
      </c>
      <c r="C59" s="115">
        <v>19</v>
      </c>
    </row>
    <row r="60" spans="1:3" s="112" customFormat="1" ht="18.75" customHeight="1" x14ac:dyDescent="0.2">
      <c r="A60" s="115" t="s">
        <v>252</v>
      </c>
      <c r="B60" s="115">
        <v>10</v>
      </c>
      <c r="C60" s="115">
        <v>11</v>
      </c>
    </row>
    <row r="61" spans="1:3" s="112" customFormat="1" ht="18.75" customHeight="1" x14ac:dyDescent="0.2">
      <c r="A61" s="115" t="s">
        <v>253</v>
      </c>
      <c r="B61" s="115">
        <v>14</v>
      </c>
      <c r="C61" s="115">
        <v>17</v>
      </c>
    </row>
    <row r="62" spans="1:3" s="112" customFormat="1" ht="18.75" customHeight="1" x14ac:dyDescent="0.2">
      <c r="A62" s="115" t="s">
        <v>254</v>
      </c>
      <c r="B62" s="115">
        <v>15</v>
      </c>
      <c r="C62" s="115">
        <v>17</v>
      </c>
    </row>
    <row r="63" spans="1:3" s="112" customFormat="1" ht="18.75" customHeight="1" x14ac:dyDescent="0.2">
      <c r="A63" s="115" t="s">
        <v>255</v>
      </c>
      <c r="B63" s="115">
        <v>13</v>
      </c>
      <c r="C63" s="115">
        <v>10</v>
      </c>
    </row>
    <row r="64" spans="1:3" s="112" customFormat="1" ht="18.75" customHeight="1" x14ac:dyDescent="0.2">
      <c r="A64" s="115" t="s">
        <v>256</v>
      </c>
      <c r="B64" s="115">
        <v>6</v>
      </c>
      <c r="C64" s="115">
        <v>6</v>
      </c>
    </row>
    <row r="65" spans="1:3" s="112" customFormat="1" ht="18.75" customHeight="1" x14ac:dyDescent="0.2">
      <c r="A65" s="115" t="s">
        <v>257</v>
      </c>
      <c r="B65" s="115">
        <v>20</v>
      </c>
      <c r="C65" s="115">
        <v>18</v>
      </c>
    </row>
    <row r="66" spans="1:3" s="112" customFormat="1" ht="18.75" customHeight="1" x14ac:dyDescent="0.2">
      <c r="A66" s="115" t="s">
        <v>258</v>
      </c>
      <c r="B66" s="115">
        <v>6</v>
      </c>
      <c r="C66" s="115">
        <v>5</v>
      </c>
    </row>
    <row r="67" spans="1:3" s="112" customFormat="1" ht="18.75" customHeight="1" x14ac:dyDescent="0.2">
      <c r="A67" s="115" t="s">
        <v>259</v>
      </c>
      <c r="B67" s="115">
        <v>3</v>
      </c>
      <c r="C67" s="115">
        <v>2</v>
      </c>
    </row>
    <row r="68" spans="1:3" s="112" customFormat="1" ht="18.75" customHeight="1" x14ac:dyDescent="0.2">
      <c r="A68" s="115" t="s">
        <v>260</v>
      </c>
      <c r="B68" s="115">
        <v>3</v>
      </c>
      <c r="C68" s="115">
        <v>2</v>
      </c>
    </row>
    <row r="69" spans="1:3" s="112" customFormat="1" ht="18.75" customHeight="1" x14ac:dyDescent="0.2">
      <c r="A69" s="115" t="s">
        <v>261</v>
      </c>
      <c r="B69" s="115">
        <v>20</v>
      </c>
      <c r="C69" s="115">
        <v>20</v>
      </c>
    </row>
    <row r="70" spans="1:3" s="112" customFormat="1" ht="18.75" customHeight="1" x14ac:dyDescent="0.2">
      <c r="A70" s="115" t="s">
        <v>262</v>
      </c>
      <c r="B70" s="115">
        <v>5</v>
      </c>
      <c r="C70" s="115">
        <v>5</v>
      </c>
    </row>
    <row r="71" spans="1:3" s="112" customFormat="1" ht="18.75" customHeight="1" x14ac:dyDescent="0.2">
      <c r="A71" s="115" t="s">
        <v>263</v>
      </c>
      <c r="B71" s="115">
        <v>14</v>
      </c>
      <c r="C71" s="115">
        <v>13</v>
      </c>
    </row>
    <row r="72" spans="1:3" s="112" customFormat="1" ht="18.75" customHeight="1" x14ac:dyDescent="0.2">
      <c r="A72" s="115" t="s">
        <v>264</v>
      </c>
      <c r="B72" s="115">
        <v>7</v>
      </c>
      <c r="C72" s="115">
        <v>5</v>
      </c>
    </row>
    <row r="73" spans="1:3" s="112" customFormat="1" ht="18.75" customHeight="1" x14ac:dyDescent="0.2">
      <c r="A73" s="115" t="s">
        <v>265</v>
      </c>
      <c r="B73" s="115">
        <v>6</v>
      </c>
      <c r="C73" s="115">
        <v>6</v>
      </c>
    </row>
    <row r="74" spans="1:3" s="112" customFormat="1" ht="18.75" customHeight="1" x14ac:dyDescent="0.2">
      <c r="A74" s="115" t="s">
        <v>266</v>
      </c>
      <c r="B74" s="115">
        <v>5</v>
      </c>
      <c r="C74" s="115">
        <v>7</v>
      </c>
    </row>
    <row r="75" spans="1:3" s="112" customFormat="1" ht="18.75" customHeight="1" x14ac:dyDescent="0.2">
      <c r="A75" s="115" t="s">
        <v>267</v>
      </c>
      <c r="B75" s="115">
        <v>19</v>
      </c>
      <c r="C75" s="115">
        <v>20</v>
      </c>
    </row>
    <row r="76" spans="1:3" s="112" customFormat="1" ht="18.75" customHeight="1" x14ac:dyDescent="0.2">
      <c r="A76" s="115" t="s">
        <v>268</v>
      </c>
      <c r="B76" s="115">
        <v>21</v>
      </c>
      <c r="C76" s="115">
        <v>20</v>
      </c>
    </row>
    <row r="77" spans="1:3" s="112" customFormat="1" ht="18.75" customHeight="1" x14ac:dyDescent="0.2">
      <c r="A77" s="115" t="s">
        <v>269</v>
      </c>
      <c r="B77" s="115">
        <v>15</v>
      </c>
      <c r="C77" s="115">
        <v>18</v>
      </c>
    </row>
    <row r="78" spans="1:3" s="112" customFormat="1" ht="18.75" customHeight="1" x14ac:dyDescent="0.2">
      <c r="A78" s="115" t="s">
        <v>270</v>
      </c>
      <c r="B78" s="115">
        <v>11</v>
      </c>
      <c r="C78" s="115">
        <v>15</v>
      </c>
    </row>
    <row r="79" spans="1:3" s="112" customFormat="1" ht="18.75" customHeight="1" x14ac:dyDescent="0.2">
      <c r="A79" s="115" t="s">
        <v>271</v>
      </c>
      <c r="B79" s="115">
        <v>14</v>
      </c>
      <c r="C79" s="115">
        <v>15</v>
      </c>
    </row>
    <row r="80" spans="1:3" s="112" customFormat="1" ht="18.75" customHeight="1" x14ac:dyDescent="0.2">
      <c r="A80" s="115" t="s">
        <v>272</v>
      </c>
      <c r="B80" s="115">
        <v>14</v>
      </c>
      <c r="C80" s="115">
        <v>15</v>
      </c>
    </row>
    <row r="81" spans="1:3" s="112" customFormat="1" ht="18.75" customHeight="1" x14ac:dyDescent="0.2">
      <c r="A81" s="115" t="s">
        <v>273</v>
      </c>
      <c r="B81" s="115">
        <v>18</v>
      </c>
      <c r="C81" s="115">
        <v>20</v>
      </c>
    </row>
    <row r="82" spans="1:3" s="112" customFormat="1" ht="18.75" customHeight="1" x14ac:dyDescent="0.2">
      <c r="A82" s="115" t="s">
        <v>274</v>
      </c>
      <c r="B82" s="115">
        <v>17</v>
      </c>
      <c r="C82" s="115">
        <v>16</v>
      </c>
    </row>
    <row r="83" spans="1:3" s="112" customFormat="1" ht="18.75" customHeight="1" x14ac:dyDescent="0.2">
      <c r="A83" s="115" t="s">
        <v>275</v>
      </c>
      <c r="B83" s="115">
        <v>13</v>
      </c>
      <c r="C83" s="115">
        <v>14</v>
      </c>
    </row>
    <row r="84" spans="1:3" s="112" customFormat="1" ht="18.75" customHeight="1" x14ac:dyDescent="0.2">
      <c r="A84" s="115" t="s">
        <v>276</v>
      </c>
      <c r="B84" s="115">
        <v>16</v>
      </c>
      <c r="C84" s="115">
        <v>16</v>
      </c>
    </row>
    <row r="85" spans="1:3" s="112" customFormat="1" ht="18.75" customHeight="1" x14ac:dyDescent="0.2">
      <c r="A85" s="115" t="s">
        <v>277</v>
      </c>
      <c r="B85" s="115">
        <v>11</v>
      </c>
      <c r="C85" s="115">
        <v>14</v>
      </c>
    </row>
    <row r="86" spans="1:3" s="112" customFormat="1" ht="18.75" customHeight="1" x14ac:dyDescent="0.2">
      <c r="A86" s="115" t="s">
        <v>278</v>
      </c>
      <c r="B86" s="115">
        <v>11</v>
      </c>
      <c r="C86" s="115">
        <v>11</v>
      </c>
    </row>
    <row r="87" spans="1:3" s="112" customFormat="1" ht="18.75" customHeight="1" x14ac:dyDescent="0.2">
      <c r="A87" s="115" t="s">
        <v>279</v>
      </c>
      <c r="B87" s="115">
        <v>14</v>
      </c>
      <c r="C87" s="115">
        <v>14</v>
      </c>
    </row>
    <row r="88" spans="1:3" s="112" customFormat="1" ht="18.75" customHeight="1" x14ac:dyDescent="0.2">
      <c r="A88" s="115" t="s">
        <v>280</v>
      </c>
      <c r="B88" s="115">
        <v>12</v>
      </c>
      <c r="C88" s="115">
        <v>12</v>
      </c>
    </row>
    <row r="89" spans="1:3" s="112" customFormat="1" ht="18.75" customHeight="1" x14ac:dyDescent="0.2">
      <c r="A89" s="115" t="s">
        <v>281</v>
      </c>
      <c r="B89" s="115">
        <v>20</v>
      </c>
      <c r="C89" s="115">
        <v>22</v>
      </c>
    </row>
    <row r="90" spans="1:3" s="112" customFormat="1" ht="18.75" customHeight="1" x14ac:dyDescent="0.2">
      <c r="A90" s="115" t="s">
        <v>282</v>
      </c>
      <c r="B90" s="115">
        <v>6</v>
      </c>
      <c r="C90" s="115">
        <v>5</v>
      </c>
    </row>
    <row r="91" spans="1:3" s="112" customFormat="1" ht="18.75" customHeight="1" x14ac:dyDescent="0.2">
      <c r="A91" s="115" t="s">
        <v>283</v>
      </c>
      <c r="B91" s="115">
        <v>11</v>
      </c>
      <c r="C91" s="115">
        <v>13</v>
      </c>
    </row>
    <row r="92" spans="1:3" s="112" customFormat="1" ht="18.75" customHeight="1" x14ac:dyDescent="0.2">
      <c r="A92" s="115" t="s">
        <v>284</v>
      </c>
      <c r="B92" s="115">
        <v>21</v>
      </c>
      <c r="C92" s="115">
        <v>20</v>
      </c>
    </row>
    <row r="93" spans="1:3" s="112" customFormat="1" ht="18.75" customHeight="1" x14ac:dyDescent="0.2">
      <c r="A93" s="115" t="s">
        <v>285</v>
      </c>
      <c r="B93" s="115">
        <v>4</v>
      </c>
      <c r="C93" s="115">
        <v>3</v>
      </c>
    </row>
    <row r="94" spans="1:3" s="112" customFormat="1" ht="18.75" customHeight="1" x14ac:dyDescent="0.2">
      <c r="A94" s="115" t="s">
        <v>286</v>
      </c>
      <c r="B94" s="115">
        <v>6</v>
      </c>
      <c r="C94" s="115">
        <v>6</v>
      </c>
    </row>
    <row r="95" spans="1:3" s="112" customFormat="1" ht="18.75" customHeight="1" x14ac:dyDescent="0.2">
      <c r="A95" s="115" t="s">
        <v>287</v>
      </c>
      <c r="B95" s="115">
        <v>14</v>
      </c>
      <c r="C95" s="115">
        <v>13</v>
      </c>
    </row>
    <row r="96" spans="1:3" s="112" customFormat="1" ht="18.75" customHeight="1" x14ac:dyDescent="0.2">
      <c r="A96" s="115" t="s">
        <v>288</v>
      </c>
      <c r="B96" s="115">
        <v>6</v>
      </c>
      <c r="C96" s="115">
        <v>7</v>
      </c>
    </row>
    <row r="97" spans="1:3" s="112" customFormat="1" ht="18.75" customHeight="1" x14ac:dyDescent="0.2">
      <c r="A97" s="115" t="s">
        <v>289</v>
      </c>
      <c r="B97" s="115">
        <v>13</v>
      </c>
      <c r="C97" s="115">
        <v>14</v>
      </c>
    </row>
    <row r="98" spans="1:3" s="112" customFormat="1" ht="18.75" customHeight="1" x14ac:dyDescent="0.2">
      <c r="A98" s="115" t="s">
        <v>290</v>
      </c>
      <c r="B98" s="115">
        <v>15</v>
      </c>
      <c r="C98" s="115">
        <v>17</v>
      </c>
    </row>
    <row r="99" spans="1:3" s="112" customFormat="1" ht="18.75" customHeight="1" x14ac:dyDescent="0.2">
      <c r="A99" s="115" t="s">
        <v>291</v>
      </c>
      <c r="B99" s="115">
        <v>6</v>
      </c>
      <c r="C99" s="115">
        <v>5</v>
      </c>
    </row>
    <row r="100" spans="1:3" s="112" customFormat="1" ht="18.75" customHeight="1" x14ac:dyDescent="0.2">
      <c r="A100" s="115" t="s">
        <v>292</v>
      </c>
      <c r="B100" s="115">
        <v>15</v>
      </c>
      <c r="C100" s="115">
        <v>15</v>
      </c>
    </row>
    <row r="101" spans="1:3" s="112" customFormat="1" ht="18.75" customHeight="1" x14ac:dyDescent="0.2">
      <c r="A101" s="115" t="s">
        <v>293</v>
      </c>
      <c r="B101" s="115">
        <v>18</v>
      </c>
      <c r="C101" s="115">
        <v>17</v>
      </c>
    </row>
    <row r="102" spans="1:3" s="112" customFormat="1" ht="18.75" customHeight="1" x14ac:dyDescent="0.2">
      <c r="A102" s="115" t="s">
        <v>294</v>
      </c>
      <c r="B102" s="115">
        <v>16</v>
      </c>
      <c r="C102" s="115">
        <v>18</v>
      </c>
    </row>
    <row r="103" spans="1:3" s="112" customFormat="1" ht="18.75" customHeight="1" x14ac:dyDescent="0.2">
      <c r="A103" s="115" t="s">
        <v>295</v>
      </c>
      <c r="B103" s="115">
        <v>12</v>
      </c>
      <c r="C103" s="115">
        <v>14</v>
      </c>
    </row>
    <row r="104" spans="1:3" s="112" customFormat="1" ht="18.75" customHeight="1" x14ac:dyDescent="0.2">
      <c r="A104" s="115" t="s">
        <v>296</v>
      </c>
      <c r="B104" s="115">
        <v>15</v>
      </c>
      <c r="C104" s="115">
        <v>15</v>
      </c>
    </row>
    <row r="105" spans="1:3" s="112" customFormat="1" ht="18.75" customHeight="1" x14ac:dyDescent="0.2">
      <c r="A105" s="115" t="s">
        <v>297</v>
      </c>
      <c r="B105" s="115">
        <v>13</v>
      </c>
      <c r="C105" s="115">
        <v>13</v>
      </c>
    </row>
    <row r="106" spans="1:3" s="112" customFormat="1" ht="18.75" customHeight="1" x14ac:dyDescent="0.2">
      <c r="A106" s="115" t="s">
        <v>298</v>
      </c>
      <c r="B106" s="115">
        <v>13</v>
      </c>
      <c r="C106" s="115">
        <v>13</v>
      </c>
    </row>
    <row r="107" spans="1:3" s="112" customFormat="1" ht="18.75" customHeight="1" x14ac:dyDescent="0.2">
      <c r="A107" s="115" t="s">
        <v>299</v>
      </c>
      <c r="B107" s="115">
        <v>13</v>
      </c>
      <c r="C107" s="115">
        <v>13</v>
      </c>
    </row>
    <row r="108" spans="1:3" s="112" customFormat="1" ht="18.75" customHeight="1" x14ac:dyDescent="0.2">
      <c r="A108" s="115" t="s">
        <v>300</v>
      </c>
      <c r="B108" s="115">
        <v>17</v>
      </c>
      <c r="C108" s="115">
        <v>17</v>
      </c>
    </row>
    <row r="109" spans="1:3" s="112" customFormat="1" ht="18.75" customHeight="1" x14ac:dyDescent="0.2">
      <c r="A109" s="115" t="s">
        <v>301</v>
      </c>
      <c r="B109" s="115">
        <v>4</v>
      </c>
      <c r="C109" s="115">
        <v>4</v>
      </c>
    </row>
    <row r="110" spans="1:3" s="112" customFormat="1" ht="18.75" customHeight="1" x14ac:dyDescent="0.2">
      <c r="A110" s="115" t="s">
        <v>302</v>
      </c>
      <c r="B110" s="115">
        <v>6</v>
      </c>
      <c r="C110" s="115">
        <v>7</v>
      </c>
    </row>
    <row r="111" spans="1:3" s="112" customFormat="1" ht="18.75" customHeight="1" x14ac:dyDescent="0.2">
      <c r="A111" s="115" t="s">
        <v>303</v>
      </c>
      <c r="B111" s="115">
        <v>13</v>
      </c>
      <c r="C111" s="115">
        <v>13</v>
      </c>
    </row>
    <row r="112" spans="1:3" s="112" customFormat="1" ht="18.75" customHeight="1" x14ac:dyDescent="0.2">
      <c r="A112" s="115" t="s">
        <v>304</v>
      </c>
      <c r="B112" s="115">
        <v>15</v>
      </c>
      <c r="C112" s="115">
        <v>13</v>
      </c>
    </row>
    <row r="113" spans="1:3" s="112" customFormat="1" ht="18.75" customHeight="1" x14ac:dyDescent="0.2">
      <c r="A113" s="115" t="s">
        <v>305</v>
      </c>
      <c r="B113" s="115">
        <v>6</v>
      </c>
      <c r="C113" s="115">
        <v>5</v>
      </c>
    </row>
    <row r="114" spans="1:3" s="112" customFormat="1" ht="18.75" customHeight="1" x14ac:dyDescent="0.2">
      <c r="A114" s="115" t="s">
        <v>306</v>
      </c>
      <c r="B114" s="115">
        <v>18</v>
      </c>
      <c r="C114" s="115">
        <v>20</v>
      </c>
    </row>
    <row r="115" spans="1:3" s="112" customFormat="1" ht="18.75" customHeight="1" x14ac:dyDescent="0.2">
      <c r="A115" s="115" t="s">
        <v>307</v>
      </c>
      <c r="B115" s="115">
        <v>13</v>
      </c>
      <c r="C115" s="115">
        <v>13</v>
      </c>
    </row>
    <row r="116" spans="1:3" s="112" customFormat="1" ht="18.75" customHeight="1" x14ac:dyDescent="0.2">
      <c r="A116" s="115" t="s">
        <v>308</v>
      </c>
      <c r="B116" s="115">
        <v>6</v>
      </c>
      <c r="C116" s="115">
        <v>5</v>
      </c>
    </row>
    <row r="117" spans="1:3" s="112" customFormat="1" ht="18.75" customHeight="1" x14ac:dyDescent="0.2">
      <c r="A117" s="115" t="s">
        <v>309</v>
      </c>
      <c r="B117" s="115">
        <v>13</v>
      </c>
      <c r="C117" s="115">
        <v>15</v>
      </c>
    </row>
    <row r="118" spans="1:3" s="112" customFormat="1" ht="18.75" customHeight="1" x14ac:dyDescent="0.2">
      <c r="A118" s="115" t="s">
        <v>310</v>
      </c>
      <c r="B118" s="115">
        <v>14</v>
      </c>
      <c r="C118" s="115">
        <v>13</v>
      </c>
    </row>
    <row r="119" spans="1:3" s="112" customFormat="1" ht="18.75" customHeight="1" x14ac:dyDescent="0.2">
      <c r="A119" s="115" t="s">
        <v>311</v>
      </c>
      <c r="B119" s="115">
        <v>21</v>
      </c>
      <c r="C119" s="115">
        <v>21</v>
      </c>
    </row>
    <row r="120" spans="1:3" s="112" customFormat="1" ht="18.75" customHeight="1" x14ac:dyDescent="0.2">
      <c r="A120" s="115" t="s">
        <v>312</v>
      </c>
      <c r="B120" s="115">
        <v>21</v>
      </c>
      <c r="C120" s="115">
        <v>21</v>
      </c>
    </row>
    <row r="121" spans="1:3" s="112" customFormat="1" ht="18.75" customHeight="1" x14ac:dyDescent="0.2">
      <c r="A121" s="115" t="s">
        <v>313</v>
      </c>
      <c r="B121" s="115">
        <v>14</v>
      </c>
      <c r="C121" s="115">
        <v>15</v>
      </c>
    </row>
    <row r="122" spans="1:3" s="112" customFormat="1" ht="18.75" customHeight="1" x14ac:dyDescent="0.2">
      <c r="A122" s="115" t="s">
        <v>314</v>
      </c>
      <c r="B122" s="115">
        <v>18</v>
      </c>
      <c r="C122" s="115">
        <v>20</v>
      </c>
    </row>
    <row r="123" spans="1:3" s="112" customFormat="1" ht="18.75" customHeight="1" x14ac:dyDescent="0.2">
      <c r="A123" s="115" t="s">
        <v>315</v>
      </c>
      <c r="B123" s="115">
        <v>6</v>
      </c>
      <c r="C123" s="115">
        <v>7</v>
      </c>
    </row>
    <row r="124" spans="1:3" s="112" customFormat="1" ht="18.75" customHeight="1" x14ac:dyDescent="0.2">
      <c r="A124" s="115" t="s">
        <v>316</v>
      </c>
      <c r="B124" s="115">
        <v>16</v>
      </c>
      <c r="C124" s="115">
        <v>19</v>
      </c>
    </row>
    <row r="125" spans="1:3" s="112" customFormat="1" ht="18.75" customHeight="1" x14ac:dyDescent="0.2">
      <c r="A125" s="115" t="s">
        <v>317</v>
      </c>
      <c r="B125" s="115">
        <v>7</v>
      </c>
      <c r="C125" s="115">
        <v>6</v>
      </c>
    </row>
    <row r="126" spans="1:3" s="112" customFormat="1" ht="18.75" customHeight="1" x14ac:dyDescent="0.2">
      <c r="A126" s="115" t="s">
        <v>318</v>
      </c>
      <c r="B126" s="115">
        <v>17</v>
      </c>
      <c r="C126" s="115">
        <v>18</v>
      </c>
    </row>
    <row r="127" spans="1:3" s="112" customFormat="1" ht="18.75" customHeight="1" x14ac:dyDescent="0.2">
      <c r="A127" s="115" t="s">
        <v>319</v>
      </c>
      <c r="B127" s="115">
        <v>8</v>
      </c>
      <c r="C127" s="115">
        <v>7</v>
      </c>
    </row>
    <row r="128" spans="1:3" s="112" customFormat="1" ht="18.75" customHeight="1" x14ac:dyDescent="0.2">
      <c r="A128" s="115" t="s">
        <v>320</v>
      </c>
      <c r="B128" s="115">
        <v>19</v>
      </c>
      <c r="C128" s="115">
        <v>21</v>
      </c>
    </row>
    <row r="129" spans="1:4" s="112" customFormat="1" ht="18.75" customHeight="1" x14ac:dyDescent="0.2">
      <c r="A129" s="115" t="s">
        <v>321</v>
      </c>
      <c r="B129" s="115">
        <v>13</v>
      </c>
      <c r="C129" s="115">
        <v>14</v>
      </c>
    </row>
    <row r="130" spans="1:4" s="112" customFormat="1" ht="18.75" customHeight="1" x14ac:dyDescent="0.2">
      <c r="A130" s="115" t="s">
        <v>322</v>
      </c>
      <c r="B130" s="115">
        <v>19</v>
      </c>
      <c r="C130" s="115">
        <v>17</v>
      </c>
    </row>
    <row r="131" spans="1:4" s="112" customFormat="1" ht="18.75" customHeight="1" x14ac:dyDescent="0.2">
      <c r="A131" s="115" t="s">
        <v>323</v>
      </c>
      <c r="B131" s="115">
        <v>17</v>
      </c>
      <c r="C131" s="115">
        <v>16</v>
      </c>
    </row>
    <row r="132" spans="1:4" s="112" customFormat="1" ht="18.75" customHeight="1" x14ac:dyDescent="0.2">
      <c r="A132" s="115" t="s">
        <v>324</v>
      </c>
      <c r="B132" s="115">
        <v>20</v>
      </c>
      <c r="C132" s="115">
        <v>19</v>
      </c>
    </row>
    <row r="133" spans="1:4" ht="16.5" customHeight="1" x14ac:dyDescent="0.2">
      <c r="A133" s="116" t="s">
        <v>256</v>
      </c>
      <c r="B133" s="116">
        <v>8</v>
      </c>
      <c r="C133" s="116">
        <v>7</v>
      </c>
      <c r="D133" s="117"/>
    </row>
    <row r="134" spans="1:4" ht="16.5" customHeight="1" x14ac:dyDescent="0.2">
      <c r="A134" s="116" t="s">
        <v>325</v>
      </c>
      <c r="B134" s="116">
        <v>6</v>
      </c>
      <c r="C134" s="116">
        <v>7</v>
      </c>
      <c r="D134" s="117"/>
    </row>
    <row r="135" spans="1:4" ht="16.5" customHeight="1" x14ac:dyDescent="0.2">
      <c r="A135" s="116" t="s">
        <v>263</v>
      </c>
      <c r="B135" s="116">
        <v>6</v>
      </c>
      <c r="C135" s="116">
        <v>7</v>
      </c>
      <c r="D135" s="117"/>
    </row>
    <row r="136" spans="1:4" ht="16.5" customHeight="1" x14ac:dyDescent="0.2">
      <c r="A136" s="116" t="s">
        <v>264</v>
      </c>
      <c r="B136" s="116">
        <v>13</v>
      </c>
      <c r="C136" s="116">
        <v>13</v>
      </c>
      <c r="D136" s="117"/>
    </row>
    <row r="137" spans="1:4" ht="16.5" customHeight="1" x14ac:dyDescent="0.2">
      <c r="A137" s="116" t="s">
        <v>326</v>
      </c>
      <c r="B137" s="116">
        <v>14</v>
      </c>
      <c r="C137" s="116">
        <v>14</v>
      </c>
      <c r="D137" s="117"/>
    </row>
    <row r="138" spans="1:4" ht="16.5" customHeight="1" x14ac:dyDescent="0.2">
      <c r="A138" s="116" t="s">
        <v>327</v>
      </c>
      <c r="B138" s="116">
        <v>11</v>
      </c>
      <c r="C138" s="116">
        <v>12</v>
      </c>
      <c r="D138" s="117"/>
    </row>
    <row r="139" spans="1:4" ht="16.5" customHeight="1" x14ac:dyDescent="0.2">
      <c r="A139" s="116" t="s">
        <v>328</v>
      </c>
      <c r="B139" s="116">
        <v>16</v>
      </c>
      <c r="C139" s="116">
        <v>18</v>
      </c>
      <c r="D139" s="117"/>
    </row>
    <row r="140" spans="1:4" ht="16.5" customHeight="1" x14ac:dyDescent="0.2">
      <c r="A140" s="116" t="s">
        <v>329</v>
      </c>
      <c r="B140" s="116">
        <v>13</v>
      </c>
      <c r="C140" s="116">
        <v>13</v>
      </c>
      <c r="D140" s="117"/>
    </row>
    <row r="141" spans="1:4" ht="16.5" customHeight="1" x14ac:dyDescent="0.2">
      <c r="A141" s="116" t="s">
        <v>330</v>
      </c>
      <c r="B141" s="116">
        <v>19</v>
      </c>
      <c r="C141" s="116">
        <v>18</v>
      </c>
      <c r="D141" s="117"/>
    </row>
    <row r="142" spans="1:4" ht="16.5" customHeight="1" x14ac:dyDescent="0.2">
      <c r="A142" s="116" t="s">
        <v>331</v>
      </c>
      <c r="B142" s="116">
        <v>8</v>
      </c>
      <c r="C142" s="116">
        <v>9</v>
      </c>
      <c r="D142" s="117"/>
    </row>
    <row r="143" spans="1:4" ht="16.5" customHeight="1" x14ac:dyDescent="0.2">
      <c r="A143" s="116" t="s">
        <v>332</v>
      </c>
      <c r="B143" s="116">
        <v>21</v>
      </c>
      <c r="C143" s="116">
        <v>21</v>
      </c>
      <c r="D143" s="117"/>
    </row>
    <row r="144" spans="1:4" ht="16.5" customHeight="1" x14ac:dyDescent="0.2">
      <c r="A144" s="116" t="s">
        <v>333</v>
      </c>
      <c r="B144" s="116">
        <v>14</v>
      </c>
      <c r="C144" s="116">
        <v>12</v>
      </c>
      <c r="D144" s="117"/>
    </row>
    <row r="145" spans="1:4" ht="16.5" customHeight="1" x14ac:dyDescent="0.2">
      <c r="A145" s="116" t="s">
        <v>334</v>
      </c>
      <c r="B145" s="116">
        <v>20</v>
      </c>
      <c r="C145" s="116">
        <v>21</v>
      </c>
      <c r="D145" s="117"/>
    </row>
    <row r="146" spans="1:4" ht="16.5" customHeight="1" x14ac:dyDescent="0.2">
      <c r="A146" s="116" t="s">
        <v>335</v>
      </c>
      <c r="B146" s="116">
        <v>11</v>
      </c>
      <c r="C146" s="116">
        <v>11</v>
      </c>
      <c r="D146" s="117"/>
    </row>
    <row r="147" spans="1:4" ht="16.5" customHeight="1" x14ac:dyDescent="0.2">
      <c r="A147" s="116" t="s">
        <v>336</v>
      </c>
      <c r="B147" s="116">
        <v>15</v>
      </c>
      <c r="C147" s="116">
        <v>16</v>
      </c>
      <c r="D147" s="117"/>
    </row>
    <row r="148" spans="1:4" ht="16.5" customHeight="1" x14ac:dyDescent="0.2">
      <c r="A148" s="116" t="s">
        <v>337</v>
      </c>
      <c r="B148" s="116">
        <v>13</v>
      </c>
      <c r="C148" s="116">
        <v>12</v>
      </c>
      <c r="D148" s="117"/>
    </row>
    <row r="149" spans="1:4" ht="16.5" customHeight="1" x14ac:dyDescent="0.2">
      <c r="A149" s="116" t="s">
        <v>338</v>
      </c>
      <c r="B149" s="116">
        <v>8</v>
      </c>
      <c r="C149" s="116">
        <v>13</v>
      </c>
      <c r="D149" s="117"/>
    </row>
    <row r="150" spans="1:4" ht="16.5" customHeight="1" x14ac:dyDescent="0.2">
      <c r="A150" s="116" t="s">
        <v>339</v>
      </c>
      <c r="B150" s="116">
        <v>15</v>
      </c>
      <c r="C150" s="116">
        <v>15</v>
      </c>
      <c r="D150" s="117"/>
    </row>
    <row r="151" spans="1:4" ht="16.5" customHeight="1" x14ac:dyDescent="0.2">
      <c r="A151" s="116" t="s">
        <v>340</v>
      </c>
      <c r="B151" s="116">
        <v>10</v>
      </c>
      <c r="C151" s="116">
        <v>16</v>
      </c>
      <c r="D151" s="117"/>
    </row>
    <row r="152" spans="1:4" ht="16.5" customHeight="1" x14ac:dyDescent="0.2">
      <c r="A152" s="116" t="s">
        <v>341</v>
      </c>
      <c r="B152" s="116">
        <v>14</v>
      </c>
      <c r="C152" s="116">
        <v>16</v>
      </c>
      <c r="D152" s="117"/>
    </row>
    <row r="153" spans="1:4" ht="16.5" customHeight="1" x14ac:dyDescent="0.2">
      <c r="A153" s="116" t="s">
        <v>342</v>
      </c>
      <c r="B153" s="116">
        <v>8</v>
      </c>
      <c r="C153" s="116">
        <v>7</v>
      </c>
      <c r="D153" s="117"/>
    </row>
    <row r="154" spans="1:4" ht="16.5" customHeight="1" x14ac:dyDescent="0.2">
      <c r="A154" s="116" t="s">
        <v>343</v>
      </c>
      <c r="B154" s="116">
        <v>14</v>
      </c>
      <c r="C154" s="116">
        <v>14</v>
      </c>
      <c r="D154" s="117"/>
    </row>
    <row r="155" spans="1:4" ht="16.5" customHeight="1" x14ac:dyDescent="0.2">
      <c r="A155" s="116" t="s">
        <v>344</v>
      </c>
      <c r="B155" s="116">
        <v>12</v>
      </c>
      <c r="C155" s="116">
        <v>14</v>
      </c>
      <c r="D155" s="117"/>
    </row>
    <row r="156" spans="1:4" ht="16.5" customHeight="1" x14ac:dyDescent="0.2">
      <c r="A156" s="116" t="s">
        <v>345</v>
      </c>
      <c r="B156" s="116">
        <v>18</v>
      </c>
      <c r="C156" s="116">
        <v>21</v>
      </c>
      <c r="D156" s="117"/>
    </row>
    <row r="157" spans="1:4" ht="16.5" customHeight="1" x14ac:dyDescent="0.2">
      <c r="A157" s="116" t="s">
        <v>346</v>
      </c>
      <c r="B157" s="116">
        <v>13</v>
      </c>
      <c r="C157" s="116">
        <v>13</v>
      </c>
      <c r="D157" s="117"/>
    </row>
    <row r="158" spans="1:4" ht="16.5" customHeight="1" x14ac:dyDescent="0.2">
      <c r="A158" s="116" t="s">
        <v>347</v>
      </c>
      <c r="B158" s="116">
        <v>12</v>
      </c>
      <c r="C158" s="116">
        <v>14</v>
      </c>
      <c r="D158" s="117"/>
    </row>
    <row r="159" spans="1:4" ht="16.5" customHeight="1" x14ac:dyDescent="0.2">
      <c r="A159" s="116" t="s">
        <v>348</v>
      </c>
      <c r="B159" s="116">
        <v>14</v>
      </c>
      <c r="C159" s="116">
        <v>18</v>
      </c>
      <c r="D159" s="117"/>
    </row>
    <row r="160" spans="1:4" ht="16.5" customHeight="1" x14ac:dyDescent="0.2">
      <c r="A160" s="116" t="s">
        <v>349</v>
      </c>
      <c r="B160" s="116">
        <v>16</v>
      </c>
      <c r="C160" s="116">
        <v>20</v>
      </c>
      <c r="D160" s="117"/>
    </row>
    <row r="161" spans="1:4" ht="16.5" customHeight="1" x14ac:dyDescent="0.2">
      <c r="A161" s="116" t="s">
        <v>350</v>
      </c>
      <c r="B161" s="116">
        <v>14</v>
      </c>
      <c r="C161" s="116">
        <v>14</v>
      </c>
      <c r="D161" s="117"/>
    </row>
    <row r="162" spans="1:4" ht="16.5" customHeight="1" x14ac:dyDescent="0.2">
      <c r="A162" s="116" t="s">
        <v>351</v>
      </c>
      <c r="B162" s="116">
        <v>13</v>
      </c>
      <c r="C162" s="116">
        <v>14</v>
      </c>
      <c r="D162" s="117"/>
    </row>
    <row r="163" spans="1:4" ht="16.5" customHeight="1" x14ac:dyDescent="0.2">
      <c r="A163" s="116" t="s">
        <v>352</v>
      </c>
      <c r="B163" s="116">
        <v>13</v>
      </c>
      <c r="C163" s="116">
        <v>13</v>
      </c>
      <c r="D163" s="117"/>
    </row>
    <row r="164" spans="1:4" ht="16.5" customHeight="1" x14ac:dyDescent="0.2">
      <c r="A164" s="116" t="s">
        <v>353</v>
      </c>
      <c r="B164" s="116">
        <v>13</v>
      </c>
      <c r="C164" s="116">
        <v>13</v>
      </c>
      <c r="D164" s="117"/>
    </row>
    <row r="165" spans="1:4" ht="16.5" customHeight="1" x14ac:dyDescent="0.2">
      <c r="A165" s="116" t="s">
        <v>354</v>
      </c>
      <c r="B165" s="116">
        <v>16</v>
      </c>
      <c r="C165" s="116">
        <v>20</v>
      </c>
      <c r="D165" s="117"/>
    </row>
    <row r="166" spans="1:4" ht="16.5" customHeight="1" x14ac:dyDescent="0.2">
      <c r="A166" s="116" t="s">
        <v>355</v>
      </c>
      <c r="B166" s="116">
        <v>14</v>
      </c>
      <c r="C166" s="116">
        <v>13</v>
      </c>
      <c r="D166" s="117"/>
    </row>
    <row r="167" spans="1:4" ht="16.5" customHeight="1" x14ac:dyDescent="0.2">
      <c r="A167" s="116" t="s">
        <v>356</v>
      </c>
      <c r="B167" s="116">
        <v>22</v>
      </c>
      <c r="C167" s="116">
        <v>23</v>
      </c>
      <c r="D167" s="117"/>
    </row>
    <row r="168" spans="1:4" ht="16.5" customHeight="1" x14ac:dyDescent="0.2">
      <c r="A168" s="116" t="s">
        <v>357</v>
      </c>
      <c r="B168" s="116">
        <v>17</v>
      </c>
      <c r="C168" s="116">
        <v>18</v>
      </c>
      <c r="D168" s="117"/>
    </row>
    <row r="169" spans="1:4" ht="16.5" customHeight="1" x14ac:dyDescent="0.2">
      <c r="A169" s="116" t="s">
        <v>358</v>
      </c>
      <c r="B169" s="116">
        <v>14</v>
      </c>
      <c r="C169" s="116">
        <v>19</v>
      </c>
      <c r="D169" s="117"/>
    </row>
    <row r="170" spans="1:4" ht="16.5" customHeight="1" x14ac:dyDescent="0.2">
      <c r="A170" s="116" t="s">
        <v>359</v>
      </c>
      <c r="B170" s="116">
        <v>15</v>
      </c>
      <c r="C170" s="116">
        <v>14</v>
      </c>
      <c r="D170" s="117"/>
    </row>
    <row r="171" spans="1:4" ht="16.5" customHeight="1" x14ac:dyDescent="0.2">
      <c r="A171" s="116" t="s">
        <v>360</v>
      </c>
      <c r="B171" s="116">
        <v>16</v>
      </c>
      <c r="C171" s="116">
        <v>16</v>
      </c>
      <c r="D171" s="117"/>
    </row>
    <row r="172" spans="1:4" ht="16.5" customHeight="1" x14ac:dyDescent="0.2">
      <c r="A172" s="116" t="s">
        <v>361</v>
      </c>
      <c r="B172" s="116">
        <v>18</v>
      </c>
      <c r="C172" s="116">
        <v>19</v>
      </c>
      <c r="D172" s="117"/>
    </row>
    <row r="173" spans="1:4" ht="16.5" customHeight="1" x14ac:dyDescent="0.2">
      <c r="A173" s="116" t="s">
        <v>362</v>
      </c>
      <c r="B173" s="116">
        <v>8</v>
      </c>
      <c r="C173" s="116">
        <v>9</v>
      </c>
      <c r="D173" s="117"/>
    </row>
    <row r="174" spans="1:4" ht="16.5" customHeight="1" x14ac:dyDescent="0.2">
      <c r="A174" s="116" t="s">
        <v>363</v>
      </c>
      <c r="B174" s="116">
        <v>17</v>
      </c>
      <c r="C174" s="116">
        <v>17</v>
      </c>
      <c r="D174" s="117"/>
    </row>
    <row r="175" spans="1:4" ht="16.5" customHeight="1" x14ac:dyDescent="0.2">
      <c r="A175" s="116" t="s">
        <v>364</v>
      </c>
      <c r="B175" s="116">
        <v>14</v>
      </c>
      <c r="C175" s="116">
        <v>21</v>
      </c>
      <c r="D175" s="117"/>
    </row>
    <row r="176" spans="1:4" ht="16.5" customHeight="1" x14ac:dyDescent="0.2">
      <c r="A176" s="116" t="s">
        <v>365</v>
      </c>
      <c r="B176" s="116">
        <v>18</v>
      </c>
      <c r="C176" s="116">
        <v>18</v>
      </c>
      <c r="D176" s="117"/>
    </row>
    <row r="177" spans="1:4" ht="16.5" customHeight="1" x14ac:dyDescent="0.2">
      <c r="A177" s="116" t="s">
        <v>366</v>
      </c>
      <c r="B177" s="116">
        <v>16</v>
      </c>
      <c r="C177" s="116">
        <v>19</v>
      </c>
      <c r="D177" s="117"/>
    </row>
    <row r="178" spans="1:4" ht="16.5" customHeight="1" x14ac:dyDescent="0.2">
      <c r="A178" s="116" t="s">
        <v>367</v>
      </c>
      <c r="B178" s="116">
        <v>12</v>
      </c>
      <c r="C178" s="116">
        <v>17</v>
      </c>
      <c r="D178" s="117"/>
    </row>
    <row r="179" spans="1:4" ht="16.5" customHeight="1" x14ac:dyDescent="0.2">
      <c r="A179" s="116" t="s">
        <v>368</v>
      </c>
      <c r="B179" s="116">
        <v>18</v>
      </c>
      <c r="C179" s="116">
        <v>21</v>
      </c>
      <c r="D179" s="117"/>
    </row>
    <row r="180" spans="1:4" ht="16.5" customHeight="1" x14ac:dyDescent="0.2">
      <c r="A180" s="116" t="s">
        <v>369</v>
      </c>
      <c r="B180" s="116">
        <v>16</v>
      </c>
      <c r="C180" s="116">
        <v>20</v>
      </c>
      <c r="D180" s="117"/>
    </row>
    <row r="181" spans="1:4" ht="16.5" customHeight="1" x14ac:dyDescent="0.2">
      <c r="A181" s="116" t="s">
        <v>370</v>
      </c>
      <c r="B181" s="116">
        <v>20</v>
      </c>
      <c r="C181" s="116">
        <v>19</v>
      </c>
      <c r="D181" s="117"/>
    </row>
    <row r="182" spans="1:4" ht="16.5" customHeight="1" x14ac:dyDescent="0.2">
      <c r="A182" s="116" t="s">
        <v>371</v>
      </c>
      <c r="B182" s="116">
        <v>15</v>
      </c>
      <c r="C182" s="116">
        <v>17</v>
      </c>
      <c r="D182" s="117"/>
    </row>
    <row r="183" spans="1:4" ht="16.5" customHeight="1" x14ac:dyDescent="0.2">
      <c r="A183" s="116" t="s">
        <v>372</v>
      </c>
      <c r="B183" s="116">
        <v>21</v>
      </c>
      <c r="C183" s="116">
        <v>25</v>
      </c>
      <c r="D183" s="117"/>
    </row>
    <row r="184" spans="1:4" ht="16.5" customHeight="1" x14ac:dyDescent="0.2">
      <c r="A184" s="116" t="s">
        <v>373</v>
      </c>
      <c r="B184" s="116">
        <v>21</v>
      </c>
      <c r="C184" s="116">
        <v>21</v>
      </c>
      <c r="D184" s="117"/>
    </row>
    <row r="185" spans="1:4" ht="16.5" customHeight="1" x14ac:dyDescent="0.2">
      <c r="A185" s="116" t="s">
        <v>374</v>
      </c>
      <c r="B185" s="116">
        <v>15</v>
      </c>
      <c r="C185" s="116">
        <v>14</v>
      </c>
      <c r="D185" s="117"/>
    </row>
    <row r="186" spans="1:4" ht="16.5" customHeight="1" x14ac:dyDescent="0.2">
      <c r="A186" s="116" t="s">
        <v>375</v>
      </c>
      <c r="B186" s="116">
        <v>12</v>
      </c>
      <c r="C186" s="116">
        <v>12</v>
      </c>
      <c r="D186" s="117"/>
    </row>
    <row r="187" spans="1:4" ht="16.5" customHeight="1" x14ac:dyDescent="0.2">
      <c r="A187" s="116" t="s">
        <v>376</v>
      </c>
      <c r="B187" s="116">
        <v>17</v>
      </c>
      <c r="C187" s="116">
        <v>22</v>
      </c>
      <c r="D187" s="117"/>
    </row>
    <row r="188" spans="1:4" ht="16.5" customHeight="1" x14ac:dyDescent="0.2">
      <c r="A188" s="116" t="s">
        <v>377</v>
      </c>
      <c r="B188" s="116">
        <v>14</v>
      </c>
      <c r="C188" s="116">
        <v>12</v>
      </c>
      <c r="D188" s="117"/>
    </row>
    <row r="189" spans="1:4" ht="16.5" customHeight="1" x14ac:dyDescent="0.2">
      <c r="A189" s="116" t="s">
        <v>378</v>
      </c>
      <c r="B189" s="116">
        <v>15</v>
      </c>
      <c r="C189" s="116">
        <v>17</v>
      </c>
      <c r="D189" s="117"/>
    </row>
    <row r="190" spans="1:4" ht="16.5" customHeight="1" x14ac:dyDescent="0.2">
      <c r="A190" s="116" t="s">
        <v>379</v>
      </c>
      <c r="B190" s="116">
        <v>11</v>
      </c>
      <c r="C190" s="116">
        <v>19</v>
      </c>
      <c r="D190" s="117"/>
    </row>
    <row r="191" spans="1:4" ht="16.5" customHeight="1" x14ac:dyDescent="0.2">
      <c r="A191" s="116" t="s">
        <v>380</v>
      </c>
      <c r="B191" s="116">
        <v>18</v>
      </c>
      <c r="C191" s="116">
        <v>19</v>
      </c>
      <c r="D191" s="117"/>
    </row>
    <row r="192" spans="1:4" ht="16.5" customHeight="1" x14ac:dyDescent="0.2">
      <c r="A192" s="116" t="s">
        <v>381</v>
      </c>
      <c r="B192" s="116">
        <v>13</v>
      </c>
      <c r="C192" s="116">
        <v>16</v>
      </c>
      <c r="D192" s="117"/>
    </row>
    <row r="193" spans="1:4" ht="16.5" customHeight="1" x14ac:dyDescent="0.2">
      <c r="A193" s="116" t="s">
        <v>382</v>
      </c>
      <c r="B193" s="116">
        <v>13</v>
      </c>
      <c r="C193" s="116">
        <v>14</v>
      </c>
      <c r="D193" s="117"/>
    </row>
    <row r="194" spans="1:4" ht="16.5" customHeight="1" x14ac:dyDescent="0.2">
      <c r="A194" s="116" t="s">
        <v>383</v>
      </c>
      <c r="B194" s="116">
        <v>18</v>
      </c>
      <c r="C194" s="116">
        <v>21</v>
      </c>
      <c r="D194" s="117"/>
    </row>
    <row r="195" spans="1:4" ht="16.5" customHeight="1" x14ac:dyDescent="0.2">
      <c r="A195" s="116" t="s">
        <v>384</v>
      </c>
      <c r="B195" s="116">
        <v>13</v>
      </c>
      <c r="C195" s="116">
        <v>22</v>
      </c>
      <c r="D195" s="117"/>
    </row>
    <row r="196" spans="1:4" ht="16.5" customHeight="1" x14ac:dyDescent="0.2">
      <c r="A196" s="116" t="s">
        <v>385</v>
      </c>
      <c r="B196" s="116">
        <v>13</v>
      </c>
      <c r="C196" s="116">
        <v>15</v>
      </c>
      <c r="D196" s="117"/>
    </row>
    <row r="197" spans="1:4" ht="16.5" customHeight="1" x14ac:dyDescent="0.2">
      <c r="A197" s="116" t="s">
        <v>386</v>
      </c>
      <c r="B197" s="116">
        <v>15</v>
      </c>
      <c r="C197" s="116">
        <v>17</v>
      </c>
      <c r="D197" s="117"/>
    </row>
    <row r="198" spans="1:4" ht="16.5" customHeight="1" x14ac:dyDescent="0.2">
      <c r="A198" s="116" t="s">
        <v>387</v>
      </c>
      <c r="B198" s="116">
        <v>11</v>
      </c>
      <c r="C198" s="116">
        <v>14</v>
      </c>
      <c r="D198" s="117"/>
    </row>
    <row r="199" spans="1:4" ht="16.5" customHeight="1" x14ac:dyDescent="0.2">
      <c r="A199" s="116" t="s">
        <v>388</v>
      </c>
      <c r="B199" s="116">
        <v>14</v>
      </c>
      <c r="C199" s="116">
        <v>21</v>
      </c>
      <c r="D199" s="117"/>
    </row>
    <row r="200" spans="1:4" ht="16.5" customHeight="1" x14ac:dyDescent="0.2">
      <c r="A200" s="116" t="s">
        <v>389</v>
      </c>
      <c r="B200" s="116">
        <v>11</v>
      </c>
      <c r="C200" s="116">
        <v>12</v>
      </c>
      <c r="D200" s="117"/>
    </row>
    <row r="201" spans="1:4" ht="16.5" customHeight="1" x14ac:dyDescent="0.2">
      <c r="A201" s="116" t="s">
        <v>390</v>
      </c>
      <c r="B201" s="116">
        <v>14</v>
      </c>
      <c r="C201" s="116">
        <v>14</v>
      </c>
      <c r="D201" s="117"/>
    </row>
    <row r="202" spans="1:4" ht="16.5" customHeight="1" x14ac:dyDescent="0.2">
      <c r="A202" s="116" t="s">
        <v>391</v>
      </c>
      <c r="B202" s="116">
        <v>8</v>
      </c>
      <c r="C202" s="116">
        <v>7</v>
      </c>
      <c r="D202" s="117"/>
    </row>
    <row r="203" spans="1:4" ht="16.5" customHeight="1" x14ac:dyDescent="0.2">
      <c r="A203" s="116" t="s">
        <v>392</v>
      </c>
      <c r="B203" s="116">
        <v>14</v>
      </c>
      <c r="C203" s="116">
        <v>14</v>
      </c>
      <c r="D203" s="117"/>
    </row>
    <row r="204" spans="1:4" ht="16.5" customHeight="1" x14ac:dyDescent="0.2">
      <c r="A204" s="116" t="s">
        <v>393</v>
      </c>
      <c r="B204" s="116">
        <v>21</v>
      </c>
      <c r="C204" s="116">
        <v>24</v>
      </c>
      <c r="D204" s="117"/>
    </row>
    <row r="205" spans="1:4" ht="16.5" customHeight="1" x14ac:dyDescent="0.2">
      <c r="A205" s="116" t="s">
        <v>394</v>
      </c>
      <c r="B205" s="116">
        <v>8</v>
      </c>
      <c r="C205" s="116">
        <v>8</v>
      </c>
      <c r="D205" s="117"/>
    </row>
    <row r="206" spans="1:4" ht="16.5" customHeight="1" x14ac:dyDescent="0.2">
      <c r="A206" s="116" t="s">
        <v>395</v>
      </c>
      <c r="B206" s="116">
        <v>16</v>
      </c>
      <c r="C206" s="116">
        <v>15</v>
      </c>
      <c r="D206" s="117"/>
    </row>
    <row r="207" spans="1:4" ht="16.5" customHeight="1" x14ac:dyDescent="0.2">
      <c r="A207" s="116" t="s">
        <v>396</v>
      </c>
      <c r="B207" s="116">
        <v>11</v>
      </c>
      <c r="C207" s="116">
        <v>18</v>
      </c>
      <c r="D207" s="117"/>
    </row>
    <row r="208" spans="1:4" ht="16.5" customHeight="1" x14ac:dyDescent="0.2">
      <c r="A208" s="116" t="s">
        <v>397</v>
      </c>
      <c r="B208" s="116">
        <v>11</v>
      </c>
      <c r="C208" s="116">
        <v>10</v>
      </c>
      <c r="D208" s="117"/>
    </row>
    <row r="209" spans="1:4" ht="16.5" customHeight="1" x14ac:dyDescent="0.2">
      <c r="A209" s="116" t="s">
        <v>398</v>
      </c>
      <c r="B209" s="116">
        <v>20</v>
      </c>
      <c r="C209" s="116">
        <v>22</v>
      </c>
      <c r="D209" s="117"/>
    </row>
    <row r="210" spans="1:4" ht="16.5" customHeight="1" x14ac:dyDescent="0.2">
      <c r="A210" s="116" t="s">
        <v>399</v>
      </c>
      <c r="B210" s="116">
        <v>14</v>
      </c>
      <c r="C210" s="116">
        <v>14</v>
      </c>
      <c r="D210" s="117"/>
    </row>
    <row r="211" spans="1:4" ht="16.5" customHeight="1" x14ac:dyDescent="0.2">
      <c r="A211" s="116" t="s">
        <v>400</v>
      </c>
      <c r="B211" s="116">
        <v>13</v>
      </c>
      <c r="C211" s="116">
        <v>14</v>
      </c>
      <c r="D211" s="117"/>
    </row>
    <row r="212" spans="1:4" ht="16.5" customHeight="1" x14ac:dyDescent="0.2">
      <c r="A212" s="116" t="s">
        <v>401</v>
      </c>
      <c r="B212" s="116">
        <v>6</v>
      </c>
      <c r="C212" s="116">
        <v>7</v>
      </c>
      <c r="D212" s="117"/>
    </row>
    <row r="213" spans="1:4" ht="16.5" customHeight="1" x14ac:dyDescent="0.2">
      <c r="A213" s="116" t="s">
        <v>402</v>
      </c>
      <c r="B213" s="116">
        <v>16</v>
      </c>
      <c r="C213" s="116">
        <v>22</v>
      </c>
      <c r="D213" s="117"/>
    </row>
    <row r="214" spans="1:4" ht="16.5" customHeight="1" x14ac:dyDescent="0.2">
      <c r="A214" s="116" t="s">
        <v>403</v>
      </c>
      <c r="B214" s="116">
        <v>14</v>
      </c>
      <c r="C214" s="116">
        <v>15</v>
      </c>
      <c r="D214" s="117"/>
    </row>
    <row r="215" spans="1:4" ht="16.5" customHeight="1" x14ac:dyDescent="0.2">
      <c r="A215" s="116" t="s">
        <v>404</v>
      </c>
      <c r="B215" s="116">
        <v>20</v>
      </c>
      <c r="C215" s="116">
        <v>23</v>
      </c>
      <c r="D215" s="117"/>
    </row>
    <row r="216" spans="1:4" ht="16.5" customHeight="1" x14ac:dyDescent="0.2">
      <c r="A216" s="116" t="s">
        <v>405</v>
      </c>
      <c r="B216" s="116">
        <v>17</v>
      </c>
      <c r="C216" s="116">
        <v>19</v>
      </c>
      <c r="D216" s="117"/>
    </row>
    <row r="217" spans="1:4" ht="16.5" customHeight="1" x14ac:dyDescent="0.2">
      <c r="A217" s="116" t="s">
        <v>406</v>
      </c>
      <c r="B217" s="116">
        <v>15</v>
      </c>
      <c r="C217" s="116">
        <v>20</v>
      </c>
      <c r="D217" s="117"/>
    </row>
    <row r="218" spans="1:4" ht="16.5" customHeight="1" x14ac:dyDescent="0.2">
      <c r="A218" s="116" t="s">
        <v>407</v>
      </c>
      <c r="B218" s="116">
        <v>11</v>
      </c>
      <c r="C218" s="116">
        <v>17</v>
      </c>
      <c r="D218" s="117"/>
    </row>
    <row r="219" spans="1:4" ht="16.5" customHeight="1" x14ac:dyDescent="0.2">
      <c r="A219" s="116" t="s">
        <v>408</v>
      </c>
      <c r="B219" s="116">
        <v>17</v>
      </c>
      <c r="C219" s="116">
        <v>20</v>
      </c>
      <c r="D219" s="117"/>
    </row>
    <row r="220" spans="1:4" ht="16.5" customHeight="1" x14ac:dyDescent="0.2">
      <c r="A220" s="116" t="s">
        <v>409</v>
      </c>
      <c r="B220" s="116">
        <v>20</v>
      </c>
      <c r="C220" s="116">
        <v>19</v>
      </c>
      <c r="D220" s="117"/>
    </row>
    <row r="221" spans="1:4" ht="16.5" customHeight="1" x14ac:dyDescent="0.2">
      <c r="A221" s="116" t="s">
        <v>410</v>
      </c>
      <c r="B221" s="116">
        <v>6</v>
      </c>
      <c r="C221" s="116">
        <v>6</v>
      </c>
      <c r="D221" s="117"/>
    </row>
    <row r="222" spans="1:4" ht="16.5" customHeight="1" x14ac:dyDescent="0.2">
      <c r="A222" s="116" t="s">
        <v>411</v>
      </c>
      <c r="B222" s="116">
        <v>12</v>
      </c>
      <c r="C222" s="116">
        <v>12</v>
      </c>
      <c r="D222" s="117"/>
    </row>
    <row r="223" spans="1:4" ht="16.5" customHeight="1" x14ac:dyDescent="0.2">
      <c r="A223" s="116" t="s">
        <v>412</v>
      </c>
      <c r="B223" s="116">
        <v>14</v>
      </c>
      <c r="C223" s="116">
        <v>14</v>
      </c>
      <c r="D223" s="117"/>
    </row>
    <row r="224" spans="1:4" ht="16.5" customHeight="1" x14ac:dyDescent="0.2">
      <c r="A224" s="116" t="s">
        <v>413</v>
      </c>
      <c r="B224" s="116">
        <v>12</v>
      </c>
      <c r="C224" s="116">
        <v>13</v>
      </c>
      <c r="D224" s="117"/>
    </row>
    <row r="225" spans="1:4" ht="16.5" customHeight="1" x14ac:dyDescent="0.2">
      <c r="A225" s="116" t="s">
        <v>414</v>
      </c>
      <c r="B225" s="116">
        <v>22</v>
      </c>
      <c r="C225" s="116">
        <v>21</v>
      </c>
      <c r="D225" s="117"/>
    </row>
    <row r="226" spans="1:4" ht="16.5" customHeight="1" x14ac:dyDescent="0.2">
      <c r="A226" s="116" t="s">
        <v>415</v>
      </c>
      <c r="B226" s="116">
        <v>19</v>
      </c>
      <c r="C226" s="116">
        <v>18</v>
      </c>
      <c r="D226" s="117"/>
    </row>
    <row r="227" spans="1:4" ht="16.5" customHeight="1" x14ac:dyDescent="0.2">
      <c r="A227" s="116" t="s">
        <v>416</v>
      </c>
      <c r="B227" s="116">
        <v>19</v>
      </c>
      <c r="C227" s="116">
        <v>17</v>
      </c>
      <c r="D227" s="117"/>
    </row>
    <row r="228" spans="1:4" ht="16.5" customHeight="1" x14ac:dyDescent="0.2">
      <c r="A228" s="116" t="s">
        <v>417</v>
      </c>
      <c r="B228" s="116">
        <v>9</v>
      </c>
      <c r="C228" s="116">
        <v>19</v>
      </c>
      <c r="D228" s="117"/>
    </row>
    <row r="229" spans="1:4" ht="16.5" customHeight="1" x14ac:dyDescent="0.2">
      <c r="A229" s="116" t="s">
        <v>418</v>
      </c>
      <c r="B229" s="116">
        <v>15</v>
      </c>
      <c r="C229" s="116">
        <v>19</v>
      </c>
      <c r="D229" s="117"/>
    </row>
    <row r="230" spans="1:4" ht="16.5" customHeight="1" x14ac:dyDescent="0.2">
      <c r="A230" s="116" t="s">
        <v>419</v>
      </c>
      <c r="B230" s="116">
        <v>14</v>
      </c>
      <c r="C230" s="116">
        <v>20</v>
      </c>
      <c r="D230" s="117"/>
    </row>
    <row r="231" spans="1:4" ht="16.5" customHeight="1" x14ac:dyDescent="0.2">
      <c r="A231" s="116" t="s">
        <v>420</v>
      </c>
      <c r="B231" s="116">
        <v>12</v>
      </c>
      <c r="C231" s="116">
        <v>12</v>
      </c>
      <c r="D231" s="117"/>
    </row>
    <row r="232" spans="1:4" ht="16.5" customHeight="1" x14ac:dyDescent="0.2">
      <c r="A232" s="116" t="s">
        <v>421</v>
      </c>
      <c r="B232" s="116">
        <v>19</v>
      </c>
      <c r="C232" s="116">
        <v>20</v>
      </c>
      <c r="D232" s="117"/>
    </row>
    <row r="233" spans="1:4" ht="16.5" customHeight="1" x14ac:dyDescent="0.2">
      <c r="A233" s="116" t="s">
        <v>422</v>
      </c>
      <c r="B233" s="116">
        <v>14</v>
      </c>
      <c r="C233" s="116">
        <v>14</v>
      </c>
      <c r="D233" s="117"/>
    </row>
    <row r="234" spans="1:4" ht="16.5" customHeight="1" x14ac:dyDescent="0.2">
      <c r="A234" s="116" t="s">
        <v>423</v>
      </c>
      <c r="B234" s="116">
        <v>14</v>
      </c>
      <c r="C234" s="116">
        <v>20</v>
      </c>
      <c r="D234" s="117"/>
    </row>
    <row r="235" spans="1:4" ht="16.5" customHeight="1" x14ac:dyDescent="0.2">
      <c r="A235" s="116" t="s">
        <v>424</v>
      </c>
      <c r="B235" s="116">
        <v>13</v>
      </c>
      <c r="C235" s="116">
        <v>13</v>
      </c>
      <c r="D235" s="117"/>
    </row>
    <row r="236" spans="1:4" ht="16.5" customHeight="1" x14ac:dyDescent="0.2">
      <c r="A236" s="116" t="s">
        <v>425</v>
      </c>
      <c r="B236" s="116">
        <v>17</v>
      </c>
      <c r="C236" s="116">
        <v>17</v>
      </c>
      <c r="D236" s="117"/>
    </row>
    <row r="237" spans="1:4" ht="16.5" customHeight="1" x14ac:dyDescent="0.2">
      <c r="A237" s="116" t="s">
        <v>426</v>
      </c>
      <c r="B237" s="116">
        <v>15</v>
      </c>
      <c r="C237" s="116">
        <v>14</v>
      </c>
      <c r="D237" s="117"/>
    </row>
    <row r="238" spans="1:4" ht="16.5" customHeight="1" x14ac:dyDescent="0.2">
      <c r="A238" s="116" t="s">
        <v>427</v>
      </c>
      <c r="B238" s="116">
        <v>12</v>
      </c>
      <c r="C238" s="116">
        <v>13</v>
      </c>
      <c r="D238" s="117"/>
    </row>
    <row r="239" spans="1:4" ht="16.5" customHeight="1" x14ac:dyDescent="0.2">
      <c r="A239" s="116" t="s">
        <v>428</v>
      </c>
      <c r="B239" s="116">
        <v>15</v>
      </c>
      <c r="C239" s="116">
        <v>15</v>
      </c>
      <c r="D239" s="117"/>
    </row>
    <row r="240" spans="1:4" ht="16.5" customHeight="1" x14ac:dyDescent="0.2">
      <c r="A240" s="116" t="s">
        <v>429</v>
      </c>
      <c r="B240" s="116">
        <v>14</v>
      </c>
      <c r="C240" s="116">
        <v>12</v>
      </c>
      <c r="D240" s="117"/>
    </row>
    <row r="241" spans="1:4" ht="16.5" customHeight="1" x14ac:dyDescent="0.2">
      <c r="A241" s="116" t="s">
        <v>430</v>
      </c>
      <c r="B241" s="116">
        <v>19</v>
      </c>
      <c r="C241" s="116">
        <v>19</v>
      </c>
      <c r="D241" s="117"/>
    </row>
    <row r="242" spans="1:4" ht="16.5" customHeight="1" x14ac:dyDescent="0.2">
      <c r="A242" s="116" t="s">
        <v>431</v>
      </c>
      <c r="B242" s="116">
        <v>16</v>
      </c>
      <c r="C242" s="116">
        <v>21</v>
      </c>
      <c r="D242" s="117"/>
    </row>
    <row r="243" spans="1:4" ht="16.5" customHeight="1" x14ac:dyDescent="0.2">
      <c r="A243" s="116" t="s">
        <v>432</v>
      </c>
      <c r="B243" s="116">
        <v>20</v>
      </c>
      <c r="C243" s="116">
        <v>21</v>
      </c>
      <c r="D243" s="117"/>
    </row>
    <row r="244" spans="1:4" ht="16.5" customHeight="1" x14ac:dyDescent="0.2">
      <c r="A244" s="116" t="s">
        <v>433</v>
      </c>
      <c r="B244" s="116">
        <v>7</v>
      </c>
      <c r="C244" s="116">
        <v>10</v>
      </c>
      <c r="D244" s="117"/>
    </row>
    <row r="245" spans="1:4" ht="16.5" customHeight="1" x14ac:dyDescent="0.2">
      <c r="A245" s="116" t="s">
        <v>434</v>
      </c>
      <c r="B245" s="116">
        <v>21</v>
      </c>
      <c r="C245" s="116">
        <v>20</v>
      </c>
      <c r="D245" s="117"/>
    </row>
    <row r="246" spans="1:4" ht="16.5" customHeight="1" x14ac:dyDescent="0.2">
      <c r="A246" s="116" t="s">
        <v>435</v>
      </c>
      <c r="B246" s="116">
        <v>12</v>
      </c>
      <c r="C246" s="116">
        <v>13</v>
      </c>
      <c r="D246" s="117"/>
    </row>
    <row r="247" spans="1:4" ht="16.5" customHeight="1" x14ac:dyDescent="0.2">
      <c r="A247" s="116" t="s">
        <v>436</v>
      </c>
      <c r="B247" s="116">
        <v>13</v>
      </c>
      <c r="C247" s="116">
        <v>14</v>
      </c>
      <c r="D247" s="117"/>
    </row>
    <row r="248" spans="1:4" ht="16.5" customHeight="1" x14ac:dyDescent="0.2">
      <c r="A248" s="116" t="s">
        <v>437</v>
      </c>
      <c r="B248" s="116">
        <v>12</v>
      </c>
      <c r="C248" s="116">
        <v>11</v>
      </c>
      <c r="D248" s="117"/>
    </row>
    <row r="249" spans="1:4" ht="16.5" customHeight="1" x14ac:dyDescent="0.2">
      <c r="A249" s="126" t="s">
        <v>438</v>
      </c>
      <c r="B249" s="126">
        <v>22</v>
      </c>
      <c r="C249" s="126">
        <v>23</v>
      </c>
      <c r="D249" s="117"/>
    </row>
    <row r="250" spans="1:4" ht="16.5" customHeight="1" x14ac:dyDescent="0.2">
      <c r="A250" s="126" t="s">
        <v>439</v>
      </c>
      <c r="B250" s="126">
        <v>14</v>
      </c>
      <c r="C250" s="126">
        <v>13</v>
      </c>
      <c r="D250" s="117"/>
    </row>
    <row r="251" spans="1:4" ht="16.5" customHeight="1" x14ac:dyDescent="0.2">
      <c r="A251" s="126" t="s">
        <v>440</v>
      </c>
      <c r="B251" s="126">
        <v>20</v>
      </c>
      <c r="C251" s="126">
        <v>20</v>
      </c>
      <c r="D251" s="117"/>
    </row>
    <row r="252" spans="1:4" ht="16.5" customHeight="1" x14ac:dyDescent="0.2">
      <c r="A252" s="126" t="s">
        <v>441</v>
      </c>
      <c r="B252" s="126">
        <v>19</v>
      </c>
      <c r="C252" s="126">
        <v>18</v>
      </c>
      <c r="D252" s="117"/>
    </row>
    <row r="253" spans="1:4" ht="16.5" customHeight="1" x14ac:dyDescent="0.2">
      <c r="A253" s="126" t="s">
        <v>442</v>
      </c>
      <c r="B253" s="126">
        <v>17</v>
      </c>
      <c r="C253" s="126">
        <v>15</v>
      </c>
      <c r="D253" s="117"/>
    </row>
    <row r="254" spans="1:4" ht="16.5" customHeight="1" x14ac:dyDescent="0.2">
      <c r="A254" s="126" t="s">
        <v>443</v>
      </c>
      <c r="B254" s="126">
        <v>15</v>
      </c>
      <c r="C254" s="126">
        <v>22</v>
      </c>
      <c r="D254" s="117"/>
    </row>
    <row r="255" spans="1:4" ht="16.5" customHeight="1" x14ac:dyDescent="0.2">
      <c r="A255" s="126" t="s">
        <v>444</v>
      </c>
      <c r="B255" s="126">
        <v>15</v>
      </c>
      <c r="C255" s="126">
        <v>17</v>
      </c>
      <c r="D255" s="117"/>
    </row>
    <row r="256" spans="1:4" ht="16.5" customHeight="1" x14ac:dyDescent="0.2">
      <c r="A256" s="126" t="s">
        <v>445</v>
      </c>
      <c r="B256" s="126">
        <v>14</v>
      </c>
      <c r="C256" s="126">
        <v>14</v>
      </c>
      <c r="D256" s="117"/>
    </row>
    <row r="257" spans="1:4" ht="16.5" customHeight="1" x14ac:dyDescent="0.2">
      <c r="A257" s="126" t="s">
        <v>446</v>
      </c>
      <c r="B257" s="126">
        <v>14</v>
      </c>
      <c r="C257" s="126">
        <v>13</v>
      </c>
      <c r="D257" s="117"/>
    </row>
    <row r="258" spans="1:4" ht="16.5" customHeight="1" x14ac:dyDescent="0.2">
      <c r="A258" s="126" t="s">
        <v>447</v>
      </c>
      <c r="B258" s="126">
        <v>20</v>
      </c>
      <c r="C258" s="126">
        <v>20</v>
      </c>
      <c r="D258" s="117"/>
    </row>
    <row r="259" spans="1:4" ht="16.5" customHeight="1" x14ac:dyDescent="0.2">
      <c r="A259" s="126" t="s">
        <v>448</v>
      </c>
      <c r="B259" s="126">
        <v>13</v>
      </c>
      <c r="C259" s="126">
        <v>13</v>
      </c>
      <c r="D259" s="117"/>
    </row>
    <row r="260" spans="1:4" ht="16.5" customHeight="1" x14ac:dyDescent="0.2">
      <c r="A260" s="126" t="s">
        <v>449</v>
      </c>
      <c r="B260" s="126">
        <v>13</v>
      </c>
      <c r="C260" s="126">
        <v>13</v>
      </c>
      <c r="D260" s="117"/>
    </row>
    <row r="261" spans="1:4" ht="16.5" customHeight="1" x14ac:dyDescent="0.2">
      <c r="A261" s="126" t="s">
        <v>450</v>
      </c>
      <c r="B261" s="126">
        <v>15</v>
      </c>
      <c r="C261" s="126">
        <v>13</v>
      </c>
      <c r="D261" s="117"/>
    </row>
    <row r="262" spans="1:4" ht="16.5" customHeight="1" x14ac:dyDescent="0.2">
      <c r="A262" s="126" t="s">
        <v>451</v>
      </c>
      <c r="B262" s="126">
        <v>12</v>
      </c>
      <c r="C262" s="126">
        <v>12</v>
      </c>
      <c r="D262" s="117"/>
    </row>
    <row r="263" spans="1:4" ht="16.5" customHeight="1" x14ac:dyDescent="0.2">
      <c r="A263" s="126" t="s">
        <v>452</v>
      </c>
      <c r="B263" s="126">
        <v>15</v>
      </c>
      <c r="C263" s="126">
        <v>15</v>
      </c>
      <c r="D263" s="117"/>
    </row>
    <row r="264" spans="1:4" ht="16.5" customHeight="1" x14ac:dyDescent="0.2">
      <c r="A264" s="126" t="s">
        <v>453</v>
      </c>
      <c r="B264" s="126">
        <v>10</v>
      </c>
      <c r="C264" s="126">
        <v>10</v>
      </c>
      <c r="D264" s="117"/>
    </row>
    <row r="265" spans="1:4" ht="16.5" customHeight="1" x14ac:dyDescent="0.2">
      <c r="A265" s="126" t="s">
        <v>454</v>
      </c>
      <c r="B265" s="126">
        <v>7</v>
      </c>
      <c r="C265" s="126">
        <v>9</v>
      </c>
      <c r="D265" s="117"/>
    </row>
    <row r="266" spans="1:4" ht="16.5" customHeight="1" x14ac:dyDescent="0.2">
      <c r="A266" s="126" t="s">
        <v>455</v>
      </c>
      <c r="B266" s="126">
        <v>20</v>
      </c>
      <c r="C266" s="126">
        <v>21</v>
      </c>
      <c r="D266" s="117"/>
    </row>
    <row r="267" spans="1:4" ht="16.5" customHeight="1" x14ac:dyDescent="0.2">
      <c r="A267" s="126" t="s">
        <v>456</v>
      </c>
      <c r="B267" s="126">
        <v>15</v>
      </c>
      <c r="C267" s="126">
        <v>14</v>
      </c>
      <c r="D267" s="117"/>
    </row>
    <row r="268" spans="1:4" ht="16.5" customHeight="1" x14ac:dyDescent="0.2">
      <c r="A268" s="126" t="s">
        <v>457</v>
      </c>
      <c r="B268" s="126">
        <v>13</v>
      </c>
      <c r="C268" s="126">
        <v>13</v>
      </c>
      <c r="D268" s="117"/>
    </row>
    <row r="269" spans="1:4" ht="16.5" customHeight="1" x14ac:dyDescent="0.2">
      <c r="A269" s="126" t="s">
        <v>458</v>
      </c>
      <c r="B269" s="126">
        <v>7</v>
      </c>
      <c r="C269" s="126">
        <v>10</v>
      </c>
      <c r="D269" s="117"/>
    </row>
    <row r="270" spans="1:4" ht="16.5" customHeight="1" x14ac:dyDescent="0.2">
      <c r="A270" s="126" t="s">
        <v>459</v>
      </c>
      <c r="B270" s="126">
        <v>8</v>
      </c>
      <c r="C270" s="126">
        <v>16</v>
      </c>
      <c r="D270" s="117"/>
    </row>
    <row r="271" spans="1:4" ht="16.5" customHeight="1" x14ac:dyDescent="0.2">
      <c r="A271" s="126" t="s">
        <v>460</v>
      </c>
      <c r="B271" s="126">
        <v>19</v>
      </c>
      <c r="C271" s="126">
        <v>19</v>
      </c>
      <c r="D271" s="117"/>
    </row>
    <row r="272" spans="1:4" ht="16.5" customHeight="1" x14ac:dyDescent="0.2">
      <c r="A272" s="126" t="s">
        <v>461</v>
      </c>
      <c r="B272" s="126">
        <v>16</v>
      </c>
      <c r="C272" s="126">
        <v>14</v>
      </c>
      <c r="D272" s="117"/>
    </row>
    <row r="273" spans="1:4" ht="16.5" customHeight="1" x14ac:dyDescent="0.2">
      <c r="A273" s="126" t="s">
        <v>462</v>
      </c>
      <c r="B273" s="126">
        <v>16</v>
      </c>
      <c r="C273" s="126">
        <v>19</v>
      </c>
      <c r="D273" s="117"/>
    </row>
    <row r="274" spans="1:4" ht="16.5" customHeight="1" x14ac:dyDescent="0.2">
      <c r="A274" s="126" t="s">
        <v>463</v>
      </c>
      <c r="B274" s="126">
        <v>19</v>
      </c>
      <c r="C274" s="126">
        <v>19</v>
      </c>
      <c r="D274" s="117"/>
    </row>
    <row r="275" spans="1:4" ht="16.5" customHeight="1" x14ac:dyDescent="0.2">
      <c r="A275" s="126" t="s">
        <v>464</v>
      </c>
      <c r="B275" s="126">
        <v>8</v>
      </c>
      <c r="C275" s="126">
        <v>8</v>
      </c>
      <c r="D275" s="117"/>
    </row>
    <row r="276" spans="1:4" ht="16.5" customHeight="1" x14ac:dyDescent="0.2">
      <c r="A276" s="126" t="s">
        <v>465</v>
      </c>
      <c r="B276" s="126">
        <v>15</v>
      </c>
      <c r="C276" s="126">
        <v>17</v>
      </c>
      <c r="D276" s="117"/>
    </row>
    <row r="277" spans="1:4" ht="16.5" customHeight="1" x14ac:dyDescent="0.2">
      <c r="A277" s="126" t="s">
        <v>466</v>
      </c>
      <c r="B277" s="126">
        <v>13</v>
      </c>
      <c r="C277" s="126">
        <v>14</v>
      </c>
      <c r="D277" s="117"/>
    </row>
    <row r="278" spans="1:4" ht="16.5" customHeight="1" x14ac:dyDescent="0.2">
      <c r="A278" s="126" t="s">
        <v>467</v>
      </c>
      <c r="B278" s="126">
        <v>15</v>
      </c>
      <c r="C278" s="126">
        <v>15</v>
      </c>
      <c r="D278" s="117"/>
    </row>
    <row r="279" spans="1:4" ht="16.5" customHeight="1" x14ac:dyDescent="0.2">
      <c r="A279" s="126" t="s">
        <v>468</v>
      </c>
      <c r="B279" s="126">
        <v>15</v>
      </c>
      <c r="C279" s="126">
        <v>15</v>
      </c>
      <c r="D279" s="117"/>
    </row>
    <row r="280" spans="1:4" ht="16.5" customHeight="1" x14ac:dyDescent="0.2">
      <c r="A280" s="126" t="s">
        <v>469</v>
      </c>
      <c r="B280" s="126">
        <v>6</v>
      </c>
      <c r="C280" s="126">
        <v>6</v>
      </c>
      <c r="D280" s="117"/>
    </row>
    <row r="281" spans="1:4" ht="16.5" customHeight="1" x14ac:dyDescent="0.2">
      <c r="A281" s="126" t="s">
        <v>438</v>
      </c>
      <c r="B281" s="126">
        <v>14</v>
      </c>
      <c r="C281" s="126">
        <v>14</v>
      </c>
      <c r="D281" s="117"/>
    </row>
    <row r="282" spans="1:4" ht="16.5" customHeight="1" x14ac:dyDescent="0.2">
      <c r="A282" s="126" t="s">
        <v>470</v>
      </c>
      <c r="B282" s="126">
        <v>14</v>
      </c>
      <c r="C282" s="126">
        <v>16</v>
      </c>
      <c r="D282" s="117"/>
    </row>
    <row r="283" spans="1:4" ht="16.5" customHeight="1" x14ac:dyDescent="0.2">
      <c r="A283" s="126" t="s">
        <v>471</v>
      </c>
      <c r="B283" s="126">
        <v>14</v>
      </c>
      <c r="C283" s="126">
        <v>15</v>
      </c>
      <c r="D283" s="117"/>
    </row>
    <row r="284" spans="1:4" ht="16.5" customHeight="1" x14ac:dyDescent="0.2">
      <c r="A284" s="126" t="s">
        <v>472</v>
      </c>
      <c r="B284" s="126">
        <v>8</v>
      </c>
      <c r="C284" s="126">
        <v>9</v>
      </c>
      <c r="D284" s="117"/>
    </row>
    <row r="285" spans="1:4" ht="16.5" customHeight="1" x14ac:dyDescent="0.2">
      <c r="A285" s="126" t="s">
        <v>473</v>
      </c>
      <c r="B285" s="126">
        <v>12</v>
      </c>
      <c r="C285" s="126">
        <v>11</v>
      </c>
      <c r="D285" s="117"/>
    </row>
    <row r="286" spans="1:4" ht="16.5" customHeight="1" x14ac:dyDescent="0.2">
      <c r="A286" s="126" t="s">
        <v>474</v>
      </c>
      <c r="B286" s="126">
        <v>9</v>
      </c>
      <c r="C286" s="126">
        <v>9</v>
      </c>
      <c r="D286" s="117"/>
    </row>
    <row r="287" spans="1:4" ht="16.5" customHeight="1" x14ac:dyDescent="0.2">
      <c r="A287" s="126" t="s">
        <v>440</v>
      </c>
      <c r="B287" s="126">
        <v>19</v>
      </c>
      <c r="C287" s="126">
        <v>21</v>
      </c>
      <c r="D287" s="117"/>
    </row>
    <row r="288" spans="1:4" ht="16.5" customHeight="1" x14ac:dyDescent="0.2">
      <c r="A288" s="126" t="s">
        <v>441</v>
      </c>
      <c r="B288" s="126">
        <v>23</v>
      </c>
      <c r="C288" s="126">
        <v>16</v>
      </c>
      <c r="D288" s="117"/>
    </row>
    <row r="289" spans="1:4" ht="16.5" customHeight="1" x14ac:dyDescent="0.2">
      <c r="A289" s="126" t="s">
        <v>475</v>
      </c>
      <c r="B289" s="126">
        <v>16</v>
      </c>
      <c r="C289" s="126">
        <v>16</v>
      </c>
      <c r="D289" s="117"/>
    </row>
    <row r="290" spans="1:4" ht="16.5" customHeight="1" x14ac:dyDescent="0.2">
      <c r="A290" s="126" t="s">
        <v>476</v>
      </c>
      <c r="B290" s="126">
        <v>17</v>
      </c>
      <c r="C290" s="126">
        <v>18</v>
      </c>
      <c r="D290" s="117"/>
    </row>
    <row r="291" spans="1:4" ht="16.5" customHeight="1" x14ac:dyDescent="0.2">
      <c r="A291" s="126" t="s">
        <v>442</v>
      </c>
      <c r="B291" s="126">
        <v>8</v>
      </c>
      <c r="C291" s="126">
        <v>9</v>
      </c>
      <c r="D291" s="117"/>
    </row>
    <row r="292" spans="1:4" ht="16.5" customHeight="1" x14ac:dyDescent="0.2">
      <c r="A292" s="126" t="s">
        <v>477</v>
      </c>
      <c r="B292" s="126">
        <v>10</v>
      </c>
      <c r="C292" s="126">
        <v>10</v>
      </c>
      <c r="D292" s="117"/>
    </row>
    <row r="293" spans="1:4" ht="16.5" customHeight="1" x14ac:dyDescent="0.2">
      <c r="A293" s="126" t="s">
        <v>478</v>
      </c>
      <c r="B293" s="126">
        <v>18</v>
      </c>
      <c r="C293" s="126">
        <v>16</v>
      </c>
      <c r="D293" s="117"/>
    </row>
    <row r="294" spans="1:4" ht="16.5" customHeight="1" x14ac:dyDescent="0.2">
      <c r="A294" s="126" t="s">
        <v>479</v>
      </c>
      <c r="B294" s="126">
        <v>22</v>
      </c>
      <c r="C294" s="126">
        <v>22</v>
      </c>
      <c r="D294" s="117"/>
    </row>
    <row r="295" spans="1:4" ht="16.5" customHeight="1" x14ac:dyDescent="0.2">
      <c r="A295" s="126" t="s">
        <v>480</v>
      </c>
      <c r="B295" s="126">
        <v>22</v>
      </c>
      <c r="C295" s="126">
        <v>23</v>
      </c>
      <c r="D295" s="117"/>
    </row>
    <row r="296" spans="1:4" ht="16.5" customHeight="1" x14ac:dyDescent="0.2">
      <c r="A296" s="126" t="s">
        <v>443</v>
      </c>
      <c r="B296" s="126">
        <v>18</v>
      </c>
      <c r="C296" s="126">
        <v>18</v>
      </c>
      <c r="D296" s="117"/>
    </row>
    <row r="297" spans="1:4" ht="16.5" customHeight="1" x14ac:dyDescent="0.2">
      <c r="A297" s="126" t="s">
        <v>444</v>
      </c>
      <c r="B297" s="126">
        <v>17</v>
      </c>
      <c r="C297" s="126">
        <v>18</v>
      </c>
      <c r="D297" s="117"/>
    </row>
    <row r="298" spans="1:4" ht="16.5" customHeight="1" x14ac:dyDescent="0.2">
      <c r="A298" s="126" t="s">
        <v>448</v>
      </c>
      <c r="B298" s="126">
        <v>10</v>
      </c>
      <c r="C298" s="126">
        <v>9</v>
      </c>
      <c r="D298" s="117"/>
    </row>
    <row r="299" spans="1:4" ht="16.5" customHeight="1" x14ac:dyDescent="0.2">
      <c r="A299" s="126" t="s">
        <v>481</v>
      </c>
      <c r="B299" s="126">
        <v>6</v>
      </c>
      <c r="C299" s="126">
        <v>6</v>
      </c>
      <c r="D299" s="117"/>
    </row>
    <row r="300" spans="1:4" ht="16.5" customHeight="1" x14ac:dyDescent="0.2">
      <c r="A300" s="126" t="s">
        <v>449</v>
      </c>
      <c r="B300" s="126">
        <v>15</v>
      </c>
      <c r="C300" s="126">
        <v>16</v>
      </c>
      <c r="D300" s="117"/>
    </row>
    <row r="301" spans="1:4" ht="16.5" customHeight="1" x14ac:dyDescent="0.2">
      <c r="A301" s="126" t="s">
        <v>450</v>
      </c>
      <c r="B301" s="126">
        <v>13</v>
      </c>
      <c r="C301" s="126">
        <v>14</v>
      </c>
      <c r="D301" s="117"/>
    </row>
    <row r="302" spans="1:4" ht="16.5" customHeight="1" x14ac:dyDescent="0.2">
      <c r="A302" s="126" t="s">
        <v>451</v>
      </c>
      <c r="B302" s="126">
        <v>14</v>
      </c>
      <c r="C302" s="126">
        <v>17</v>
      </c>
      <c r="D302" s="117"/>
    </row>
    <row r="303" spans="1:4" ht="16.5" customHeight="1" x14ac:dyDescent="0.2">
      <c r="A303" s="126" t="s">
        <v>482</v>
      </c>
      <c r="B303" s="126">
        <v>20</v>
      </c>
      <c r="C303" s="126">
        <v>19</v>
      </c>
      <c r="D303" s="117"/>
    </row>
    <row r="304" spans="1:4" ht="16.5" customHeight="1" x14ac:dyDescent="0.2">
      <c r="A304" s="126" t="s">
        <v>452</v>
      </c>
      <c r="B304" s="126">
        <v>16</v>
      </c>
      <c r="C304" s="126">
        <v>21</v>
      </c>
      <c r="D304" s="117"/>
    </row>
    <row r="305" spans="1:4" ht="16.5" customHeight="1" x14ac:dyDescent="0.2">
      <c r="A305" s="126" t="s">
        <v>453</v>
      </c>
      <c r="B305" s="126">
        <v>19</v>
      </c>
      <c r="C305" s="126">
        <v>20</v>
      </c>
      <c r="D305" s="117"/>
    </row>
    <row r="306" spans="1:4" ht="16.5" customHeight="1" x14ac:dyDescent="0.2">
      <c r="A306" s="126" t="s">
        <v>483</v>
      </c>
      <c r="B306" s="126">
        <v>21</v>
      </c>
      <c r="C306" s="126">
        <v>21</v>
      </c>
      <c r="D306" s="117"/>
    </row>
    <row r="307" spans="1:4" ht="16.5" customHeight="1" x14ac:dyDescent="0.2">
      <c r="A307" s="126" t="s">
        <v>484</v>
      </c>
      <c r="B307" s="126">
        <v>23</v>
      </c>
      <c r="C307" s="126">
        <v>23</v>
      </c>
      <c r="D307" s="117"/>
    </row>
    <row r="308" spans="1:4" ht="16.5" customHeight="1" x14ac:dyDescent="0.2">
      <c r="A308" s="126" t="s">
        <v>485</v>
      </c>
      <c r="B308" s="126">
        <v>9</v>
      </c>
      <c r="C308" s="126">
        <v>9</v>
      </c>
      <c r="D308" s="117"/>
    </row>
    <row r="309" spans="1:4" ht="16.5" customHeight="1" x14ac:dyDescent="0.2">
      <c r="A309" s="126" t="s">
        <v>486</v>
      </c>
      <c r="B309" s="126">
        <v>18</v>
      </c>
      <c r="C309" s="126">
        <v>22</v>
      </c>
      <c r="D309" s="117"/>
    </row>
    <row r="310" spans="1:4" ht="16.5" customHeight="1" x14ac:dyDescent="0.2">
      <c r="A310" s="126" t="s">
        <v>487</v>
      </c>
      <c r="B310" s="126">
        <v>9</v>
      </c>
      <c r="C310" s="126">
        <v>9</v>
      </c>
      <c r="D310" s="117"/>
    </row>
    <row r="311" spans="1:4" ht="16.5" customHeight="1" x14ac:dyDescent="0.2">
      <c r="A311" s="126" t="s">
        <v>488</v>
      </c>
      <c r="B311" s="126">
        <v>16</v>
      </c>
      <c r="C311" s="126">
        <v>16</v>
      </c>
      <c r="D311" s="117"/>
    </row>
    <row r="312" spans="1:4" ht="16.5" customHeight="1" x14ac:dyDescent="0.2">
      <c r="A312" s="126" t="s">
        <v>454</v>
      </c>
      <c r="B312" s="126">
        <v>17</v>
      </c>
      <c r="C312" s="126">
        <v>19</v>
      </c>
      <c r="D312" s="117"/>
    </row>
    <row r="313" spans="1:4" ht="16.5" customHeight="1" x14ac:dyDescent="0.2">
      <c r="A313" s="126" t="s">
        <v>455</v>
      </c>
      <c r="B313" s="126">
        <v>21</v>
      </c>
      <c r="C313" s="126">
        <v>22</v>
      </c>
      <c r="D313" s="117"/>
    </row>
    <row r="314" spans="1:4" ht="16.5" customHeight="1" x14ac:dyDescent="0.2">
      <c r="A314" s="126" t="s">
        <v>456</v>
      </c>
      <c r="B314" s="126">
        <v>13</v>
      </c>
      <c r="C314" s="126">
        <v>15</v>
      </c>
      <c r="D314" s="117"/>
    </row>
    <row r="315" spans="1:4" ht="16.5" customHeight="1" x14ac:dyDescent="0.2">
      <c r="A315" s="126" t="s">
        <v>489</v>
      </c>
      <c r="B315" s="126">
        <v>14</v>
      </c>
      <c r="C315" s="126">
        <v>13</v>
      </c>
      <c r="D315" s="117"/>
    </row>
    <row r="316" spans="1:4" ht="16.5" customHeight="1" x14ac:dyDescent="0.2">
      <c r="A316" s="126" t="s">
        <v>490</v>
      </c>
      <c r="B316" s="126">
        <v>21</v>
      </c>
      <c r="C316" s="126">
        <v>23</v>
      </c>
      <c r="D316" s="117"/>
    </row>
    <row r="317" spans="1:4" ht="16.5" customHeight="1" x14ac:dyDescent="0.2">
      <c r="A317" s="126" t="s">
        <v>457</v>
      </c>
      <c r="B317" s="126">
        <v>10</v>
      </c>
      <c r="C317" s="126">
        <v>9</v>
      </c>
      <c r="D317" s="117"/>
    </row>
    <row r="318" spans="1:4" ht="16.5" customHeight="1" x14ac:dyDescent="0.2">
      <c r="A318" s="126" t="s">
        <v>458</v>
      </c>
      <c r="B318" s="126">
        <v>19</v>
      </c>
      <c r="C318" s="126">
        <v>20</v>
      </c>
      <c r="D318" s="117"/>
    </row>
    <row r="319" spans="1:4" ht="16.5" customHeight="1" x14ac:dyDescent="0.2">
      <c r="A319" s="126" t="s">
        <v>464</v>
      </c>
      <c r="B319" s="126">
        <v>21</v>
      </c>
      <c r="C319" s="126">
        <v>23</v>
      </c>
      <c r="D319" s="117"/>
    </row>
    <row r="320" spans="1:4" ht="16.5" customHeight="1" x14ac:dyDescent="0.2">
      <c r="A320" s="126" t="s">
        <v>491</v>
      </c>
      <c r="B320" s="126">
        <v>20</v>
      </c>
      <c r="C320" s="126">
        <v>19</v>
      </c>
      <c r="D320" s="117"/>
    </row>
    <row r="321" spans="1:4" ht="16.5" customHeight="1" x14ac:dyDescent="0.2">
      <c r="A321" s="126" t="s">
        <v>492</v>
      </c>
      <c r="B321" s="126">
        <v>19</v>
      </c>
      <c r="C321" s="126">
        <v>20</v>
      </c>
      <c r="D321" s="117"/>
    </row>
    <row r="322" spans="1:4" ht="16.5" customHeight="1" x14ac:dyDescent="0.2">
      <c r="A322" s="126" t="s">
        <v>493</v>
      </c>
      <c r="B322" s="126">
        <v>20</v>
      </c>
      <c r="C322" s="126">
        <v>23</v>
      </c>
      <c r="D322" s="117"/>
    </row>
    <row r="323" spans="1:4" ht="16.5" customHeight="1" x14ac:dyDescent="0.2">
      <c r="A323" s="126" t="s">
        <v>494</v>
      </c>
      <c r="B323" s="126">
        <v>20</v>
      </c>
      <c r="C323" s="126">
        <v>21</v>
      </c>
      <c r="D323" s="117"/>
    </row>
    <row r="324" spans="1:4" ht="16.5" customHeight="1" x14ac:dyDescent="0.2">
      <c r="A324" s="126" t="s">
        <v>495</v>
      </c>
      <c r="B324" s="126">
        <v>15</v>
      </c>
      <c r="C324" s="126">
        <v>16</v>
      </c>
      <c r="D324" s="117"/>
    </row>
    <row r="325" spans="1:4" ht="16.5" customHeight="1" x14ac:dyDescent="0.2">
      <c r="A325" s="126" t="s">
        <v>466</v>
      </c>
      <c r="B325" s="126">
        <v>11</v>
      </c>
      <c r="C325" s="126">
        <v>21</v>
      </c>
      <c r="D325" s="117"/>
    </row>
    <row r="326" spans="1:4" ht="16.5" customHeight="1" x14ac:dyDescent="0.2">
      <c r="A326" s="126" t="s">
        <v>467</v>
      </c>
      <c r="B326" s="126">
        <v>16</v>
      </c>
      <c r="C326" s="126">
        <v>16</v>
      </c>
      <c r="D326" s="117"/>
    </row>
    <row r="327" spans="1:4" ht="16.5" customHeight="1" x14ac:dyDescent="0.2">
      <c r="A327" s="126" t="s">
        <v>468</v>
      </c>
      <c r="B327" s="126">
        <v>17</v>
      </c>
      <c r="C327" s="126">
        <v>17</v>
      </c>
      <c r="D327" s="117"/>
    </row>
    <row r="328" spans="1:4" ht="33" customHeight="1" x14ac:dyDescent="0.2">
      <c r="A328" s="118" t="s">
        <v>497</v>
      </c>
      <c r="D328" s="117"/>
    </row>
    <row r="329" spans="1:4" ht="33" customHeight="1" x14ac:dyDescent="0.2">
      <c r="A329" s="119"/>
      <c r="B329" s="120"/>
      <c r="C329" s="120"/>
    </row>
    <row r="330" spans="1:4" ht="23.25" customHeight="1" x14ac:dyDescent="0.2">
      <c r="A330" s="128" t="s">
        <v>498</v>
      </c>
      <c r="B330" s="129"/>
      <c r="C330" s="129"/>
    </row>
    <row r="331" spans="1:4" ht="23.25" customHeight="1" x14ac:dyDescent="0.2">
      <c r="A331" s="128"/>
      <c r="B331" s="129"/>
      <c r="C331" s="129"/>
    </row>
    <row r="332" spans="1:4" s="123" customFormat="1" ht="14.25" customHeight="1" x14ac:dyDescent="0.2">
      <c r="A332" s="121" t="s">
        <v>499</v>
      </c>
      <c r="B332" s="122"/>
      <c r="C332" s="122"/>
    </row>
    <row r="333" spans="1:4" s="123" customFormat="1" ht="14.25" customHeight="1" x14ac:dyDescent="0.2">
      <c r="A333" s="124"/>
      <c r="B333" s="125">
        <v>6.14</v>
      </c>
    </row>
    <row r="334" spans="1:4" s="123" customFormat="1" ht="14.25" customHeight="1" x14ac:dyDescent="0.2">
      <c r="A334" s="124"/>
      <c r="B334" s="125">
        <v>8.68</v>
      </c>
    </row>
    <row r="335" spans="1:4" ht="6" customHeight="1" thickBot="1" x14ac:dyDescent="0.25">
      <c r="A335" s="113"/>
      <c r="B335" s="114"/>
      <c r="C335" s="114"/>
    </row>
  </sheetData>
  <mergeCells count="1">
    <mergeCell ref="A330:C331"/>
  </mergeCells>
  <pageMargins left="0.38" right="0.5" top="0.5" bottom="0.5" header="0.5" footer="0.5"/>
  <pageSetup paperSize="258" orientation="portrait" horizontalDpi="4294967292" verticalDpi="1200" r:id="rId1"/>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USE THIS</vt:lpstr>
      <vt:lpstr>Raw Data</vt:lpstr>
      <vt:lpstr>Pivot tables</vt:lpstr>
      <vt:lpstr>Notes</vt:lpstr>
      <vt:lpstr>QC_Template_Spine_v_Oto R2 orig</vt:lpstr>
      <vt:lpstr>QC_Template_Spine_v_spine</vt:lpstr>
      <vt:lpstr>QC_Template_Spine_v_Oto</vt:lpstr>
      <vt:lpstr>Lingod Fin and Oto from Martin </vt:lpstr>
      <vt:lpstr>'Lingod Fin and Oto from Martin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Hinds, Chris M (DFG)</dc:creator>
  <cp:keywords/>
  <dc:description/>
  <cp:lastModifiedBy>Hinds, Chris M (DFG)</cp:lastModifiedBy>
  <cp:revision/>
  <dcterms:created xsi:type="dcterms:W3CDTF">2021-05-07T17:48:02Z</dcterms:created>
  <dcterms:modified xsi:type="dcterms:W3CDTF">2022-02-16T17:26:38Z</dcterms:modified>
  <cp:category/>
  <cp:contentStatus/>
</cp:coreProperties>
</file>