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ipe Nagao\Desktop\"/>
    </mc:Choice>
  </mc:AlternateContent>
  <xr:revisionPtr revIDLastSave="0" documentId="13_ncr:1_{80AFC9E8-9BA0-4E0D-A7AF-1E1D0150E7FD}" xr6:coauthVersionLast="47" xr6:coauthVersionMax="47" xr10:uidLastSave="{00000000-0000-0000-0000-000000000000}"/>
  <bookViews>
    <workbookView xWindow="-108" yWindow="-108" windowWidth="23256" windowHeight="12456" xr2:uid="{C666D590-DB52-42DE-8B36-9A17B1E6702B}"/>
  </bookViews>
  <sheets>
    <sheet name="APP" sheetId="1" r:id="rId1"/>
    <sheet name="Planilha2" sheetId="2" r:id="rId2"/>
  </sheets>
  <externalReferences>
    <externalReference r:id="rId3"/>
  </externalReferences>
  <definedNames>
    <definedName name="aporte">APP!$D$17</definedName>
    <definedName name="patrimonio">APP!$D$20</definedName>
    <definedName name="qtd_anos">APP!$D$18</definedName>
    <definedName name="rendimento_carteira">APP!$D$12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C37" i="1"/>
  <c r="C36" i="1"/>
  <c r="C33" i="1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25" i="1"/>
  <c r="C26" i="1"/>
  <c r="C27" i="1"/>
  <c r="C28" i="1"/>
  <c r="C24" i="1"/>
  <c r="D20" i="1"/>
  <c r="D13" i="1"/>
  <c r="D37" i="1" l="1"/>
  <c r="D38" i="1"/>
  <c r="D39" i="1"/>
  <c r="D40" i="1"/>
  <c r="D36" i="1"/>
  <c r="D42" i="1" s="1"/>
  <c r="D41" i="1"/>
  <c r="D28" i="1" l="1"/>
  <c r="D24" i="1"/>
  <c r="D26" i="1"/>
  <c r="D27" i="1"/>
  <c r="D25" i="1"/>
  <c r="D21" i="1"/>
</calcChain>
</file>

<file path=xl/sharedStrings.xml><?xml version="1.0" encoding="utf-8"?>
<sst xmlns="http://schemas.openxmlformats.org/spreadsheetml/2006/main" count="70" uniqueCount="34">
  <si>
    <t>CONFIGURAÇÕES</t>
  </si>
  <si>
    <t>Salário</t>
  </si>
  <si>
    <t>Rendimento Carteira</t>
  </si>
  <si>
    <t>Sugestão de Investimento (30%)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</si>
  <si>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</si>
  <si>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</si>
  <si>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</si>
  <si>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</si>
  <si>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</si>
  <si>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</si>
  <si>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 xml:space="preserve"> 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</si>
  <si>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</si>
  <si>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</si>
  <si>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</si>
  <si>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</si>
  <si>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</si>
  <si>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</si>
  <si>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CHAVE</t>
  </si>
  <si>
    <t>PERFIL</t>
  </si>
  <si>
    <t>TIPO DE FII</t>
  </si>
  <si>
    <t>%</t>
  </si>
  <si>
    <t>Conservador</t>
  </si>
  <si>
    <t>PAPEL</t>
  </si>
  <si>
    <t>TIJOLO</t>
  </si>
  <si>
    <t>HÍBRIDOS</t>
  </si>
  <si>
    <t>FOFs</t>
  </si>
  <si>
    <t>DESENVOLVIMENTO</t>
  </si>
  <si>
    <t>HOTELARIAS</t>
  </si>
  <si>
    <t>Moderado</t>
  </si>
  <si>
    <t>Agressivo</t>
  </si>
  <si>
    <t>Moderado-TIJOLO</t>
  </si>
  <si>
    <t>VALOR A SER INVESTIDO POR MÊS</t>
  </si>
  <si>
    <t>Percentual Sugerido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</si>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</sst>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4" formatCode="_-&quot;$&quot;* #,##0.00_-;\-&quot;$&quot;* #,##0.00_-;_-&quot;$&quot;* &quot;-&quot;??_-;_-@_-"/>
    <numFmt numFmtId="165" formatCode="&quot;R$&quot;\ #,##0.00"/>
    <numFmt numFmtId="166" formatCode="&quot;R$&quot;\ #,##0.00;[Red]\-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20"/>
      <color theme="0"/>
      <name val="Segoe UI Semibold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0"/>
      <name val="Segoe UI Semibold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4">
    <xf numFmtId="0" fontId="0" fillId="0" borderId="0" xfId="0"/>
    <xf numFmtId="0" fontId="6" fillId="4" borderId="3" xfId="0" applyFont="1" applyFill="1" applyBorder="1" applyAlignment="1">
      <alignment horizontal="left" indent="3"/>
    </xf>
    <xf numFmtId="0" fontId="6" fillId="4" borderId="4" xfId="0" applyFont="1" applyFill="1" applyBorder="1" applyAlignment="1">
      <alignment horizontal="left" indent="3"/>
    </xf>
    <xf numFmtId="0" fontId="6" fillId="4" borderId="5" xfId="0" applyFont="1" applyFill="1" applyBorder="1" applyAlignment="1">
      <alignment horizontal="left" indent="3"/>
    </xf>
    <xf numFmtId="0" fontId="6" fillId="4" borderId="6" xfId="0" applyFont="1" applyFill="1" applyBorder="1" applyAlignment="1">
      <alignment horizontal="left" indent="3"/>
    </xf>
    <xf numFmtId="0" fontId="6" fillId="4" borderId="7" xfId="0" applyFont="1" applyFill="1" applyBorder="1" applyAlignment="1">
      <alignment horizontal="left" indent="3"/>
    </xf>
    <xf numFmtId="0" fontId="6" fillId="4" borderId="8" xfId="0" applyFont="1" applyFill="1" applyBorder="1" applyAlignment="1">
      <alignment horizontal="left" indent="3"/>
    </xf>
    <xf numFmtId="10" fontId="7" fillId="0" borderId="10" xfId="0" applyNumberFormat="1" applyFont="1" applyBorder="1" applyAlignment="1">
      <alignment horizontal="center"/>
    </xf>
    <xf numFmtId="165" fontId="7" fillId="4" borderId="1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3" borderId="1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165" fontId="9" fillId="0" borderId="9" xfId="0" applyNumberFormat="1" applyFont="1" applyBorder="1" applyAlignment="1">
      <alignment horizontal="center"/>
    </xf>
    <xf numFmtId="10" fontId="9" fillId="0" borderId="10" xfId="0" applyNumberFormat="1" applyFont="1" applyBorder="1" applyAlignment="1">
      <alignment horizontal="center"/>
    </xf>
    <xf numFmtId="0" fontId="10" fillId="6" borderId="5" xfId="0" applyFont="1" applyFill="1" applyBorder="1" applyAlignment="1">
      <alignment horizontal="left" indent="3"/>
    </xf>
    <xf numFmtId="0" fontId="10" fillId="6" borderId="6" xfId="0" applyFont="1" applyFill="1" applyBorder="1" applyAlignment="1">
      <alignment horizontal="left" indent="3"/>
    </xf>
    <xf numFmtId="166" fontId="9" fillId="6" borderId="10" xfId="0" applyNumberFormat="1" applyFont="1" applyFill="1" applyBorder="1" applyAlignment="1">
      <alignment horizontal="center"/>
    </xf>
    <xf numFmtId="0" fontId="10" fillId="6" borderId="7" xfId="0" applyFont="1" applyFill="1" applyBorder="1" applyAlignment="1">
      <alignment horizontal="left" indent="3"/>
    </xf>
    <xf numFmtId="0" fontId="10" fillId="6" borderId="8" xfId="0" applyFont="1" applyFill="1" applyBorder="1" applyAlignment="1">
      <alignment horizontal="left" indent="3"/>
    </xf>
    <xf numFmtId="2" fontId="7" fillId="0" borderId="9" xfId="1" applyNumberFormat="1" applyFont="1" applyBorder="1" applyAlignment="1">
      <alignment horizontal="center"/>
    </xf>
    <xf numFmtId="1" fontId="9" fillId="0" borderId="10" xfId="0" applyNumberFormat="1" applyFont="1" applyBorder="1" applyAlignment="1">
      <alignment horizontal="center"/>
    </xf>
    <xf numFmtId="0" fontId="11" fillId="5" borderId="13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left" indent="3"/>
    </xf>
    <xf numFmtId="165" fontId="7" fillId="6" borderId="15" xfId="0" applyNumberFormat="1" applyFont="1" applyFill="1" applyBorder="1" applyAlignment="1">
      <alignment horizontal="center"/>
    </xf>
    <xf numFmtId="165" fontId="7" fillId="6" borderId="16" xfId="0" applyNumberFormat="1" applyFont="1" applyFill="1" applyBorder="1" applyAlignment="1">
      <alignment horizontal="center"/>
    </xf>
    <xf numFmtId="0" fontId="6" fillId="6" borderId="17" xfId="0" applyFont="1" applyFill="1" applyBorder="1" applyAlignment="1">
      <alignment horizontal="left" indent="3"/>
    </xf>
    <xf numFmtId="165" fontId="7" fillId="6" borderId="18" xfId="0" applyNumberFormat="1" applyFont="1" applyFill="1" applyBorder="1" applyAlignment="1">
      <alignment horizontal="center"/>
    </xf>
    <xf numFmtId="0" fontId="6" fillId="6" borderId="19" xfId="0" applyFont="1" applyFill="1" applyBorder="1" applyAlignment="1">
      <alignment horizontal="left" indent="3"/>
    </xf>
    <xf numFmtId="165" fontId="7" fillId="6" borderId="20" xfId="0" applyNumberFormat="1" applyFont="1" applyFill="1" applyBorder="1" applyAlignment="1">
      <alignment horizontal="center"/>
    </xf>
    <xf numFmtId="8" fontId="0" fillId="0" borderId="0" xfId="0" applyNumberFormat="1"/>
    <xf numFmtId="165" fontId="9" fillId="6" borderId="11" xfId="0" applyNumberFormat="1" applyFont="1" applyFill="1" applyBorder="1" applyAlignment="1">
      <alignment horizontal="center"/>
    </xf>
    <xf numFmtId="0" fontId="4" fillId="7" borderId="0" xfId="0" applyFont="1" applyFill="1"/>
    <xf numFmtId="165" fontId="7" fillId="6" borderId="21" xfId="0" applyNumberFormat="1" applyFont="1" applyFill="1" applyBorder="1" applyAlignment="1">
      <alignment horizontal="center"/>
    </xf>
    <xf numFmtId="0" fontId="4" fillId="0" borderId="0" xfId="0" applyFont="1"/>
    <xf numFmtId="0" fontId="4" fillId="7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22" xfId="0" applyBorder="1"/>
    <xf numFmtId="0" fontId="0" fillId="0" borderId="22" xfId="0" applyBorder="1" applyAlignment="1">
      <alignment horizontal="center"/>
    </xf>
    <xf numFmtId="9" fontId="0" fillId="0" borderId="22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0" fontId="2" fillId="2" borderId="0" xfId="3"/>
    <xf numFmtId="9" fontId="2" fillId="2" borderId="0" xfId="2" applyFont="1" applyFill="1"/>
    <xf numFmtId="0" fontId="2" fillId="2" borderId="0" xfId="3" applyAlignment="1">
      <alignment horizontal="center"/>
    </xf>
    <xf numFmtId="0" fontId="3" fillId="4" borderId="0" xfId="0" applyFont="1" applyFill="1"/>
    <xf numFmtId="165" fontId="3" fillId="4" borderId="0" xfId="1" applyNumberFormat="1" applyFont="1" applyFill="1" applyAlignment="1">
      <alignment horizontal="center"/>
    </xf>
    <xf numFmtId="0" fontId="3" fillId="9" borderId="0" xfId="0" applyFont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3" fillId="9" borderId="0" xfId="0" applyFont="1" applyFill="1"/>
    <xf numFmtId="165" fontId="3" fillId="9" borderId="0" xfId="0" applyNumberFormat="1" applyFont="1" applyFill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1-47D7-9225-83DF87A7BBC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43</xdr:row>
      <xdr:rowOff>72390</xdr:rowOff>
    </xdr:from>
    <xdr:to>
      <xdr:col>3</xdr:col>
      <xdr:colOff>1066800</xdr:colOff>
      <xdr:row>58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CDA200-6349-EB0F-CD50-A15AF3067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441960</xdr:colOff>
      <xdr:row>0</xdr:row>
      <xdr:rowOff>152399</xdr:rowOff>
    </xdr:from>
    <xdr:to>
      <xdr:col>4</xdr:col>
      <xdr:colOff>335280</xdr:colOff>
      <xdr:row>7</xdr:row>
      <xdr:rowOff>129540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7B436E9-CF6F-E974-10CB-6749F0C0F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" y="152399"/>
          <a:ext cx="5920740" cy="125730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elipe%20Nagao\Downloads\a04b81b1-8e35-4e72-aeb9-98aed8ed4403%20(1).xlsx" TargetMode="External"/><Relationship Id="rId1" Type="http://schemas.openxmlformats.org/officeDocument/2006/relationships/externalLinkPath" Target="/Users/Felipe%20Nagao/Downloads/a04b81b1-8e35-4e72-aeb9-98aed8ed440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P"/>
      <sheetName val="Planilha2"/>
    </sheetNames>
    <sheetDataSet>
      <sheetData sheetId="0" refreshError="1"/>
      <sheetData sheetId="1">
        <row r="2">
          <cell r="A2" t="str">
            <v>CHAVE</v>
          </cell>
          <cell r="B2" t="str">
            <v>PERFIL</v>
          </cell>
          <cell r="C2" t="str">
            <v>TIPO DE FII</v>
          </cell>
          <cell r="D2" t="str">
            <v>%</v>
          </cell>
        </row>
        <row r="3">
          <cell r="A3" t="str">
            <v>Conservador-PAPEL</v>
          </cell>
          <cell r="B3" t="str">
            <v>Conservador</v>
          </cell>
          <cell r="C3" t="str">
            <v>PAPEL</v>
          </cell>
          <cell r="D3">
            <v>0.3</v>
          </cell>
        </row>
        <row r="4">
          <cell r="A4" t="str">
            <v>Conservador-TIJOLO</v>
          </cell>
          <cell r="B4" t="str">
            <v>Conservador</v>
          </cell>
          <cell r="C4" t="str">
            <v>TIJOLO</v>
          </cell>
          <cell r="D4">
            <v>0.5</v>
          </cell>
        </row>
        <row r="5">
          <cell r="A5" t="str">
            <v>Conservador-HÍBRIDOS</v>
          </cell>
          <cell r="B5" t="str">
            <v>Conservador</v>
          </cell>
          <cell r="C5" t="str">
            <v>HÍBRIDOS</v>
          </cell>
          <cell r="D5">
            <v>0.1</v>
          </cell>
        </row>
        <row r="6">
          <cell r="A6" t="str">
            <v>Conservador-FOFs</v>
          </cell>
          <cell r="B6" t="str">
            <v>Conservador</v>
          </cell>
          <cell r="C6" t="str">
            <v>FOFs</v>
          </cell>
          <cell r="D6">
            <v>0.1</v>
          </cell>
        </row>
        <row r="7">
          <cell r="A7" t="str">
            <v>Conservador-DESENVOLVIMENTO</v>
          </cell>
          <cell r="B7" t="str">
            <v>Conservador</v>
          </cell>
          <cell r="C7" t="str">
            <v>DESENVOLVIMENTO</v>
          </cell>
          <cell r="D7">
            <v>0</v>
          </cell>
        </row>
        <row r="8">
          <cell r="A8" t="str">
            <v>Conservador-HOTELARIAS</v>
          </cell>
          <cell r="B8" t="str">
            <v>Conservador</v>
          </cell>
          <cell r="C8" t="str">
            <v>HOTELARIAS</v>
          </cell>
          <cell r="D8">
            <v>0</v>
          </cell>
        </row>
        <row r="9">
          <cell r="A9" t="str">
            <v>Moderado-PAPEL</v>
          </cell>
          <cell r="B9" t="str">
            <v>Moderado</v>
          </cell>
          <cell r="C9" t="str">
            <v>PAPEL</v>
          </cell>
          <cell r="D9">
            <v>0.32</v>
          </cell>
        </row>
        <row r="10">
          <cell r="A10" t="str">
            <v>Moderado-TIJOLO</v>
          </cell>
          <cell r="B10" t="str">
            <v>Moderado</v>
          </cell>
          <cell r="C10" t="str">
            <v>TIJOLO</v>
          </cell>
          <cell r="D10">
            <v>0.35</v>
          </cell>
        </row>
        <row r="11">
          <cell r="A11" t="str">
            <v>Moderado-HÍBRIDOS</v>
          </cell>
          <cell r="B11" t="str">
            <v>Moderado</v>
          </cell>
          <cell r="C11" t="str">
            <v>HÍBRIDOS</v>
          </cell>
          <cell r="D11">
            <v>0.08</v>
          </cell>
        </row>
        <row r="12">
          <cell r="A12" t="str">
            <v>Moderado-FOFs</v>
          </cell>
          <cell r="B12" t="str">
            <v>Moderado</v>
          </cell>
          <cell r="C12" t="str">
            <v>FOFs</v>
          </cell>
          <cell r="D12">
            <v>0.05</v>
          </cell>
        </row>
        <row r="13">
          <cell r="A13" t="str">
            <v>Moderado-DESENVOLVIMENTO</v>
          </cell>
          <cell r="B13" t="str">
            <v>Moderado</v>
          </cell>
          <cell r="C13" t="str">
            <v>DESENVOLVIMENTO</v>
          </cell>
          <cell r="D13">
            <v>0.1</v>
          </cell>
        </row>
        <row r="14">
          <cell r="A14" t="str">
            <v>Moderado-HOTELARIAS</v>
          </cell>
          <cell r="B14" t="str">
            <v>Moderado</v>
          </cell>
          <cell r="C14" t="str">
            <v>HOTELARIAS</v>
          </cell>
          <cell r="D14">
            <v>0.1</v>
          </cell>
        </row>
        <row r="15">
          <cell r="A15" t="str">
            <v>Agressivo-PAPEL</v>
          </cell>
          <cell r="B15" t="str">
            <v>Agressivo</v>
          </cell>
          <cell r="C15" t="str">
            <v>PAPEL</v>
          </cell>
          <cell r="D15">
            <v>0.5</v>
          </cell>
        </row>
        <row r="16">
          <cell r="A16" t="str">
            <v>Agressivo-TIJOLO</v>
          </cell>
          <cell r="B16" t="str">
            <v>Agressivo</v>
          </cell>
          <cell r="C16" t="str">
            <v>TIJOLO</v>
          </cell>
          <cell r="D16">
            <v>0.1</v>
          </cell>
        </row>
        <row r="17">
          <cell r="A17" t="str">
            <v>Agressivo-HÍBRIDOS</v>
          </cell>
          <cell r="B17" t="str">
            <v>Agressivo</v>
          </cell>
          <cell r="C17" t="str">
            <v>HÍBRIDOS</v>
          </cell>
          <cell r="D17">
            <v>0.05</v>
          </cell>
        </row>
        <row r="18">
          <cell r="A18" t="str">
            <v>Agressivo-FOFs</v>
          </cell>
          <cell r="B18" t="str">
            <v>Agressivo</v>
          </cell>
          <cell r="C18" t="str">
            <v>FOFs</v>
          </cell>
          <cell r="D18">
            <v>0.05</v>
          </cell>
        </row>
        <row r="19">
          <cell r="A19" t="str">
            <v>Agressivo-DESENVOLVIMENTO</v>
          </cell>
          <cell r="B19" t="str">
            <v>Agressivo</v>
          </cell>
          <cell r="C19" t="str">
            <v>DESENVOLVIMENTO</v>
          </cell>
          <cell r="D19">
            <v>0.2</v>
          </cell>
        </row>
        <row r="20">
          <cell r="A20" t="str">
            <v>Agressivo-HOTELARIAS</v>
          </cell>
          <cell r="B20" t="str">
            <v>Agressivo</v>
          </cell>
          <cell r="C20" t="str">
            <v>HOTELARIAS</v>
          </cell>
          <cell r="D20">
            <v>0.1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F331-7994-4C1D-B2CF-75CB54A9DC2D}">
  <dimension ref="A1:G60"/>
  <sheetViews>
    <sheetView showGridLines="0" tabSelected="1" topLeftCell="A41" workbookViewId="0">
      <selection activeCell="D13" sqref="D13"/>
    </sheetView>
  </sheetViews>
  <sheetFormatPr defaultColWidth="0" defaultRowHeight="14.4" zeroHeight="1" x14ac:dyDescent="0.3"/>
  <cols>
    <col min="1" max="1" width="8.88671875" customWidth="1"/>
    <col min="2" max="2" width="36.6640625" customWidth="1"/>
    <col min="3" max="3" width="23.21875" customWidth="1"/>
    <col min="4" max="4" width="19.109375" customWidth="1"/>
    <col min="5" max="6" width="8.88671875" customWidth="1"/>
    <col min="8" max="16384" width="8.88671875" hidden="1"/>
  </cols>
  <sheetData>
    <row r="1" spans="2:4" x14ac:dyDescent="0.3"/>
    <row r="2" spans="2:4" x14ac:dyDescent="0.3"/>
    <row r="3" spans="2:4" x14ac:dyDescent="0.3"/>
    <row r="4" spans="2:4" x14ac:dyDescent="0.3"/>
    <row r="5" spans="2:4" x14ac:dyDescent="0.3"/>
    <row r="6" spans="2:4" x14ac:dyDescent="0.3"/>
    <row r="7" spans="2:4" x14ac:dyDescent="0.3"/>
    <row r="8" spans="2:4" x14ac:dyDescent="0.3"/>
    <row r="9" spans="2:4" x14ac:dyDescent="0.3"/>
    <row r="10" spans="2:4" ht="27" x14ac:dyDescent="0.3">
      <c r="B10" s="10" t="s">
        <v>0</v>
      </c>
      <c r="C10" s="11"/>
      <c r="D10" s="11"/>
    </row>
    <row r="11" spans="2:4" ht="19.2" x14ac:dyDescent="0.45">
      <c r="B11" s="1" t="s">
        <v>1</v>
      </c>
      <c r="C11" s="2"/>
      <c r="D11" s="22">
        <v>5000</v>
      </c>
    </row>
    <row r="12" spans="2:4" ht="19.2" x14ac:dyDescent="0.45">
      <c r="B12" s="3" t="s">
        <v>2</v>
      </c>
      <c r="C12" s="4"/>
      <c r="D12" s="7">
        <v>6.0000000000000001E-3</v>
      </c>
    </row>
    <row r="13" spans="2:4" ht="19.8" thickBot="1" x14ac:dyDescent="0.5">
      <c r="B13" s="5" t="s">
        <v>3</v>
      </c>
      <c r="C13" s="6"/>
      <c r="D13" s="8">
        <f>D11*30%</f>
        <v>1500</v>
      </c>
    </row>
    <row r="14" spans="2:4" x14ac:dyDescent="0.3"/>
    <row r="15" spans="2:4" ht="15" thickBot="1" x14ac:dyDescent="0.35"/>
    <row r="16" spans="2:4" ht="29.4" x14ac:dyDescent="0.3">
      <c r="B16" s="12" t="s">
        <v>4</v>
      </c>
      <c r="C16" s="13"/>
      <c r="D16" s="14"/>
    </row>
    <row r="17" spans="1:7" ht="19.2" x14ac:dyDescent="0.45">
      <c r="B17" s="1" t="s">
        <v>5</v>
      </c>
      <c r="C17" s="2"/>
      <c r="D17" s="15">
        <v>1000</v>
      </c>
    </row>
    <row r="18" spans="1:7" ht="19.2" x14ac:dyDescent="0.45">
      <c r="B18" s="3" t="s">
        <v>6</v>
      </c>
      <c r="C18" s="4"/>
      <c r="D18" s="23">
        <v>10</v>
      </c>
      <c r="G18" s="32"/>
    </row>
    <row r="19" spans="1:7" ht="19.2" x14ac:dyDescent="0.45">
      <c r="B19" s="3" t="s">
        <v>7</v>
      </c>
      <c r="C19" s="4"/>
      <c r="D19" s="16">
        <v>1.0789999999999999E-2</v>
      </c>
    </row>
    <row r="20" spans="1:7" ht="19.2" x14ac:dyDescent="0.45">
      <c r="B20" s="17" t="s">
        <v>8</v>
      </c>
      <c r="C20" s="18"/>
      <c r="D20" s="19">
        <f>FV(taxa_mensal,qtd_anos*12,aporte*-1)</f>
        <v>243284.2125301722</v>
      </c>
    </row>
    <row r="21" spans="1:7" ht="19.8" thickBot="1" x14ac:dyDescent="0.5">
      <c r="B21" s="20" t="s">
        <v>9</v>
      </c>
      <c r="C21" s="21"/>
      <c r="D21" s="33">
        <f>patrimonio*rendimento_carteira</f>
        <v>1459.7052751810331</v>
      </c>
    </row>
    <row r="22" spans="1:7" ht="15" thickBot="1" x14ac:dyDescent="0.35"/>
    <row r="23" spans="1:7" ht="29.4" x14ac:dyDescent="0.3">
      <c r="B23" s="12" t="s">
        <v>10</v>
      </c>
      <c r="C23" s="13"/>
      <c r="D23" s="24" t="s">
        <v>11</v>
      </c>
    </row>
    <row r="24" spans="1:7" ht="19.2" x14ac:dyDescent="0.45">
      <c r="A24" s="36">
        <v>2</v>
      </c>
      <c r="B24" s="25" t="s">
        <v>12</v>
      </c>
      <c r="C24" s="26">
        <f>FV($D$19,$A24*12,$D$17*-1)</f>
        <v>27227.627297645216</v>
      </c>
      <c r="D24" s="27">
        <f>C24*rendimento_carteira</f>
        <v>163.36576378587131</v>
      </c>
    </row>
    <row r="25" spans="1:7" ht="19.2" x14ac:dyDescent="0.45">
      <c r="A25" s="36">
        <v>5</v>
      </c>
      <c r="B25" s="28" t="s">
        <v>13</v>
      </c>
      <c r="C25" s="26">
        <f t="shared" ref="C25:C28" si="0">FV($D$19,$A25*12,$D$17*-1)</f>
        <v>83776.913998487638</v>
      </c>
      <c r="D25" s="29">
        <f>C25*rendimento_carteira</f>
        <v>502.66148399092583</v>
      </c>
    </row>
    <row r="26" spans="1:7" ht="19.2" x14ac:dyDescent="0.45">
      <c r="A26" s="36">
        <v>10</v>
      </c>
      <c r="B26" s="28" t="s">
        <v>14</v>
      </c>
      <c r="C26" s="26">
        <f t="shared" si="0"/>
        <v>243284.2125301722</v>
      </c>
      <c r="D26" s="29">
        <f>C26*rendimento_carteira</f>
        <v>1459.7052751810331</v>
      </c>
    </row>
    <row r="27" spans="1:7" ht="19.2" x14ac:dyDescent="0.45">
      <c r="A27" s="36">
        <v>20</v>
      </c>
      <c r="B27" s="28" t="s">
        <v>15</v>
      </c>
      <c r="C27" s="26">
        <f t="shared" si="0"/>
        <v>1125198.4000970805</v>
      </c>
      <c r="D27" s="29">
        <f>C27*rendimento_carteira</f>
        <v>6751.1904005824836</v>
      </c>
    </row>
    <row r="28" spans="1:7" ht="19.8" thickBot="1" x14ac:dyDescent="0.5">
      <c r="A28" s="36">
        <v>30</v>
      </c>
      <c r="B28" s="30" t="s">
        <v>16</v>
      </c>
      <c r="C28" s="35">
        <f t="shared" si="0"/>
        <v>4322169.6550047146</v>
      </c>
      <c r="D28" s="31">
        <f>C28*rendimento_carteira</f>
        <v>25933.017930028287</v>
      </c>
    </row>
    <row r="29" spans="1:7" x14ac:dyDescent="0.3"/>
    <row r="30" spans="1:7" x14ac:dyDescent="0.3"/>
    <row r="31" spans="1:7" x14ac:dyDescent="0.3"/>
    <row r="32" spans="1:7" x14ac:dyDescent="0.3">
      <c r="B32" s="45" t="s">
        <v>18</v>
      </c>
      <c r="C32" s="47" t="s">
        <v>28</v>
      </c>
      <c r="D32" s="45"/>
    </row>
    <row r="33" spans="2:4" x14ac:dyDescent="0.3">
      <c r="B33" s="48" t="s">
        <v>31</v>
      </c>
      <c r="C33" s="49">
        <f>aporte</f>
        <v>1000</v>
      </c>
      <c r="D33" s="48"/>
    </row>
    <row r="34" spans="2:4" x14ac:dyDescent="0.3"/>
    <row r="35" spans="2:4" x14ac:dyDescent="0.3">
      <c r="B35" s="50" t="s">
        <v>19</v>
      </c>
      <c r="C35" s="50" t="s">
        <v>32</v>
      </c>
      <c r="D35" s="50" t="s">
        <v>33</v>
      </c>
    </row>
    <row r="36" spans="2:4" x14ac:dyDescent="0.3">
      <c r="B36" s="9" t="s">
        <v>22</v>
      </c>
      <c r="C36" s="38">
        <f>VLOOKUP($C$32&amp;"-"&amp;B36,[1]Planilha2!$A:$D,4,FALSE)</f>
        <v>0.32</v>
      </c>
      <c r="D36" s="51">
        <f>C36*$C$33</f>
        <v>320</v>
      </c>
    </row>
    <row r="37" spans="2:4" x14ac:dyDescent="0.3">
      <c r="B37" s="9" t="s">
        <v>23</v>
      </c>
      <c r="C37" s="38">
        <f>VLOOKUP($C$32&amp;"-"&amp;B37,[1]Planilha2!$A:$D,4,FALSE)</f>
        <v>0.35</v>
      </c>
      <c r="D37" s="51">
        <f t="shared" ref="D37:D41" si="1">C37*$C$33</f>
        <v>350</v>
      </c>
    </row>
    <row r="38" spans="2:4" x14ac:dyDescent="0.3">
      <c r="B38" s="9" t="s">
        <v>24</v>
      </c>
      <c r="C38" s="38">
        <f>VLOOKUP($C$32&amp;"-"&amp;B38,[1]Planilha2!$A:$D,4,FALSE)</f>
        <v>0.08</v>
      </c>
      <c r="D38" s="51">
        <f t="shared" si="1"/>
        <v>80</v>
      </c>
    </row>
    <row r="39" spans="2:4" x14ac:dyDescent="0.3">
      <c r="B39" s="9" t="s">
        <v>25</v>
      </c>
      <c r="C39" s="38">
        <f>VLOOKUP($C$32&amp;"-"&amp;B39,[1]Planilha2!$A:$D,4,FALSE)</f>
        <v>0.05</v>
      </c>
      <c r="D39" s="51">
        <f t="shared" si="1"/>
        <v>50</v>
      </c>
    </row>
    <row r="40" spans="2:4" x14ac:dyDescent="0.3">
      <c r="B40" s="9" t="s">
        <v>26</v>
      </c>
      <c r="C40" s="38">
        <f>VLOOKUP($C$32&amp;"-"&amp;B40,[1]Planilha2!$A:$D,4,FALSE)</f>
        <v>0.1</v>
      </c>
      <c r="D40" s="51">
        <f t="shared" si="1"/>
        <v>100</v>
      </c>
    </row>
    <row r="41" spans="2:4" x14ac:dyDescent="0.3">
      <c r="B41" s="9" t="s">
        <v>27</v>
      </c>
      <c r="C41" s="38">
        <f>VLOOKUP($C$32&amp;"-"&amp;B41,[1]Planilha2!$A:$D,4,FALSE)</f>
        <v>0.1</v>
      </c>
      <c r="D41" s="51">
        <f t="shared" si="1"/>
        <v>100</v>
      </c>
    </row>
    <row r="42" spans="2:4" x14ac:dyDescent="0.3">
      <c r="B42" s="52"/>
      <c r="C42" s="52"/>
      <c r="D42" s="53">
        <f>SUM(D36:D41)</f>
        <v>1000</v>
      </c>
    </row>
    <row r="43" spans="2:4" x14ac:dyDescent="0.3"/>
    <row r="44" spans="2:4" x14ac:dyDescent="0.3"/>
    <row r="45" spans="2:4" x14ac:dyDescent="0.3"/>
    <row r="46" spans="2:4" x14ac:dyDescent="0.3"/>
    <row r="47" spans="2:4" x14ac:dyDescent="0.3"/>
    <row r="48" spans="2:4" x14ac:dyDescent="0.3"/>
    <row r="49" x14ac:dyDescent="0.3"/>
    <row r="50" x14ac:dyDescent="0.3"/>
    <row r="51" x14ac:dyDescent="0.3"/>
    <row r="52" x14ac:dyDescent="0.3"/>
    <row r="53" x14ac:dyDescent="0.3"/>
    <row r="54" x14ac:dyDescent="0.3"/>
    <row r="55" x14ac:dyDescent="0.3"/>
    <row r="56" x14ac:dyDescent="0.3"/>
    <row r="57" x14ac:dyDescent="0.3"/>
    <row r="58" x14ac:dyDescent="0.3"/>
    <row r="59" x14ac:dyDescent="0.3"/>
    <row r="60" x14ac:dyDescent="0.3"/>
  </sheetData>
  <mergeCells count="11">
    <mergeCell ref="B18:C18"/>
    <mergeCell ref="B19:C19"/>
    <mergeCell ref="B20:C20"/>
    <mergeCell ref="B21:C21"/>
    <mergeCell ref="B23:C23"/>
    <mergeCell ref="B11:C11"/>
    <mergeCell ref="B12:C12"/>
    <mergeCell ref="B13:C13"/>
    <mergeCell ref="B10:D10"/>
    <mergeCell ref="B16:D16"/>
    <mergeCell ref="B17:C17"/>
  </mergeCells>
  <dataValidations disablePrompts="1" count="1">
    <dataValidation type="list" allowBlank="1" showInputMessage="1" showErrorMessage="1" sqref="C32" xr:uid="{972B52A0-80D5-40CC-B80A-18876ACBF394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E3583-175B-4D96-9832-B78CB4BD389D}">
  <dimension ref="A2:H20"/>
  <sheetViews>
    <sheetView topLeftCell="A4" workbookViewId="0">
      <selection activeCell="A29" sqref="A29"/>
    </sheetView>
  </sheetViews>
  <sheetFormatPr defaultRowHeight="14.4" x14ac:dyDescent="0.3"/>
  <cols>
    <col min="1" max="1" width="28.77734375" bestFit="1" customWidth="1"/>
    <col min="2" max="2" width="11.21875" bestFit="1" customWidth="1"/>
    <col min="7" max="7" width="15.44140625" bestFit="1" customWidth="1"/>
  </cols>
  <sheetData>
    <row r="2" spans="1:8" x14ac:dyDescent="0.3">
      <c r="A2" s="34" t="s">
        <v>17</v>
      </c>
      <c r="B2" s="34" t="s">
        <v>18</v>
      </c>
      <c r="C2" s="37" t="s">
        <v>19</v>
      </c>
      <c r="D2" s="37" t="s">
        <v>20</v>
      </c>
    </row>
    <row r="3" spans="1:8" x14ac:dyDescent="0.3">
      <c r="A3" t="str">
        <f>B3&amp;"-"&amp;C3</f>
        <v>Conservador-PAPEL</v>
      </c>
      <c r="B3" t="s">
        <v>21</v>
      </c>
      <c r="C3" s="9" t="s">
        <v>22</v>
      </c>
      <c r="D3" s="38">
        <v>0.3</v>
      </c>
    </row>
    <row r="4" spans="1:8" x14ac:dyDescent="0.3">
      <c r="A4" t="str">
        <f t="shared" ref="A4:A20" si="0">B4&amp;"-"&amp;C4</f>
        <v>Conservador-TIJOLO</v>
      </c>
      <c r="B4" t="s">
        <v>21</v>
      </c>
      <c r="C4" s="9" t="s">
        <v>23</v>
      </c>
      <c r="D4" s="38">
        <v>0.5</v>
      </c>
      <c r="G4" s="45" t="s">
        <v>30</v>
      </c>
      <c r="H4" s="46">
        <v>0.35</v>
      </c>
    </row>
    <row r="5" spans="1:8" x14ac:dyDescent="0.3">
      <c r="A5" t="str">
        <f t="shared" si="0"/>
        <v>Conservador-HÍBRIDOS</v>
      </c>
      <c r="B5" t="s">
        <v>21</v>
      </c>
      <c r="C5" s="9" t="s">
        <v>24</v>
      </c>
      <c r="D5" s="38">
        <v>0.1</v>
      </c>
    </row>
    <row r="6" spans="1:8" x14ac:dyDescent="0.3">
      <c r="A6" t="str">
        <f t="shared" si="0"/>
        <v>Conservador-FOFs</v>
      </c>
      <c r="B6" t="s">
        <v>21</v>
      </c>
      <c r="C6" s="9" t="s">
        <v>25</v>
      </c>
      <c r="D6" s="38">
        <v>0.1</v>
      </c>
    </row>
    <row r="7" spans="1:8" x14ac:dyDescent="0.3">
      <c r="A7" t="str">
        <f t="shared" si="0"/>
        <v>Conservador-DESENVOLVIMENTO</v>
      </c>
      <c r="B7" t="s">
        <v>21</v>
      </c>
      <c r="C7" s="9" t="s">
        <v>26</v>
      </c>
      <c r="D7" s="38">
        <v>0</v>
      </c>
    </row>
    <row r="8" spans="1:8" ht="15" thickBot="1" x14ac:dyDescent="0.35">
      <c r="A8" s="39" t="str">
        <f t="shared" si="0"/>
        <v>Conservador-HOTELARIAS</v>
      </c>
      <c r="B8" s="39" t="s">
        <v>21</v>
      </c>
      <c r="C8" s="40" t="s">
        <v>27</v>
      </c>
      <c r="D8" s="41">
        <v>0</v>
      </c>
    </row>
    <row r="9" spans="1:8" x14ac:dyDescent="0.3">
      <c r="A9" t="str">
        <f t="shared" si="0"/>
        <v>Moderado-PAPEL</v>
      </c>
      <c r="B9" t="s">
        <v>28</v>
      </c>
      <c r="C9" s="9" t="s">
        <v>22</v>
      </c>
      <c r="D9" s="38">
        <v>0.32</v>
      </c>
    </row>
    <row r="10" spans="1:8" x14ac:dyDescent="0.3">
      <c r="A10" s="42" t="str">
        <f t="shared" si="0"/>
        <v>Moderado-TIJOLO</v>
      </c>
      <c r="B10" s="42" t="s">
        <v>28</v>
      </c>
      <c r="C10" s="43" t="s">
        <v>23</v>
      </c>
      <c r="D10" s="44">
        <v>0.35</v>
      </c>
    </row>
    <row r="11" spans="1:8" x14ac:dyDescent="0.3">
      <c r="A11" t="str">
        <f t="shared" si="0"/>
        <v>Moderado-HÍBRIDOS</v>
      </c>
      <c r="B11" t="s">
        <v>28</v>
      </c>
      <c r="C11" s="9" t="s">
        <v>24</v>
      </c>
      <c r="D11" s="38">
        <v>0.08</v>
      </c>
    </row>
    <row r="12" spans="1:8" x14ac:dyDescent="0.3">
      <c r="A12" t="str">
        <f t="shared" si="0"/>
        <v>Moderado-FOFs</v>
      </c>
      <c r="B12" t="s">
        <v>28</v>
      </c>
      <c r="C12" s="9" t="s">
        <v>25</v>
      </c>
      <c r="D12" s="38">
        <v>0.05</v>
      </c>
    </row>
    <row r="13" spans="1:8" x14ac:dyDescent="0.3">
      <c r="A13" t="str">
        <f t="shared" si="0"/>
        <v>Moderado-DESENVOLVIMENTO</v>
      </c>
      <c r="B13" t="s">
        <v>28</v>
      </c>
      <c r="C13" s="9" t="s">
        <v>26</v>
      </c>
      <c r="D13" s="38">
        <v>0.1</v>
      </c>
    </row>
    <row r="14" spans="1:8" ht="15" thickBot="1" x14ac:dyDescent="0.35">
      <c r="A14" s="39" t="str">
        <f t="shared" si="0"/>
        <v>Moderado-HOTELARIAS</v>
      </c>
      <c r="B14" s="39" t="s">
        <v>28</v>
      </c>
      <c r="C14" s="40" t="s">
        <v>27</v>
      </c>
      <c r="D14" s="41">
        <v>0.1</v>
      </c>
    </row>
    <row r="15" spans="1:8" x14ac:dyDescent="0.3">
      <c r="A15" t="str">
        <f t="shared" si="0"/>
        <v>Agressivo-PAPEL</v>
      </c>
      <c r="B15" t="s">
        <v>29</v>
      </c>
      <c r="C15" s="9" t="s">
        <v>22</v>
      </c>
      <c r="D15" s="38">
        <v>0.5</v>
      </c>
    </row>
    <row r="16" spans="1:8" x14ac:dyDescent="0.3">
      <c r="A16" t="str">
        <f t="shared" si="0"/>
        <v>Agressivo-TIJOLO</v>
      </c>
      <c r="B16" t="s">
        <v>29</v>
      </c>
      <c r="C16" s="9" t="s">
        <v>23</v>
      </c>
      <c r="D16" s="38">
        <v>0.1</v>
      </c>
    </row>
    <row r="17" spans="1:4" x14ac:dyDescent="0.3">
      <c r="A17" t="str">
        <f t="shared" si="0"/>
        <v>Agressivo-HÍBRIDOS</v>
      </c>
      <c r="B17" t="s">
        <v>29</v>
      </c>
      <c r="C17" s="9" t="s">
        <v>24</v>
      </c>
      <c r="D17" s="38">
        <v>0.05</v>
      </c>
    </row>
    <row r="18" spans="1:4" x14ac:dyDescent="0.3">
      <c r="A18" t="str">
        <f t="shared" si="0"/>
        <v>Agressivo-FOFs</v>
      </c>
      <c r="B18" t="s">
        <v>29</v>
      </c>
      <c r="C18" s="9" t="s">
        <v>25</v>
      </c>
      <c r="D18" s="38">
        <v>0.05</v>
      </c>
    </row>
    <row r="19" spans="1:4" x14ac:dyDescent="0.3">
      <c r="A19" t="str">
        <f t="shared" si="0"/>
        <v>Agressivo-DESENVOLVIMENTO</v>
      </c>
      <c r="B19" t="s">
        <v>29</v>
      </c>
      <c r="C19" s="9" t="s">
        <v>26</v>
      </c>
      <c r="D19" s="38">
        <v>0.2</v>
      </c>
    </row>
    <row r="20" spans="1:4" x14ac:dyDescent="0.3">
      <c r="A20" t="str">
        <f t="shared" si="0"/>
        <v>Agressivo-HOTELARIAS</v>
      </c>
      <c r="B20" t="s">
        <v>29</v>
      </c>
      <c r="C20" s="9" t="s">
        <v>27</v>
      </c>
      <c r="D20" s="38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APP</vt:lpstr>
      <vt:lpstr>Planilha2</vt:lpstr>
      <vt:lpstr>aporte</vt:lpstr>
      <vt:lpstr>patrimonio</vt:lpstr>
      <vt:lpstr>qtd_anos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MASSAHIRO NAGAO</dc:creator>
  <cp:lastModifiedBy>CHARLES MASSAHIRO NAGAO</cp:lastModifiedBy>
  <dcterms:created xsi:type="dcterms:W3CDTF">2025-06-16T15:56:09Z</dcterms:created>
  <dcterms:modified xsi:type="dcterms:W3CDTF">2025-06-16T17:59:38Z</dcterms:modified>
</cp:coreProperties>
</file>