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3. 自媒体\【付费课程资料】\《100天风控专家》\00-课程内容\规则篇-7规则泛化效果评估\课件\"/>
    </mc:Choice>
  </mc:AlternateContent>
  <xr:revisionPtr revIDLastSave="0" documentId="13_ncr:1_{DC96EBF5-0BA8-48A5-A706-330A47437C1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N16" i="1" s="1"/>
  <c r="J42" i="1"/>
  <c r="J43" i="1"/>
  <c r="J44" i="1"/>
  <c r="J45" i="1"/>
  <c r="J16" i="1"/>
  <c r="R12" i="1" s="1"/>
  <c r="W12" i="1" s="1"/>
  <c r="J41" i="1"/>
  <c r="J40" i="1"/>
  <c r="K60" i="1"/>
  <c r="Q15" i="1"/>
  <c r="Q12" i="1"/>
  <c r="E15" i="1"/>
  <c r="E16" i="1" s="1"/>
  <c r="G15" i="1" s="1"/>
  <c r="Q10" i="1" s="1"/>
  <c r="D16" i="1"/>
  <c r="R15" i="1"/>
  <c r="K40" i="1"/>
  <c r="K41" i="1"/>
  <c r="K42" i="1"/>
  <c r="K43" i="1"/>
  <c r="K44" i="1"/>
  <c r="K45" i="1"/>
  <c r="K36" i="1"/>
  <c r="J36" i="1"/>
  <c r="T12" i="1" s="1"/>
  <c r="L35" i="1"/>
  <c r="M35" i="1" s="1"/>
  <c r="L34" i="1"/>
  <c r="L33" i="1"/>
  <c r="L32" i="1"/>
  <c r="L31" i="1"/>
  <c r="M31" i="1" s="1"/>
  <c r="L30" i="1"/>
  <c r="K26" i="1"/>
  <c r="J26" i="1"/>
  <c r="S12" i="1" s="1"/>
  <c r="L21" i="1"/>
  <c r="M21" i="1" s="1"/>
  <c r="L22" i="1"/>
  <c r="M22" i="1" s="1"/>
  <c r="L23" i="1"/>
  <c r="L24" i="1"/>
  <c r="M24" i="1" s="1"/>
  <c r="L25" i="1"/>
  <c r="L20" i="1"/>
  <c r="M20" i="1" s="1"/>
  <c r="M11" i="1"/>
  <c r="M13" i="1"/>
  <c r="M14" i="1"/>
  <c r="F11" i="1"/>
  <c r="F12" i="1"/>
  <c r="F13" i="1"/>
  <c r="F14" i="1"/>
  <c r="F10" i="1"/>
  <c r="X12" i="1" l="1"/>
  <c r="Y12" i="1"/>
  <c r="N13" i="1"/>
  <c r="N10" i="1"/>
  <c r="N14" i="1"/>
  <c r="K55" i="1"/>
  <c r="K46" i="1"/>
  <c r="S15" i="1"/>
  <c r="T15" i="1"/>
  <c r="T11" i="1"/>
  <c r="F16" i="1"/>
  <c r="Q14" i="1" s="1"/>
  <c r="Q16" i="1" s="1"/>
  <c r="L44" i="1"/>
  <c r="M44" i="1" s="1"/>
  <c r="L41" i="1"/>
  <c r="M41" i="1" s="1"/>
  <c r="L36" i="1"/>
  <c r="N30" i="1" s="1"/>
  <c r="L40" i="1"/>
  <c r="L26" i="1"/>
  <c r="N25" i="1" s="1"/>
  <c r="S10" i="1" s="1"/>
  <c r="L45" i="1"/>
  <c r="L43" i="1"/>
  <c r="L42" i="1"/>
  <c r="J46" i="1"/>
  <c r="U12" i="1" s="1"/>
  <c r="Z12" i="1" s="1"/>
  <c r="M34" i="1"/>
  <c r="M30" i="1"/>
  <c r="M32" i="1"/>
  <c r="M33" i="1"/>
  <c r="M25" i="1"/>
  <c r="M23" i="1"/>
  <c r="N12" i="1"/>
  <c r="M10" i="1"/>
  <c r="G13" i="1"/>
  <c r="M16" i="1"/>
  <c r="R14" i="1" s="1"/>
  <c r="R16" i="1" s="1"/>
  <c r="W16" i="1" s="1"/>
  <c r="N15" i="1"/>
  <c r="R10" i="1" s="1"/>
  <c r="N11" i="1"/>
  <c r="F15" i="1"/>
  <c r="G14" i="1"/>
  <c r="M15" i="1"/>
  <c r="K59" i="1" l="1"/>
  <c r="K58" i="1"/>
  <c r="R11" i="1"/>
  <c r="R13" i="1"/>
  <c r="K56" i="1"/>
  <c r="Q13" i="1"/>
  <c r="Q11" i="1"/>
  <c r="K57" i="1"/>
  <c r="U15" i="1"/>
  <c r="N34" i="1"/>
  <c r="N22" i="1"/>
  <c r="S11" i="1"/>
  <c r="M26" i="1"/>
  <c r="N20" i="1"/>
  <c r="N32" i="1"/>
  <c r="N33" i="1"/>
  <c r="M36" i="1"/>
  <c r="N35" i="1"/>
  <c r="T10" i="1" s="1"/>
  <c r="N31" i="1"/>
  <c r="N36" i="1"/>
  <c r="N21" i="1"/>
  <c r="N24" i="1"/>
  <c r="N23" i="1"/>
  <c r="N26" i="1"/>
  <c r="M43" i="1"/>
  <c r="M45" i="1"/>
  <c r="M40" i="1"/>
  <c r="L46" i="1"/>
  <c r="N43" i="1" s="1"/>
  <c r="M42" i="1"/>
  <c r="G10" i="1"/>
  <c r="G16" i="1"/>
  <c r="M12" i="1"/>
  <c r="G11" i="1"/>
  <c r="G12" i="1"/>
  <c r="Y11" i="1" l="1"/>
  <c r="X11" i="1"/>
  <c r="W11" i="1"/>
  <c r="W13" i="1"/>
  <c r="K61" i="1"/>
  <c r="S14" i="1"/>
  <c r="S16" i="1" s="1"/>
  <c r="X16" i="1" s="1"/>
  <c r="T14" i="1"/>
  <c r="T16" i="1" s="1"/>
  <c r="Y16" i="1" s="1"/>
  <c r="T13" i="1"/>
  <c r="Y13" i="1" s="1"/>
  <c r="S13" i="1"/>
  <c r="X13" i="1" s="1"/>
  <c r="U11" i="1"/>
  <c r="Z11" i="1" s="1"/>
  <c r="N46" i="1"/>
  <c r="N44" i="1"/>
  <c r="N41" i="1"/>
  <c r="N45" i="1"/>
  <c r="U10" i="1" s="1"/>
  <c r="N40" i="1"/>
  <c r="N42" i="1"/>
  <c r="M46" i="1"/>
  <c r="U14" i="1" l="1"/>
  <c r="U16" i="1" s="1"/>
  <c r="Z16" i="1" s="1"/>
  <c r="U13" i="1"/>
  <c r="Z13" i="1" s="1"/>
</calcChain>
</file>

<file path=xl/sharedStrings.xml><?xml version="1.0" encoding="utf-8"?>
<sst xmlns="http://schemas.openxmlformats.org/spreadsheetml/2006/main" count="105" uniqueCount="39">
  <si>
    <t>分析样本（训练样本）</t>
    <phoneticPr fontId="2" type="noConversion"/>
  </si>
  <si>
    <t>坏客户</t>
    <phoneticPr fontId="2" type="noConversion"/>
  </si>
  <si>
    <t>好客户</t>
    <phoneticPr fontId="2" type="noConversion"/>
  </si>
  <si>
    <t>总客户</t>
    <phoneticPr fontId="2" type="noConversion"/>
  </si>
  <si>
    <t>badrate</t>
    <phoneticPr fontId="2" type="noConversion"/>
  </si>
  <si>
    <t>规则集r1</t>
    <phoneticPr fontId="2" type="noConversion"/>
  </si>
  <si>
    <t>总计</t>
    <phoneticPr fontId="2" type="noConversion"/>
  </si>
  <si>
    <t>[0, 1)</t>
    <phoneticPr fontId="2" type="noConversion"/>
  </si>
  <si>
    <t>[1, 2)</t>
    <phoneticPr fontId="2" type="noConversion"/>
  </si>
  <si>
    <t>[2, 3)</t>
    <phoneticPr fontId="2" type="noConversion"/>
  </si>
  <si>
    <t>[3, 4)</t>
    <phoneticPr fontId="2" type="noConversion"/>
  </si>
  <si>
    <t>[4, 6)</t>
    <phoneticPr fontId="2" type="noConversion"/>
  </si>
  <si>
    <t>[6, 10)</t>
    <phoneticPr fontId="2" type="noConversion"/>
  </si>
  <si>
    <t>202201~202209</t>
    <phoneticPr fontId="2" type="noConversion"/>
  </si>
  <si>
    <t>时间外样本（OOT）</t>
    <phoneticPr fontId="2" type="noConversion"/>
  </si>
  <si>
    <t>202210~202212</t>
    <phoneticPr fontId="2" type="noConversion"/>
  </si>
  <si>
    <t>客户占比</t>
    <phoneticPr fontId="2" type="noConversion"/>
  </si>
  <si>
    <t>命中率</t>
    <phoneticPr fontId="2" type="noConversion"/>
  </si>
  <si>
    <t>分析样本</t>
    <phoneticPr fontId="2" type="noConversion"/>
  </si>
  <si>
    <t>时间外样本</t>
    <phoneticPr fontId="2" type="noConversion"/>
  </si>
  <si>
    <t>规则r1在时间外样本效果评估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</si>
  <si>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</si>
  <si>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</si>
  <si>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</si>
  <si>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精准率</t>
    <phoneticPr fontId="2" type="noConversion"/>
  </si>
  <si>
    <t>召回率</t>
    <phoneticPr fontId="2" type="noConversion"/>
  </si>
  <si>
    <t>LIFT</t>
    <phoneticPr fontId="2" type="noConversion"/>
  </si>
  <si>
    <t>指标</t>
    <phoneticPr fontId="2" type="noConversion"/>
  </si>
  <si>
    <t>命中规则后逾期率</t>
    <phoneticPr fontId="2" type="noConversion"/>
  </si>
  <si>
    <t>逾期率降低幅度</t>
    <phoneticPr fontId="2" type="noConversion"/>
  </si>
  <si>
    <t>整体样本逾期率</t>
    <phoneticPr fontId="2" type="noConversion"/>
  </si>
  <si>
    <t>202310~202312</t>
    <phoneticPr fontId="2" type="noConversion"/>
  </si>
  <si>
    <t>规则r1在近期的泛化样本上命中率为2.73%，可以预测上线后也在这个水平，该指标符合我们的要求。</t>
    <phoneticPr fontId="2" type="noConversion"/>
  </si>
  <si>
    <t>时间外样本的各指标均在10%范围内浮动，各月样本中，只有12月略有下降，但整体上是符合要求的。</t>
    <phoneticPr fontId="2" type="noConversion"/>
  </si>
  <si>
    <r>
      <t>1. 通过分析样本</t>
    </r>
    <r>
      <rPr>
        <b/>
        <sz val="9"/>
        <color rgb="FF000000"/>
        <rFont val="微软雅黑"/>
        <family val="2"/>
        <charset val="134"/>
      </rPr>
      <t>制定了规则r1，现在要在时间外样上上评估规则r1在逾期率上的效果。</t>
    </r>
    <phoneticPr fontId="2" type="noConversion"/>
  </si>
  <si>
    <t>2. 评估通过率</t>
    <phoneticPr fontId="2" type="noConversion"/>
  </si>
  <si>
    <t>公众号：Python数据科学</t>
    <phoneticPr fontId="2" type="noConversion"/>
  </si>
  <si>
    <t>规则篇-规则泛化效果评估(2)：案例</t>
    <phoneticPr fontId="2" type="noConversion"/>
  </si>
  <si>
    <t>《100天风控专家》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</si>
</sst>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0" fontId="3" fillId="0" borderId="1" xfId="1" applyNumberFormat="1" applyFont="1" applyBorder="1" applyAlignment="1"/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right"/>
    </xf>
    <xf numFmtId="10" fontId="3" fillId="0" borderId="0" xfId="1" applyNumberFormat="1" applyFont="1" applyAlignment="1"/>
    <xf numFmtId="10" fontId="3" fillId="2" borderId="1" xfId="0" applyNumberFormat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10" fontId="3" fillId="2" borderId="1" xfId="1" applyNumberFormat="1" applyFont="1" applyFill="1" applyBorder="1" applyAlignment="1"/>
    <xf numFmtId="10" fontId="3" fillId="0" borderId="1" xfId="1" applyNumberFormat="1" applyFont="1" applyBorder="1" applyAlignment="1">
      <alignment horizontal="right"/>
    </xf>
    <xf numFmtId="0" fontId="6" fillId="0" borderId="0" xfId="2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7hmmvkwr2019.h5.xiaoeknow.com/p/course/ecourse/course_2ZAoFMNREbOv3DutKsoIi9Vlf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3"/>
  <sheetViews>
    <sheetView showGridLines="0" tabSelected="1" zoomScale="85" zoomScaleNormal="85" workbookViewId="0">
      <selection activeCell="H2" sqref="H2"/>
    </sheetView>
  </sheetViews>
  <sheetFormatPr defaultRowHeight="12.4" x14ac:dyDescent="0.4"/>
  <cols>
    <col min="1" max="7" width="9.06640625" style="1"/>
    <col min="8" max="8" width="5.53125" style="1" customWidth="1"/>
    <col min="9" max="15" width="9.06640625" style="1"/>
    <col min="16" max="16" width="17.53125" style="1" customWidth="1"/>
    <col min="17" max="18" width="11.3984375" style="1" customWidth="1"/>
    <col min="19" max="19" width="10.796875" style="1" customWidth="1"/>
    <col min="20" max="20" width="9.86328125" style="1" customWidth="1"/>
    <col min="21" max="21" width="10.06640625" style="1" customWidth="1"/>
    <col min="22" max="16384" width="9.06640625" style="1"/>
  </cols>
  <sheetData>
    <row r="1" spans="2:26" x14ac:dyDescent="0.4">
      <c r="B1" s="1" t="s">
        <v>36</v>
      </c>
    </row>
    <row r="2" spans="2:26" ht="13.9" x14ac:dyDescent="0.4">
      <c r="B2" s="18" t="s">
        <v>38</v>
      </c>
    </row>
    <row r="3" spans="2:26" x14ac:dyDescent="0.4">
      <c r="B3" s="1" t="s">
        <v>37</v>
      </c>
    </row>
    <row r="5" spans="2:26" x14ac:dyDescent="0.4">
      <c r="B5" s="2" t="s">
        <v>34</v>
      </c>
    </row>
    <row r="7" spans="2:26" x14ac:dyDescent="0.4">
      <c r="B7" s="1" t="s">
        <v>0</v>
      </c>
      <c r="E7" s="1" t="s">
        <v>13</v>
      </c>
      <c r="I7" s="1" t="s">
        <v>14</v>
      </c>
      <c r="L7" s="1" t="s">
        <v>15</v>
      </c>
      <c r="P7" s="1" t="s">
        <v>20</v>
      </c>
    </row>
    <row r="8" spans="2:26" x14ac:dyDescent="0.4">
      <c r="B8" s="2"/>
      <c r="I8" s="2"/>
      <c r="V8" s="3"/>
      <c r="W8" s="3"/>
      <c r="X8" s="3"/>
      <c r="Y8" s="3"/>
    </row>
    <row r="9" spans="2:26" x14ac:dyDescent="0.4">
      <c r="B9" s="4" t="s">
        <v>5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16</v>
      </c>
      <c r="I9" s="4" t="s">
        <v>5</v>
      </c>
      <c r="J9" s="4" t="s">
        <v>1</v>
      </c>
      <c r="K9" s="4" t="s">
        <v>2</v>
      </c>
      <c r="L9" s="4" t="s">
        <v>3</v>
      </c>
      <c r="M9" s="4" t="s">
        <v>4</v>
      </c>
      <c r="N9" s="4" t="s">
        <v>16</v>
      </c>
      <c r="P9" s="4" t="s">
        <v>27</v>
      </c>
      <c r="Q9" s="4" t="s">
        <v>18</v>
      </c>
      <c r="R9" s="4" t="s">
        <v>19</v>
      </c>
      <c r="S9" s="4" t="s">
        <v>21</v>
      </c>
      <c r="T9" s="4" t="s">
        <v>22</v>
      </c>
      <c r="U9" s="4" t="s">
        <v>23</v>
      </c>
    </row>
    <row r="10" spans="2:26" x14ac:dyDescent="0.4">
      <c r="B10" s="5" t="s">
        <v>7</v>
      </c>
      <c r="C10" s="6">
        <v>50</v>
      </c>
      <c r="D10" s="6">
        <v>9350</v>
      </c>
      <c r="E10" s="6">
        <v>9400</v>
      </c>
      <c r="F10" s="7">
        <f>C10/E10</f>
        <v>5.3191489361702126E-3</v>
      </c>
      <c r="G10" s="7">
        <f>E10/$E$16</f>
        <v>0.3298245614035088</v>
      </c>
      <c r="I10" s="5" t="s">
        <v>7</v>
      </c>
      <c r="J10" s="6">
        <v>20</v>
      </c>
      <c r="K10" s="6">
        <v>3580</v>
      </c>
      <c r="L10" s="6">
        <v>3600</v>
      </c>
      <c r="M10" s="7">
        <f>J10/L10</f>
        <v>5.5555555555555558E-3</v>
      </c>
      <c r="N10" s="7">
        <f>L10/$L$16</f>
        <v>0.32490974729241878</v>
      </c>
      <c r="P10" s="8" t="s">
        <v>17</v>
      </c>
      <c r="Q10" s="9">
        <f>G15</f>
        <v>2.4912280701754386E-2</v>
      </c>
      <c r="R10" s="9">
        <f>N15</f>
        <v>2.5270758122743681E-2</v>
      </c>
      <c r="S10" s="9">
        <f>N25</f>
        <v>2.4204156800841883E-2</v>
      </c>
      <c r="T10" s="9">
        <f>N35</f>
        <v>2.5997899159663867E-2</v>
      </c>
      <c r="U10" s="9">
        <f>N45</f>
        <v>2.564102564102564E-2</v>
      </c>
      <c r="W10" s="10"/>
    </row>
    <row r="11" spans="2:26" x14ac:dyDescent="0.4">
      <c r="B11" s="5" t="s">
        <v>8</v>
      </c>
      <c r="C11" s="6">
        <v>130</v>
      </c>
      <c r="D11" s="6">
        <v>8450</v>
      </c>
      <c r="E11" s="6">
        <v>8580</v>
      </c>
      <c r="F11" s="7">
        <f t="shared" ref="F11:F15" si="0">C11/E11</f>
        <v>1.5151515151515152E-2</v>
      </c>
      <c r="G11" s="7">
        <f t="shared" ref="G11:G16" si="1">E11/$E$16</f>
        <v>0.30105263157894735</v>
      </c>
      <c r="I11" s="5" t="s">
        <v>8</v>
      </c>
      <c r="J11" s="6">
        <v>50</v>
      </c>
      <c r="K11" s="6">
        <v>3170</v>
      </c>
      <c r="L11" s="6">
        <v>3220</v>
      </c>
      <c r="M11" s="7">
        <f t="shared" ref="M11:M15" si="2">J11/L11</f>
        <v>1.5527950310559006E-2</v>
      </c>
      <c r="N11" s="7">
        <f t="shared" ref="N11:N16" si="3">L11/$L$16</f>
        <v>0.29061371841155237</v>
      </c>
      <c r="P11" s="11" t="s">
        <v>24</v>
      </c>
      <c r="Q11" s="9">
        <f>F15</f>
        <v>0.15492957746478872</v>
      </c>
      <c r="R11" s="9">
        <f>M15</f>
        <v>0.14285714285714285</v>
      </c>
      <c r="S11" s="9">
        <f>M25</f>
        <v>0.14130434782608695</v>
      </c>
      <c r="T11" s="9">
        <f>M35</f>
        <v>0.14141414141414141</v>
      </c>
      <c r="U11" s="9">
        <f>M45</f>
        <v>0.14606741573033707</v>
      </c>
      <c r="W11" s="10">
        <f>($Q11-R11)/$Q11</f>
        <v>7.7922077922077906E-2</v>
      </c>
      <c r="X11" s="10">
        <f>($Q11-S11)/$Q11</f>
        <v>8.7944664031620545E-2</v>
      </c>
      <c r="Y11" s="10">
        <f t="shared" ref="Y11:Z11" si="4">($Q11-T11)/$Q11</f>
        <v>8.7235996326905374E-2</v>
      </c>
      <c r="Z11" s="10">
        <f t="shared" si="4"/>
        <v>5.7201225740551538E-2</v>
      </c>
    </row>
    <row r="12" spans="2:26" x14ac:dyDescent="0.4">
      <c r="B12" s="5" t="s">
        <v>9</v>
      </c>
      <c r="C12" s="6">
        <v>250</v>
      </c>
      <c r="D12" s="6">
        <v>6490</v>
      </c>
      <c r="E12" s="6">
        <v>6740</v>
      </c>
      <c r="F12" s="7">
        <f t="shared" si="0"/>
        <v>3.7091988130563795E-2</v>
      </c>
      <c r="G12" s="7">
        <f t="shared" si="1"/>
        <v>0.23649122807017545</v>
      </c>
      <c r="I12" s="5" t="s">
        <v>9</v>
      </c>
      <c r="J12" s="6">
        <v>80</v>
      </c>
      <c r="K12" s="6">
        <v>2240</v>
      </c>
      <c r="L12" s="6">
        <v>2320</v>
      </c>
      <c r="M12" s="7">
        <f t="shared" si="2"/>
        <v>3.4482758620689655E-2</v>
      </c>
      <c r="N12" s="7">
        <f t="shared" si="3"/>
        <v>0.20938628158844766</v>
      </c>
      <c r="P12" s="8" t="s">
        <v>25</v>
      </c>
      <c r="Q12" s="12">
        <f>C15/C16</f>
        <v>0.14102564102564102</v>
      </c>
      <c r="R12" s="12">
        <f>J15/J16</f>
        <v>0.13333333333333333</v>
      </c>
      <c r="S12" s="12">
        <f>J25/J26</f>
        <v>0.13131313131313133</v>
      </c>
      <c r="T12" s="12">
        <f>J35/J36</f>
        <v>0.14141414141414141</v>
      </c>
      <c r="U12" s="12">
        <f>J45/J46</f>
        <v>0.12745098039215685</v>
      </c>
      <c r="W12" s="10">
        <f t="shared" ref="W12:W13" si="5">($Q12-R12)/$Q12</f>
        <v>5.454545454545455E-2</v>
      </c>
      <c r="X12" s="10">
        <f t="shared" ref="X12:X13" si="6">($Q12-S12)/$Q12</f>
        <v>6.8870523415977866E-2</v>
      </c>
      <c r="Y12" s="10">
        <f>($Q12-T12)/$Q12</f>
        <v>-2.7548209366390908E-3</v>
      </c>
      <c r="Z12" s="10">
        <f t="shared" ref="Z12:Z16" si="7">($Q12-U12)/$Q12</f>
        <v>9.6256684491978661E-2</v>
      </c>
    </row>
    <row r="13" spans="2:26" x14ac:dyDescent="0.4">
      <c r="B13" s="5" t="s">
        <v>10</v>
      </c>
      <c r="C13" s="6">
        <v>110</v>
      </c>
      <c r="D13" s="6">
        <v>1830</v>
      </c>
      <c r="E13" s="6">
        <v>1940</v>
      </c>
      <c r="F13" s="7">
        <f t="shared" si="0"/>
        <v>5.6701030927835051E-2</v>
      </c>
      <c r="G13" s="7">
        <f t="shared" si="1"/>
        <v>6.8070175438596489E-2</v>
      </c>
      <c r="I13" s="5" t="s">
        <v>10</v>
      </c>
      <c r="J13" s="6">
        <v>50</v>
      </c>
      <c r="K13" s="6">
        <v>970</v>
      </c>
      <c r="L13" s="6">
        <v>1020</v>
      </c>
      <c r="M13" s="7">
        <f t="shared" si="2"/>
        <v>4.9019607843137254E-2</v>
      </c>
      <c r="N13" s="7">
        <f t="shared" si="3"/>
        <v>9.2057761732851989E-2</v>
      </c>
      <c r="P13" s="8" t="s">
        <v>26</v>
      </c>
      <c r="Q13" s="13">
        <f>F15/F16</f>
        <v>5.6608884073672803</v>
      </c>
      <c r="R13" s="13">
        <f>M15/M16</f>
        <v>5.2761904761904761</v>
      </c>
      <c r="S13" s="13">
        <f>M25/M26</f>
        <v>5.4252305665349141</v>
      </c>
      <c r="T13" s="13">
        <f>M35/M36</f>
        <v>5.4394449545964694</v>
      </c>
      <c r="U13" s="13">
        <f>M45/M46</f>
        <v>4.9705882352941169</v>
      </c>
      <c r="W13" s="10">
        <f t="shared" si="5"/>
        <v>6.7957165641376133E-2</v>
      </c>
      <c r="X13" s="10">
        <f t="shared" si="6"/>
        <v>4.1629126715459139E-2</v>
      </c>
      <c r="Y13" s="10">
        <f t="shared" ref="Y13:Y16" si="8">($Q13-T13)/$Q13</f>
        <v>3.9118144862671476E-2</v>
      </c>
      <c r="Z13" s="10">
        <f t="shared" si="7"/>
        <v>0.12194202082746983</v>
      </c>
    </row>
    <row r="14" spans="2:26" x14ac:dyDescent="0.4">
      <c r="B14" s="5" t="s">
        <v>11</v>
      </c>
      <c r="C14" s="6">
        <v>130</v>
      </c>
      <c r="D14" s="6">
        <v>1000</v>
      </c>
      <c r="E14" s="6">
        <v>1130</v>
      </c>
      <c r="F14" s="7">
        <f t="shared" si="0"/>
        <v>0.11504424778761062</v>
      </c>
      <c r="G14" s="7">
        <f t="shared" si="1"/>
        <v>3.9649122807017545E-2</v>
      </c>
      <c r="I14" s="5" t="s">
        <v>11</v>
      </c>
      <c r="J14" s="6">
        <v>60</v>
      </c>
      <c r="K14" s="6">
        <v>580</v>
      </c>
      <c r="L14" s="6">
        <v>640</v>
      </c>
      <c r="M14" s="7">
        <f t="shared" si="2"/>
        <v>9.375E-2</v>
      </c>
      <c r="N14" s="7">
        <f t="shared" si="3"/>
        <v>5.7761732851985562E-2</v>
      </c>
      <c r="P14" s="5" t="s">
        <v>30</v>
      </c>
      <c r="Q14" s="14">
        <f>F16</f>
        <v>2.736842105263158E-2</v>
      </c>
      <c r="R14" s="14">
        <f>M16</f>
        <v>2.7075812274368231E-2</v>
      </c>
      <c r="S14" s="14">
        <f>M26</f>
        <v>2.6045777426992895E-2</v>
      </c>
      <c r="T14" s="14">
        <f>M36</f>
        <v>2.5997899159663867E-2</v>
      </c>
      <c r="U14" s="14">
        <f>M46</f>
        <v>2.9386343993085567E-2</v>
      </c>
      <c r="W14" s="10"/>
      <c r="X14" s="10"/>
      <c r="Y14" s="10"/>
      <c r="Z14" s="10"/>
    </row>
    <row r="15" spans="2:26" x14ac:dyDescent="0.4">
      <c r="B15" s="8" t="s">
        <v>12</v>
      </c>
      <c r="C15" s="15">
        <v>110</v>
      </c>
      <c r="D15" s="15">
        <v>600</v>
      </c>
      <c r="E15" s="15">
        <f>SUM(C15:D15)</f>
        <v>710</v>
      </c>
      <c r="F15" s="16">
        <f t="shared" si="0"/>
        <v>0.15492957746478872</v>
      </c>
      <c r="G15" s="7">
        <f>E15/$E$16</f>
        <v>2.4912280701754386E-2</v>
      </c>
      <c r="I15" s="8" t="s">
        <v>12</v>
      </c>
      <c r="J15" s="15">
        <v>40</v>
      </c>
      <c r="K15" s="15">
        <v>240</v>
      </c>
      <c r="L15" s="15">
        <v>280</v>
      </c>
      <c r="M15" s="16">
        <f t="shared" si="2"/>
        <v>0.14285714285714285</v>
      </c>
      <c r="N15" s="16">
        <f t="shared" si="3"/>
        <v>2.5270758122743681E-2</v>
      </c>
      <c r="P15" s="5" t="s">
        <v>28</v>
      </c>
      <c r="Q15" s="17">
        <f>SUM(C10:C14)/SUM(E10:E14)</f>
        <v>2.4109391867578267E-2</v>
      </c>
      <c r="R15" s="17">
        <f>SUM(J10:J14)/SUM(L10:L14)</f>
        <v>2.4074074074074074E-2</v>
      </c>
      <c r="S15" s="17">
        <f>SUM(J20:J24)/SUM(L20:L24)</f>
        <v>2.3186842814774872E-2</v>
      </c>
      <c r="T15" s="17">
        <f>SUM(J30:J34)/SUM(L30:L34)</f>
        <v>2.2917228363440279E-2</v>
      </c>
      <c r="U15" s="17">
        <f>SUM(J40:J44)/SUM(L40:L44)</f>
        <v>2.6315789473684209E-2</v>
      </c>
      <c r="W15" s="10"/>
      <c r="X15" s="10"/>
      <c r="Y15" s="10"/>
      <c r="Z15" s="10"/>
    </row>
    <row r="16" spans="2:26" x14ac:dyDescent="0.4">
      <c r="B16" s="5" t="s">
        <v>6</v>
      </c>
      <c r="C16" s="6">
        <v>780</v>
      </c>
      <c r="D16" s="6">
        <f>SUM(D10:D15)</f>
        <v>27720</v>
      </c>
      <c r="E16" s="6">
        <f>SUM(E10:E15)</f>
        <v>28500</v>
      </c>
      <c r="F16" s="7">
        <f>C16/E16</f>
        <v>2.736842105263158E-2</v>
      </c>
      <c r="G16" s="7">
        <f t="shared" si="1"/>
        <v>1</v>
      </c>
      <c r="I16" s="5" t="s">
        <v>6</v>
      </c>
      <c r="J16" s="6">
        <f>SUM(J10:J15)</f>
        <v>300</v>
      </c>
      <c r="K16" s="6">
        <f t="shared" ref="K16:L16" si="9">SUM(K10:K15)</f>
        <v>10780</v>
      </c>
      <c r="L16" s="6">
        <f t="shared" si="9"/>
        <v>11080</v>
      </c>
      <c r="M16" s="7">
        <f>J16/L16</f>
        <v>2.7075812274368231E-2</v>
      </c>
      <c r="N16" s="7">
        <f t="shared" si="3"/>
        <v>1</v>
      </c>
      <c r="P16" s="8" t="s">
        <v>29</v>
      </c>
      <c r="Q16" s="12">
        <f>(Q14-Q15)/Q14</f>
        <v>0.11907991253079413</v>
      </c>
      <c r="R16" s="12">
        <f>(R14-R15)/R14</f>
        <v>0.11086419753086418</v>
      </c>
      <c r="S16" s="12">
        <f t="shared" ref="S16:U16" si="10">(S14-S15)/S14</f>
        <v>0.10976576223273442</v>
      </c>
      <c r="T16" s="12">
        <f t="shared" si="10"/>
        <v>0.11849691305070123</v>
      </c>
      <c r="U16" s="12">
        <f t="shared" si="10"/>
        <v>0.1044891640866874</v>
      </c>
      <c r="W16" s="10">
        <f>($Q16-R16)/$Q16</f>
        <v>6.8993290516613001E-2</v>
      </c>
      <c r="X16" s="10">
        <f t="shared" ref="X16" si="11">($Q16-S16)/$Q16</f>
        <v>7.8217644774059306E-2</v>
      </c>
      <c r="Y16" s="10">
        <f t="shared" si="8"/>
        <v>4.895867554001879E-3</v>
      </c>
      <c r="Z16" s="10">
        <f t="shared" si="7"/>
        <v>0.12252904905630956</v>
      </c>
    </row>
    <row r="18" spans="9:16" x14ac:dyDescent="0.4">
      <c r="I18" s="2" t="s">
        <v>14</v>
      </c>
      <c r="L18" s="2">
        <v>202210</v>
      </c>
    </row>
    <row r="19" spans="9:16" x14ac:dyDescent="0.4">
      <c r="I19" s="4" t="s">
        <v>5</v>
      </c>
      <c r="J19" s="4" t="s">
        <v>1</v>
      </c>
      <c r="K19" s="4" t="s">
        <v>2</v>
      </c>
      <c r="L19" s="4" t="s">
        <v>3</v>
      </c>
      <c r="M19" s="4" t="s">
        <v>4</v>
      </c>
      <c r="N19" s="4" t="s">
        <v>16</v>
      </c>
      <c r="P19" s="1" t="s">
        <v>33</v>
      </c>
    </row>
    <row r="20" spans="9:16" x14ac:dyDescent="0.4">
      <c r="I20" s="5" t="s">
        <v>7</v>
      </c>
      <c r="J20" s="6">
        <v>6</v>
      </c>
      <c r="K20" s="6">
        <v>1210</v>
      </c>
      <c r="L20" s="6">
        <f>SUM(J20:K20)</f>
        <v>1216</v>
      </c>
      <c r="M20" s="7">
        <f>J20/L20</f>
        <v>4.9342105263157892E-3</v>
      </c>
      <c r="N20" s="7">
        <f>L20/$L$26</f>
        <v>0.31991581162851879</v>
      </c>
    </row>
    <row r="21" spans="9:16" x14ac:dyDescent="0.4">
      <c r="I21" s="5" t="s">
        <v>8</v>
      </c>
      <c r="J21" s="6">
        <v>16</v>
      </c>
      <c r="K21" s="6">
        <v>1167</v>
      </c>
      <c r="L21" s="6">
        <f t="shared" ref="L21:L25" si="12">SUM(J21:K21)</f>
        <v>1183</v>
      </c>
      <c r="M21" s="7">
        <f t="shared" ref="M21:M25" si="13">J21/L21</f>
        <v>1.3524936601859678E-2</v>
      </c>
      <c r="N21" s="7">
        <f t="shared" ref="N21:N26" si="14">L21/$L$26</f>
        <v>0.31123388581952116</v>
      </c>
    </row>
    <row r="22" spans="9:16" x14ac:dyDescent="0.4">
      <c r="I22" s="5" t="s">
        <v>9</v>
      </c>
      <c r="J22" s="6">
        <v>26</v>
      </c>
      <c r="K22" s="6">
        <v>750</v>
      </c>
      <c r="L22" s="6">
        <f t="shared" si="12"/>
        <v>776</v>
      </c>
      <c r="M22" s="7">
        <f t="shared" si="13"/>
        <v>3.3505154639175257E-2</v>
      </c>
      <c r="N22" s="7">
        <f t="shared" si="14"/>
        <v>0.2041568008418837</v>
      </c>
    </row>
    <row r="23" spans="9:16" x14ac:dyDescent="0.4">
      <c r="I23" s="5" t="s">
        <v>10</v>
      </c>
      <c r="J23" s="6">
        <v>17</v>
      </c>
      <c r="K23" s="6">
        <v>320</v>
      </c>
      <c r="L23" s="6">
        <f t="shared" si="12"/>
        <v>337</v>
      </c>
      <c r="M23" s="7">
        <f t="shared" si="13"/>
        <v>5.0445103857566766E-2</v>
      </c>
      <c r="N23" s="7">
        <f t="shared" si="14"/>
        <v>8.8660878716127337E-2</v>
      </c>
    </row>
    <row r="24" spans="9:16" x14ac:dyDescent="0.4">
      <c r="I24" s="5" t="s">
        <v>11</v>
      </c>
      <c r="J24" s="6">
        <v>21</v>
      </c>
      <c r="K24" s="6">
        <v>176</v>
      </c>
      <c r="L24" s="6">
        <f t="shared" si="12"/>
        <v>197</v>
      </c>
      <c r="M24" s="7">
        <f t="shared" si="13"/>
        <v>0.1065989847715736</v>
      </c>
      <c r="N24" s="7">
        <f t="shared" si="14"/>
        <v>5.1828466193107076E-2</v>
      </c>
    </row>
    <row r="25" spans="9:16" x14ac:dyDescent="0.4">
      <c r="I25" s="8" t="s">
        <v>12</v>
      </c>
      <c r="J25" s="15">
        <v>13</v>
      </c>
      <c r="K25" s="15">
        <v>79</v>
      </c>
      <c r="L25" s="15">
        <f t="shared" si="12"/>
        <v>92</v>
      </c>
      <c r="M25" s="16">
        <f t="shared" si="13"/>
        <v>0.14130434782608695</v>
      </c>
      <c r="N25" s="16">
        <f t="shared" si="14"/>
        <v>2.4204156800841883E-2</v>
      </c>
    </row>
    <row r="26" spans="9:16" x14ac:dyDescent="0.4">
      <c r="I26" s="5" t="s">
        <v>6</v>
      </c>
      <c r="J26" s="6">
        <f>SUM(J20:J25)</f>
        <v>99</v>
      </c>
      <c r="K26" s="6">
        <f t="shared" ref="K26:L26" si="15">SUM(K20:K25)</f>
        <v>3702</v>
      </c>
      <c r="L26" s="6">
        <f t="shared" si="15"/>
        <v>3801</v>
      </c>
      <c r="M26" s="7">
        <f>J26/L26</f>
        <v>2.6045777426992895E-2</v>
      </c>
      <c r="N26" s="7">
        <f t="shared" si="14"/>
        <v>1</v>
      </c>
    </row>
    <row r="28" spans="9:16" x14ac:dyDescent="0.4">
      <c r="I28" s="2" t="s">
        <v>14</v>
      </c>
      <c r="L28" s="2">
        <v>202211</v>
      </c>
    </row>
    <row r="29" spans="9:16" x14ac:dyDescent="0.4">
      <c r="I29" s="4" t="s">
        <v>5</v>
      </c>
      <c r="J29" s="4" t="s">
        <v>1</v>
      </c>
      <c r="K29" s="4" t="s">
        <v>2</v>
      </c>
      <c r="L29" s="4" t="s">
        <v>3</v>
      </c>
      <c r="M29" s="4" t="s">
        <v>4</v>
      </c>
      <c r="N29" s="4" t="s">
        <v>16</v>
      </c>
    </row>
    <row r="30" spans="9:16" x14ac:dyDescent="0.4">
      <c r="I30" s="5" t="s">
        <v>7</v>
      </c>
      <c r="J30" s="6">
        <v>7</v>
      </c>
      <c r="K30" s="6">
        <v>1298</v>
      </c>
      <c r="L30" s="6">
        <f>SUM(J30:K30)</f>
        <v>1305</v>
      </c>
      <c r="M30" s="7">
        <f>J30/L30</f>
        <v>5.3639846743295016E-3</v>
      </c>
      <c r="N30" s="7">
        <f>L30/$L$36</f>
        <v>0.34269957983193278</v>
      </c>
    </row>
    <row r="31" spans="9:16" x14ac:dyDescent="0.4">
      <c r="I31" s="5" t="s">
        <v>8</v>
      </c>
      <c r="J31" s="6">
        <v>17</v>
      </c>
      <c r="K31" s="6">
        <v>1091</v>
      </c>
      <c r="L31" s="6">
        <f t="shared" ref="L31:L35" si="16">SUM(J31:K31)</f>
        <v>1108</v>
      </c>
      <c r="M31" s="7">
        <f t="shared" ref="M31:M35" si="17">J31/L31</f>
        <v>1.5342960288808664E-2</v>
      </c>
      <c r="N31" s="7">
        <f t="shared" ref="N31:N36" si="18">L31/$L$36</f>
        <v>0.29096638655462187</v>
      </c>
    </row>
    <row r="32" spans="9:16" x14ac:dyDescent="0.4">
      <c r="I32" s="5" t="s">
        <v>9</v>
      </c>
      <c r="J32" s="6">
        <v>25</v>
      </c>
      <c r="K32" s="6">
        <v>741</v>
      </c>
      <c r="L32" s="6">
        <f t="shared" si="16"/>
        <v>766</v>
      </c>
      <c r="M32" s="7">
        <f t="shared" si="17"/>
        <v>3.2637075718015669E-2</v>
      </c>
      <c r="N32" s="7">
        <f t="shared" si="18"/>
        <v>0.20115546218487396</v>
      </c>
    </row>
    <row r="33" spans="9:14" x14ac:dyDescent="0.4">
      <c r="I33" s="5" t="s">
        <v>10</v>
      </c>
      <c r="J33" s="6">
        <v>16</v>
      </c>
      <c r="K33" s="6">
        <v>320</v>
      </c>
      <c r="L33" s="6">
        <f t="shared" si="16"/>
        <v>336</v>
      </c>
      <c r="M33" s="7">
        <f t="shared" si="17"/>
        <v>4.7619047619047616E-2</v>
      </c>
      <c r="N33" s="7">
        <f t="shared" si="18"/>
        <v>8.8235294117647065E-2</v>
      </c>
    </row>
    <row r="34" spans="9:14" x14ac:dyDescent="0.4">
      <c r="I34" s="5" t="s">
        <v>11</v>
      </c>
      <c r="J34" s="6">
        <v>20</v>
      </c>
      <c r="K34" s="6">
        <v>174</v>
      </c>
      <c r="L34" s="6">
        <f t="shared" si="16"/>
        <v>194</v>
      </c>
      <c r="M34" s="7">
        <f t="shared" si="17"/>
        <v>0.10309278350515463</v>
      </c>
      <c r="N34" s="7">
        <f t="shared" si="18"/>
        <v>5.0945378151260504E-2</v>
      </c>
    </row>
    <row r="35" spans="9:14" x14ac:dyDescent="0.4">
      <c r="I35" s="8" t="s">
        <v>12</v>
      </c>
      <c r="J35" s="15">
        <v>14</v>
      </c>
      <c r="K35" s="15">
        <v>85</v>
      </c>
      <c r="L35" s="15">
        <f t="shared" si="16"/>
        <v>99</v>
      </c>
      <c r="M35" s="16">
        <f t="shared" si="17"/>
        <v>0.14141414141414141</v>
      </c>
      <c r="N35" s="16">
        <f t="shared" si="18"/>
        <v>2.5997899159663867E-2</v>
      </c>
    </row>
    <row r="36" spans="9:14" x14ac:dyDescent="0.4">
      <c r="I36" s="5" t="s">
        <v>6</v>
      </c>
      <c r="J36" s="6">
        <f>SUM(J30:J35)</f>
        <v>99</v>
      </c>
      <c r="K36" s="6">
        <f t="shared" ref="K36" si="19">SUM(K30:K35)</f>
        <v>3709</v>
      </c>
      <c r="L36" s="6">
        <f>SUM(L30:L35)</f>
        <v>3808</v>
      </c>
      <c r="M36" s="7">
        <f>J36/L36</f>
        <v>2.5997899159663867E-2</v>
      </c>
      <c r="N36" s="7">
        <f t="shared" si="18"/>
        <v>1</v>
      </c>
    </row>
    <row r="38" spans="9:14" x14ac:dyDescent="0.4">
      <c r="I38" s="2" t="s">
        <v>14</v>
      </c>
      <c r="L38" s="2">
        <v>202212</v>
      </c>
    </row>
    <row r="39" spans="9:14" x14ac:dyDescent="0.4">
      <c r="I39" s="4" t="s">
        <v>5</v>
      </c>
      <c r="J39" s="4" t="s">
        <v>1</v>
      </c>
      <c r="K39" s="4" t="s">
        <v>2</v>
      </c>
      <c r="L39" s="4" t="s">
        <v>3</v>
      </c>
      <c r="M39" s="4" t="s">
        <v>4</v>
      </c>
      <c r="N39" s="4" t="s">
        <v>16</v>
      </c>
    </row>
    <row r="40" spans="9:14" x14ac:dyDescent="0.4">
      <c r="I40" s="5" t="s">
        <v>7</v>
      </c>
      <c r="J40" s="6">
        <f>J10-J20-J30</f>
        <v>7</v>
      </c>
      <c r="K40" s="6">
        <f>K10-K20-K30</f>
        <v>1072</v>
      </c>
      <c r="L40" s="6">
        <f>SUM(J40:K40)</f>
        <v>1079</v>
      </c>
      <c r="M40" s="7">
        <f>J40/L40</f>
        <v>6.4874884151992582E-3</v>
      </c>
      <c r="N40" s="7">
        <f>L40/$L$46</f>
        <v>0.31086142322097376</v>
      </c>
    </row>
    <row r="41" spans="9:14" x14ac:dyDescent="0.4">
      <c r="I41" s="5" t="s">
        <v>8</v>
      </c>
      <c r="J41" s="6">
        <f>J11-J21-J31</f>
        <v>17</v>
      </c>
      <c r="K41" s="6">
        <f t="shared" ref="J41:K45" si="20">K11-K21-K31</f>
        <v>912</v>
      </c>
      <c r="L41" s="6">
        <f t="shared" ref="L41:L45" si="21">SUM(J41:K41)</f>
        <v>929</v>
      </c>
      <c r="M41" s="7">
        <f t="shared" ref="M41:M45" si="22">J41/L41</f>
        <v>1.829924650161464E-2</v>
      </c>
      <c r="N41" s="7">
        <f t="shared" ref="N41:N46" si="23">L41/$L$46</f>
        <v>0.26764621146643619</v>
      </c>
    </row>
    <row r="42" spans="9:14" x14ac:dyDescent="0.4">
      <c r="I42" s="5" t="s">
        <v>9</v>
      </c>
      <c r="J42" s="6">
        <f>J12-J22-J32</f>
        <v>29</v>
      </c>
      <c r="K42" s="6">
        <f t="shared" si="20"/>
        <v>749</v>
      </c>
      <c r="L42" s="6">
        <f t="shared" si="21"/>
        <v>778</v>
      </c>
      <c r="M42" s="7">
        <f t="shared" si="22"/>
        <v>3.7275064267352186E-2</v>
      </c>
      <c r="N42" s="7">
        <f t="shared" si="23"/>
        <v>0.22414289830020168</v>
      </c>
    </row>
    <row r="43" spans="9:14" x14ac:dyDescent="0.4">
      <c r="I43" s="5" t="s">
        <v>10</v>
      </c>
      <c r="J43" s="6">
        <f t="shared" si="20"/>
        <v>17</v>
      </c>
      <c r="K43" s="6">
        <f t="shared" si="20"/>
        <v>330</v>
      </c>
      <c r="L43" s="6">
        <f t="shared" si="21"/>
        <v>347</v>
      </c>
      <c r="M43" s="7">
        <f t="shared" si="22"/>
        <v>4.8991354466858789E-2</v>
      </c>
      <c r="N43" s="7">
        <f t="shared" si="23"/>
        <v>9.9971189858830314E-2</v>
      </c>
    </row>
    <row r="44" spans="9:14" x14ac:dyDescent="0.4">
      <c r="I44" s="5" t="s">
        <v>11</v>
      </c>
      <c r="J44" s="6">
        <f>J14-J24-J34</f>
        <v>19</v>
      </c>
      <c r="K44" s="6">
        <f t="shared" si="20"/>
        <v>230</v>
      </c>
      <c r="L44" s="6">
        <f t="shared" si="21"/>
        <v>249</v>
      </c>
      <c r="M44" s="7">
        <f t="shared" si="22"/>
        <v>7.6305220883534142E-2</v>
      </c>
      <c r="N44" s="7">
        <f t="shared" si="23"/>
        <v>7.1737251512532407E-2</v>
      </c>
    </row>
    <row r="45" spans="9:14" x14ac:dyDescent="0.4">
      <c r="I45" s="8" t="s">
        <v>12</v>
      </c>
      <c r="J45" s="15">
        <f t="shared" si="20"/>
        <v>13</v>
      </c>
      <c r="K45" s="15">
        <f t="shared" si="20"/>
        <v>76</v>
      </c>
      <c r="L45" s="15">
        <f t="shared" si="21"/>
        <v>89</v>
      </c>
      <c r="M45" s="16">
        <f t="shared" si="22"/>
        <v>0.14606741573033707</v>
      </c>
      <c r="N45" s="16">
        <f t="shared" si="23"/>
        <v>2.564102564102564E-2</v>
      </c>
    </row>
    <row r="46" spans="9:14" x14ac:dyDescent="0.4">
      <c r="I46" s="5" t="s">
        <v>6</v>
      </c>
      <c r="J46" s="6">
        <f>SUM(J40:J45)</f>
        <v>102</v>
      </c>
      <c r="K46" s="6">
        <f>SUM(K40:K45)</f>
        <v>3369</v>
      </c>
      <c r="L46" s="6">
        <f>SUM(L40:L45)</f>
        <v>3471</v>
      </c>
      <c r="M46" s="7">
        <f>J46/L46</f>
        <v>2.9386343993085567E-2</v>
      </c>
      <c r="N46" s="7">
        <f t="shared" si="23"/>
        <v>1</v>
      </c>
    </row>
    <row r="50" spans="2:12" x14ac:dyDescent="0.4">
      <c r="B50" s="2" t="s">
        <v>35</v>
      </c>
    </row>
    <row r="52" spans="2:12" x14ac:dyDescent="0.4">
      <c r="I52" s="1" t="s">
        <v>14</v>
      </c>
      <c r="L52" s="1" t="s">
        <v>31</v>
      </c>
    </row>
    <row r="53" spans="2:12" x14ac:dyDescent="0.4">
      <c r="I53" s="2"/>
    </row>
    <row r="54" spans="2:12" x14ac:dyDescent="0.4">
      <c r="I54" s="4" t="s">
        <v>5</v>
      </c>
      <c r="J54" s="4" t="s">
        <v>3</v>
      </c>
      <c r="K54" s="4" t="s">
        <v>16</v>
      </c>
    </row>
    <row r="55" spans="2:12" x14ac:dyDescent="0.4">
      <c r="I55" s="5" t="s">
        <v>7</v>
      </c>
      <c r="J55" s="6">
        <v>3439</v>
      </c>
      <c r="K55" s="7">
        <f t="shared" ref="K55:K60" si="24">J55/$J$61</f>
        <v>0.32188318981654812</v>
      </c>
    </row>
    <row r="56" spans="2:12" x14ac:dyDescent="0.4">
      <c r="I56" s="5" t="s">
        <v>8</v>
      </c>
      <c r="J56" s="6">
        <v>3053</v>
      </c>
      <c r="K56" s="7">
        <f t="shared" si="24"/>
        <v>0.28575439910146011</v>
      </c>
    </row>
    <row r="57" spans="2:12" x14ac:dyDescent="0.4">
      <c r="I57" s="5" t="s">
        <v>9</v>
      </c>
      <c r="J57" s="6">
        <v>2316</v>
      </c>
      <c r="K57" s="7">
        <f t="shared" si="24"/>
        <v>0.2167727442905279</v>
      </c>
    </row>
    <row r="58" spans="2:12" x14ac:dyDescent="0.4">
      <c r="I58" s="5" t="s">
        <v>10</v>
      </c>
      <c r="J58" s="6">
        <v>950</v>
      </c>
      <c r="K58" s="7">
        <f t="shared" si="24"/>
        <v>8.8918008236615498E-2</v>
      </c>
    </row>
    <row r="59" spans="2:12" x14ac:dyDescent="0.4">
      <c r="I59" s="5" t="s">
        <v>11</v>
      </c>
      <c r="J59" s="6">
        <v>634</v>
      </c>
      <c r="K59" s="7">
        <f t="shared" si="24"/>
        <v>5.9341070760014977E-2</v>
      </c>
    </row>
    <row r="60" spans="2:12" x14ac:dyDescent="0.4">
      <c r="I60" s="8" t="s">
        <v>12</v>
      </c>
      <c r="J60" s="15">
        <v>292</v>
      </c>
      <c r="K60" s="16">
        <f t="shared" si="24"/>
        <v>2.7330587794833397E-2</v>
      </c>
    </row>
    <row r="61" spans="2:12" x14ac:dyDescent="0.4">
      <c r="I61" s="5" t="s">
        <v>6</v>
      </c>
      <c r="J61" s="6">
        <v>10684</v>
      </c>
      <c r="K61" s="7">
        <f>SUM(K55:K60)</f>
        <v>1</v>
      </c>
    </row>
    <row r="63" spans="2:12" x14ac:dyDescent="0.4">
      <c r="I63" s="1" t="s">
        <v>32</v>
      </c>
    </row>
  </sheetData>
  <mergeCells count="1">
    <mergeCell ref="V8:Y8"/>
  </mergeCells>
  <phoneticPr fontId="2" type="noConversion"/>
  <conditionalFormatting sqref="F10:F1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{95AC2EB2-7CAB-4A6D-B3A5-BC20C6B6C1DA}</x14:id>
        </ext>
      </extLst>
    </cfRule>
  </conditionalFormatting>
  <conditionalFormatting sqref="G10:G15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{90DE49A4-F121-48E1-9DD6-DE6CCEE69B65}</x14:id>
        </ext>
      </extLst>
    </cfRule>
  </conditionalFormatting>
  <conditionalFormatting sqref="K55:K6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{62AFB09B-87EF-490E-A09B-D0CACFF9E2C3}</x14:id>
        </ext>
      </extLst>
    </cfRule>
  </conditionalFormatting>
  <conditionalFormatting sqref="M10:M1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{B88B340A-F682-44B7-AE25-F5C121EF7DD6}</x14:id>
        </ext>
      </extLst>
    </cfRule>
  </conditionalFormatting>
  <conditionalFormatting sqref="M20:M2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{15FFC124-AB8F-44D8-A5A5-C4EE3CFF5129}</x14:id>
        </ext>
      </extLst>
    </cfRule>
  </conditionalFormatting>
  <conditionalFormatting sqref="M30:M3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{D882060B-FEF2-4095-9BF5-5AE17C9C5294}</x14:id>
        </ext>
      </extLst>
    </cfRule>
  </conditionalFormatting>
  <conditionalFormatting sqref="M40:M4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{F5273AB0-53C8-41CA-B349-4528FE69E7F6}</x14:id>
        </ext>
      </extLst>
    </cfRule>
  </conditionalFormatting>
  <conditionalFormatting sqref="N10:N1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{BB2969A4-7CA1-4000-8DE8-73734B012A11}</x14:id>
        </ext>
      </extLst>
    </cfRule>
  </conditionalFormatting>
  <conditionalFormatting sqref="N20:N2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{B9B5C80D-DAB8-4147-B0A0-F0C3F56B7B22}</x14:id>
        </ext>
      </extLst>
    </cfRule>
  </conditionalFormatting>
  <conditionalFormatting sqref="N30:N3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{355DFFF1-E1D9-41CC-8A21-B554FCBEFDAC}</x14:id>
        </ext>
      </extLst>
    </cfRule>
  </conditionalFormatting>
  <conditionalFormatting sqref="N40:N4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{4DA62A89-750D-4BAF-B692-C05856E5E544}</x14:id>
        </ext>
      </extLst>
    </cfRule>
  </conditionalFormatting>
  <hyperlinks>
    <hyperlink ref="B2" r:id="rId1" display="100天风控专家" xr:uid="{87C66A1F-EF98-4570-8D19-2812D70BCA54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AC2EB2-7CAB-4A6D-B3A5-BC20C6B6C1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F10:F15</xm:sqref>
        </x14:conditionalFormatting>
        <x14:conditionalFormatting xmlns:xm="http://schemas.microsoft.com/office/excel/2006/main">
          <x14:cfRule type="dataBar" id="{90DE49A4-F121-48E1-9DD6-DE6CCEE69B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G10:G15</xm:sqref>
        </x14:conditionalFormatting>
        <x14:conditionalFormatting xmlns:xm="http://schemas.microsoft.com/office/excel/2006/main">
          <x14:cfRule type="dataBar" id="{62AFB09B-87EF-490E-A09B-D0CACFF9E2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K55:K60</xm:sqref>
        </x14:conditionalFormatting>
        <x14:conditionalFormatting xmlns:xm="http://schemas.microsoft.com/office/excel/2006/main">
          <x14:cfRule type="dataBar" id="{B88B340A-F682-44B7-AE25-F5C121EF7D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M10:M15</xm:sqref>
        </x14:conditionalFormatting>
        <x14:conditionalFormatting xmlns:xm="http://schemas.microsoft.com/office/excel/2006/main">
          <x14:cfRule type="dataBar" id="{15FFC124-AB8F-44D8-A5A5-C4EE3CFF51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M20:M25</xm:sqref>
        </x14:conditionalFormatting>
        <x14:conditionalFormatting xmlns:xm="http://schemas.microsoft.com/office/excel/2006/main">
          <x14:cfRule type="dataBar" id="{D882060B-FEF2-4095-9BF5-5AE17C9C52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M30:M35</xm:sqref>
        </x14:conditionalFormatting>
        <x14:conditionalFormatting xmlns:xm="http://schemas.microsoft.com/office/excel/2006/main">
          <x14:cfRule type="dataBar" id="{F5273AB0-53C8-41CA-B349-4528FE69E7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M40:M45</xm:sqref>
        </x14:conditionalFormatting>
        <x14:conditionalFormatting xmlns:xm="http://schemas.microsoft.com/office/excel/2006/main">
          <x14:cfRule type="dataBar" id="{BB2969A4-7CA1-4000-8DE8-73734B012A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N10:N15</xm:sqref>
        </x14:conditionalFormatting>
        <x14:conditionalFormatting xmlns:xm="http://schemas.microsoft.com/office/excel/2006/main">
          <x14:cfRule type="dataBar" id="{B9B5C80D-DAB8-4147-B0A0-F0C3F56B7B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N20:N25</xm:sqref>
        </x14:conditionalFormatting>
        <x14:conditionalFormatting xmlns:xm="http://schemas.microsoft.com/office/excel/2006/main">
          <x14:cfRule type="dataBar" id="{355DFFF1-E1D9-41CC-8A21-B554FCBEFD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N30:N35</xm:sqref>
        </x14:conditionalFormatting>
        <x14:conditionalFormatting xmlns:xm="http://schemas.microsoft.com/office/excel/2006/main">
          <x14:cfRule type="dataBar" id="{4DA62A89-750D-4BAF-B692-C05856E5E5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N40:N45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yaodyu</dc:creator>
  <cp:lastModifiedBy>耀东 于</cp:lastModifiedBy>
  <dcterms:created xsi:type="dcterms:W3CDTF">2015-06-05T18:19:34Z</dcterms:created>
  <dcterms:modified xsi:type="dcterms:W3CDTF">2024-03-10T03:07:27Z</dcterms:modified>
</cp:coreProperties>
</file>