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13.xml" ContentType="application/vnd.openxmlformats-officedocument.drawingml.chart+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charts/chart21.xml" ContentType="application/vnd.openxmlformats-officedocument.drawingml.chart+xml"/>
  <Override PartName="/xl/charts/style17.xml" ContentType="application/vnd.ms-office.chartstyle+xml"/>
  <Override PartName="/xl/charts/colors17.xml" ContentType="application/vnd.ms-office.chartcolorstyle+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DA Professional\Self Executed\XYZ Sports Event Company\"/>
    </mc:Choice>
  </mc:AlternateContent>
  <xr:revisionPtr revIDLastSave="0" documentId="13_ncr:10000001_{7F180056-0A5E-40D6-8339-0068AFE1E698}" xr6:coauthVersionLast="47" xr6:coauthVersionMax="47" xr10:uidLastSave="{00000000-0000-0000-0000-000000000000}"/>
  <bookViews>
    <workbookView xWindow="-110" yWindow="-110" windowWidth="19420" windowHeight="11500" firstSheet="2" activeTab="4" xr2:uid="{00000000-000D-0000-FFFF-FFFF00000000}"/>
  </bookViews>
  <sheets>
    <sheet name="Sportsmen_details" sheetId="1" r:id="rId1"/>
    <sheet name="Sportsmen_details (Refined)" sheetId="4" r:id="rId2"/>
    <sheet name="Table" sheetId="7" r:id="rId3"/>
    <sheet name="Analysis" sheetId="10" r:id="rId4"/>
    <sheet name="Dashboard" sheetId="11" r:id="rId5"/>
    <sheet name="Location_details" sheetId="2" state="hidden" r:id="rId6"/>
    <sheet name="Sports_details" sheetId="3" state="hidden" r:id="rId7"/>
  </sheets>
  <definedNames>
    <definedName name="_xlnm._FilterDatabase" localSheetId="0" hidden="1">Sportsmen_details!$A$1:$V$51</definedName>
    <definedName name="_xlnm._FilterDatabase" localSheetId="1" hidden="1">'Sportsmen_details (Refined)'!$B$1:$S$51</definedName>
    <definedName name="_xlnm._FilterDatabase" localSheetId="2" hidden="1">Table!$B$1:$O$51</definedName>
    <definedName name="_xlcn.WorksheetConnection_KevaroAthleticsCo..xlsxTable1" hidden="1">Table[]</definedName>
    <definedName name="Slicer_COUNTRY_NAME">#N/A</definedName>
    <definedName name="Slicer_GENDER">#N/A</definedName>
    <definedName name="Slicer_SPORTS">#N/A</definedName>
  </definedNames>
  <calcPr calcId="191029"/>
  <pivotCaches>
    <pivotCache cacheId="60" r:id="rId8"/>
    <pivotCache cacheId="19" r:id="rId9"/>
    <pivotCache cacheId="22" r:id="rId10"/>
    <pivotCache cacheId="25" r:id="rId11"/>
    <pivotCache cacheId="28" r:id="rId12"/>
    <pivotCache cacheId="31" r:id="rId13"/>
    <pivotCache cacheId="34" r:id="rId14"/>
    <pivotCache cacheId="37" r:id="rId15"/>
    <pivotCache cacheId="40" r:id="rId16"/>
    <pivotCache cacheId="43" r:id="rId17"/>
    <pivotCache cacheId="46" r:id="rId18"/>
    <pivotCache cacheId="49" r:id="rId19"/>
    <pivotCache cacheId="52" r:id="rId20"/>
    <pivotCache cacheId="55" r:id="rId21"/>
    <pivotCache cacheId="58" r:id="rId22"/>
  </pivotCaches>
  <fileRecoveryPr repairLoad="1"/>
  <extLst>
    <ext xmlns:x14="http://schemas.microsoft.com/office/spreadsheetml/2009/9/main" uri="{876F7934-8845-4945-9796-88D515C7AA90}">
      <x14:pivotCaches>
        <pivotCache cacheId="15" r:id="rId23"/>
      </x14:pivotCaches>
    </ext>
    <ext xmlns:x14="http://schemas.microsoft.com/office/spreadsheetml/2009/9/main" uri="{BBE1A952-AA13-448e-AADC-164F8A28A991}">
      <x14:slicerCaches>
        <x14:slicerCache r:id="rId24"/>
        <x14:slicerCache r:id="rId25"/>
        <x14:slicerCache r:id="rId2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 name="Table" connection="WorksheetConnection_Kevaro Athletics &amp; Co..xlsx!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2" l="1"/>
  <c r="B6" i="2" a="1"/>
  <c r="Q51" i="7"/>
  <c r="M51" i="7"/>
  <c r="I51" i="7"/>
  <c r="H51" i="7"/>
  <c r="Q50" i="7"/>
  <c r="M50" i="7"/>
  <c r="I50" i="7"/>
  <c r="H50" i="7"/>
  <c r="Q49" i="7"/>
  <c r="M49" i="7"/>
  <c r="I49" i="7"/>
  <c r="H49" i="7"/>
  <c r="Q48" i="7"/>
  <c r="M48" i="7"/>
  <c r="I48" i="7"/>
  <c r="H48" i="7"/>
  <c r="Q47" i="7"/>
  <c r="M47" i="7"/>
  <c r="I47" i="7"/>
  <c r="H47" i="7"/>
  <c r="Q46" i="7"/>
  <c r="M46" i="7"/>
  <c r="I46" i="7"/>
  <c r="H46" i="7"/>
  <c r="Q45" i="7"/>
  <c r="M45" i="7"/>
  <c r="I45" i="7"/>
  <c r="H45" i="7"/>
  <c r="Q44" i="7"/>
  <c r="M44" i="7"/>
  <c r="I44" i="7"/>
  <c r="H44" i="7"/>
  <c r="Q43" i="7"/>
  <c r="M43" i="7"/>
  <c r="I43" i="7"/>
  <c r="H43" i="7"/>
  <c r="Q42" i="7"/>
  <c r="M42" i="7"/>
  <c r="I42" i="7"/>
  <c r="H42" i="7"/>
  <c r="Q41" i="7"/>
  <c r="M41" i="7"/>
  <c r="I41" i="7"/>
  <c r="H41" i="7"/>
  <c r="Q40" i="7"/>
  <c r="M40" i="7"/>
  <c r="I40" i="7"/>
  <c r="H40" i="7"/>
  <c r="Q39" i="7"/>
  <c r="M39" i="7"/>
  <c r="I39" i="7"/>
  <c r="H39" i="7"/>
  <c r="Q38" i="7"/>
  <c r="M38" i="7"/>
  <c r="I38" i="7"/>
  <c r="H38" i="7"/>
  <c r="Q37" i="7"/>
  <c r="M37" i="7"/>
  <c r="I37" i="7"/>
  <c r="H37" i="7"/>
  <c r="Q36" i="7"/>
  <c r="M36" i="7"/>
  <c r="I36" i="7"/>
  <c r="H36" i="7"/>
  <c r="Q35" i="7"/>
  <c r="M35" i="7"/>
  <c r="I35" i="7"/>
  <c r="H35" i="7"/>
  <c r="Q34" i="7"/>
  <c r="M34" i="7"/>
  <c r="I34" i="7"/>
  <c r="H34" i="7"/>
  <c r="Q33" i="7"/>
  <c r="M33" i="7"/>
  <c r="I33" i="7"/>
  <c r="H33" i="7"/>
  <c r="Q32" i="7"/>
  <c r="M32" i="7"/>
  <c r="I32" i="7"/>
  <c r="H32" i="7"/>
  <c r="Q31" i="7"/>
  <c r="M31" i="7"/>
  <c r="I31" i="7"/>
  <c r="H31" i="7"/>
  <c r="Q30" i="7"/>
  <c r="M30" i="7"/>
  <c r="I30" i="7"/>
  <c r="H30" i="7"/>
  <c r="Q29" i="7"/>
  <c r="M29" i="7"/>
  <c r="I29" i="7"/>
  <c r="H29" i="7"/>
  <c r="Q28" i="7"/>
  <c r="M28" i="7"/>
  <c r="I28" i="7"/>
  <c r="H28" i="7"/>
  <c r="Q27" i="7"/>
  <c r="M27" i="7"/>
  <c r="I27" i="7"/>
  <c r="H27" i="7"/>
  <c r="Q26" i="7"/>
  <c r="M26" i="7"/>
  <c r="I26" i="7"/>
  <c r="H26" i="7"/>
  <c r="Q25" i="7"/>
  <c r="M25" i="7"/>
  <c r="I25" i="7"/>
  <c r="H25" i="7"/>
  <c r="Q24" i="7"/>
  <c r="M24" i="7"/>
  <c r="I24" i="7"/>
  <c r="H24" i="7"/>
  <c r="Q23" i="7"/>
  <c r="M23" i="7"/>
  <c r="I23" i="7"/>
  <c r="H23" i="7"/>
  <c r="Q22" i="7"/>
  <c r="M22" i="7"/>
  <c r="I22" i="7"/>
  <c r="H22" i="7"/>
  <c r="Q21" i="7"/>
  <c r="M21" i="7"/>
  <c r="I21" i="7"/>
  <c r="H21" i="7"/>
  <c r="Q20" i="7"/>
  <c r="M20" i="7"/>
  <c r="I20" i="7"/>
  <c r="H20" i="7"/>
  <c r="Q19" i="7"/>
  <c r="M19" i="7"/>
  <c r="I19" i="7"/>
  <c r="H19" i="7"/>
  <c r="Q18" i="7"/>
  <c r="M18" i="7"/>
  <c r="I18" i="7"/>
  <c r="H18" i="7"/>
  <c r="Q17" i="7"/>
  <c r="M17" i="7"/>
  <c r="I17" i="7"/>
  <c r="H17" i="7"/>
  <c r="Q16" i="7"/>
  <c r="M16" i="7"/>
  <c r="I16" i="7"/>
  <c r="H16" i="7"/>
  <c r="Q15" i="7"/>
  <c r="M15" i="7"/>
  <c r="I15" i="7"/>
  <c r="H15" i="7"/>
  <c r="Q14" i="7"/>
  <c r="M14" i="7"/>
  <c r="I14" i="7"/>
  <c r="H14" i="7"/>
  <c r="Q13" i="7"/>
  <c r="M13" i="7"/>
  <c r="I13" i="7"/>
  <c r="H13" i="7"/>
  <c r="Q12" i="7"/>
  <c r="M12" i="7"/>
  <c r="I12" i="7"/>
  <c r="H12" i="7"/>
  <c r="Q11" i="7"/>
  <c r="M11" i="7"/>
  <c r="I11" i="7"/>
  <c r="H11" i="7"/>
  <c r="Q10" i="7"/>
  <c r="M10" i="7"/>
  <c r="I10" i="7"/>
  <c r="H10" i="7"/>
  <c r="Q9" i="7"/>
  <c r="M9" i="7"/>
  <c r="I9" i="7"/>
  <c r="H9" i="7"/>
  <c r="Q8" i="7"/>
  <c r="M8" i="7"/>
  <c r="I8" i="7"/>
  <c r="H8" i="7"/>
  <c r="Q7" i="7"/>
  <c r="M7" i="7"/>
  <c r="I7" i="7"/>
  <c r="H7" i="7"/>
  <c r="Q6" i="7"/>
  <c r="M6" i="7"/>
  <c r="I6" i="7"/>
  <c r="H6" i="7"/>
  <c r="Q5" i="7"/>
  <c r="M5" i="7"/>
  <c r="I5" i="7"/>
  <c r="H5" i="7"/>
  <c r="Q4" i="7"/>
  <c r="M4" i="7"/>
  <c r="I4" i="7"/>
  <c r="H4" i="7"/>
  <c r="Q3" i="7"/>
  <c r="M3" i="7"/>
  <c r="I3" i="7"/>
  <c r="H3" i="7"/>
  <c r="Q2" i="7"/>
  <c r="M2" i="7"/>
  <c r="I2" i="7"/>
  <c r="H2" i="7"/>
  <c r="T51" i="4"/>
  <c r="Q51" i="4"/>
  <c r="M51" i="4"/>
  <c r="L51" i="4"/>
  <c r="T50" i="4"/>
  <c r="Q50" i="4"/>
  <c r="M50" i="4"/>
  <c r="L50" i="4"/>
  <c r="T49" i="4"/>
  <c r="Q49" i="4"/>
  <c r="M49" i="4"/>
  <c r="L49" i="4"/>
  <c r="T48" i="4"/>
  <c r="Q48" i="4"/>
  <c r="M48" i="4"/>
  <c r="L48" i="4"/>
  <c r="T47" i="4"/>
  <c r="Q47" i="4"/>
  <c r="M47" i="4"/>
  <c r="L47" i="4"/>
  <c r="T46" i="4"/>
  <c r="Q46" i="4"/>
  <c r="M46" i="4"/>
  <c r="L46" i="4"/>
  <c r="T45" i="4"/>
  <c r="Q45" i="4"/>
  <c r="M45" i="4"/>
  <c r="L45" i="4"/>
  <c r="T44" i="4"/>
  <c r="Q44" i="4"/>
  <c r="M44" i="4"/>
  <c r="L44" i="4"/>
  <c r="T43" i="4"/>
  <c r="Q43" i="4"/>
  <c r="M43" i="4"/>
  <c r="L43" i="4"/>
  <c r="T42" i="4"/>
  <c r="Q42" i="4"/>
  <c r="M42" i="4"/>
  <c r="L42" i="4"/>
  <c r="T41" i="4"/>
  <c r="Q41" i="4"/>
  <c r="M41" i="4"/>
  <c r="L41" i="4"/>
  <c r="T40" i="4"/>
  <c r="Q40" i="4"/>
  <c r="M40" i="4"/>
  <c r="L40" i="4"/>
  <c r="T39" i="4"/>
  <c r="Q39" i="4"/>
  <c r="M39" i="4"/>
  <c r="L39" i="4"/>
  <c r="T38" i="4"/>
  <c r="Q38" i="4"/>
  <c r="M38" i="4"/>
  <c r="L38" i="4"/>
  <c r="T37" i="4"/>
  <c r="Q37" i="4"/>
  <c r="M37" i="4"/>
  <c r="L37" i="4"/>
  <c r="T36" i="4"/>
  <c r="Q36" i="4"/>
  <c r="M36" i="4"/>
  <c r="L36" i="4"/>
  <c r="T35" i="4"/>
  <c r="Q35" i="4"/>
  <c r="M35" i="4"/>
  <c r="L35" i="4"/>
  <c r="T34" i="4"/>
  <c r="Q34" i="4"/>
  <c r="M34" i="4"/>
  <c r="L34" i="4"/>
  <c r="T33" i="4"/>
  <c r="Q33" i="4"/>
  <c r="M33" i="4"/>
  <c r="L33" i="4"/>
  <c r="T32" i="4"/>
  <c r="Q32" i="4"/>
  <c r="M32" i="4"/>
  <c r="L32" i="4"/>
  <c r="T31" i="4"/>
  <c r="Q31" i="4"/>
  <c r="M31" i="4"/>
  <c r="L31" i="4"/>
  <c r="T30" i="4"/>
  <c r="Q30" i="4"/>
  <c r="M30" i="4"/>
  <c r="L30" i="4"/>
  <c r="T29" i="4"/>
  <c r="Q29" i="4"/>
  <c r="M29" i="4"/>
  <c r="L29" i="4"/>
  <c r="T28" i="4"/>
  <c r="Q28" i="4"/>
  <c r="M28" i="4"/>
  <c r="L28" i="4"/>
  <c r="T27" i="4"/>
  <c r="Q27" i="4"/>
  <c r="M27" i="4"/>
  <c r="L27" i="4"/>
  <c r="T26" i="4"/>
  <c r="Q26" i="4"/>
  <c r="M26" i="4"/>
  <c r="L26" i="4"/>
  <c r="T25" i="4"/>
  <c r="Q25" i="4"/>
  <c r="M25" i="4"/>
  <c r="L25" i="4"/>
  <c r="T24" i="4"/>
  <c r="Q24" i="4"/>
  <c r="M24" i="4"/>
  <c r="L24" i="4"/>
  <c r="T23" i="4"/>
  <c r="Q23" i="4"/>
  <c r="M23" i="4"/>
  <c r="L23" i="4"/>
  <c r="T22" i="4"/>
  <c r="Q22" i="4"/>
  <c r="M22" i="4"/>
  <c r="L22" i="4"/>
  <c r="T21" i="4"/>
  <c r="Q21" i="4"/>
  <c r="M21" i="4"/>
  <c r="L21" i="4"/>
  <c r="T20" i="4"/>
  <c r="Q20" i="4"/>
  <c r="M20" i="4"/>
  <c r="L20" i="4"/>
  <c r="T19" i="4"/>
  <c r="Q19" i="4"/>
  <c r="M19" i="4"/>
  <c r="L19" i="4"/>
  <c r="T18" i="4"/>
  <c r="Q18" i="4"/>
  <c r="M18" i="4"/>
  <c r="L18" i="4"/>
  <c r="T17" i="4"/>
  <c r="Q17" i="4"/>
  <c r="M17" i="4"/>
  <c r="L17" i="4"/>
  <c r="T16" i="4"/>
  <c r="Q16" i="4"/>
  <c r="M16" i="4"/>
  <c r="L16" i="4"/>
  <c r="T15" i="4"/>
  <c r="Q15" i="4"/>
  <c r="M15" i="4"/>
  <c r="L15" i="4"/>
  <c r="T14" i="4"/>
  <c r="Q14" i="4"/>
  <c r="M14" i="4"/>
  <c r="L14" i="4"/>
  <c r="T13" i="4"/>
  <c r="Q13" i="4"/>
  <c r="M13" i="4"/>
  <c r="L13" i="4"/>
  <c r="T12" i="4"/>
  <c r="Q12" i="4"/>
  <c r="M12" i="4"/>
  <c r="L12" i="4"/>
  <c r="T11" i="4"/>
  <c r="Q11" i="4"/>
  <c r="M11" i="4"/>
  <c r="L11" i="4"/>
  <c r="T10" i="4"/>
  <c r="Q10" i="4"/>
  <c r="M10" i="4"/>
  <c r="L10" i="4"/>
  <c r="T9" i="4"/>
  <c r="Q9" i="4"/>
  <c r="M9" i="4"/>
  <c r="L9" i="4"/>
  <c r="T8" i="4"/>
  <c r="Q8" i="4"/>
  <c r="M8" i="4"/>
  <c r="L8" i="4"/>
  <c r="T7" i="4"/>
  <c r="Q7" i="4"/>
  <c r="M7" i="4"/>
  <c r="L7" i="4"/>
  <c r="T6" i="4"/>
  <c r="Q6" i="4"/>
  <c r="M6" i="4"/>
  <c r="L6" i="4"/>
  <c r="T5" i="4"/>
  <c r="Q5" i="4"/>
  <c r="M5" i="4"/>
  <c r="L5" i="4"/>
  <c r="T4" i="4"/>
  <c r="Q4" i="4"/>
  <c r="M4" i="4"/>
  <c r="L4" i="4"/>
  <c r="T3" i="4"/>
  <c r="Q3" i="4"/>
  <c r="M3" i="4"/>
  <c r="L3" i="4"/>
  <c r="T2" i="4"/>
  <c r="Q2" i="4"/>
  <c r="M2" i="4"/>
  <c r="L2" i="4"/>
  <c r="V51" i="1"/>
  <c r="U51" i="1"/>
  <c r="R51" i="1"/>
  <c r="O51" i="1"/>
  <c r="N51" i="1"/>
  <c r="M51" i="1"/>
  <c r="I51" i="1"/>
  <c r="C51" i="1"/>
  <c r="B51" i="1"/>
  <c r="V50" i="1"/>
  <c r="U50" i="1"/>
  <c r="R50" i="1"/>
  <c r="O50" i="1"/>
  <c r="N50" i="1"/>
  <c r="M50" i="1"/>
  <c r="I50" i="1"/>
  <c r="C50" i="1"/>
  <c r="B50" i="1"/>
  <c r="V49" i="1"/>
  <c r="U49" i="1"/>
  <c r="R49" i="1"/>
  <c r="O49" i="1"/>
  <c r="N49" i="1"/>
  <c r="M49" i="1"/>
  <c r="I49" i="1"/>
  <c r="C49" i="1"/>
  <c r="B49" i="1"/>
  <c r="V48" i="1"/>
  <c r="U48" i="1"/>
  <c r="R48" i="1"/>
  <c r="O48" i="1"/>
  <c r="N48" i="1"/>
  <c r="M48" i="1"/>
  <c r="I48" i="1"/>
  <c r="C48" i="1"/>
  <c r="B48" i="1"/>
  <c r="V47" i="1"/>
  <c r="U47" i="1"/>
  <c r="R47" i="1"/>
  <c r="O47" i="1"/>
  <c r="N47" i="1"/>
  <c r="M47" i="1"/>
  <c r="I47" i="1"/>
  <c r="C47" i="1"/>
  <c r="B47" i="1"/>
  <c r="V46" i="1"/>
  <c r="U46" i="1"/>
  <c r="R46" i="1"/>
  <c r="O46" i="1"/>
  <c r="N46" i="1"/>
  <c r="M46" i="1"/>
  <c r="I46" i="1"/>
  <c r="C46" i="1"/>
  <c r="B46" i="1"/>
  <c r="V45" i="1"/>
  <c r="U45" i="1"/>
  <c r="R45" i="1"/>
  <c r="O45" i="1"/>
  <c r="N45" i="1"/>
  <c r="M45" i="1"/>
  <c r="I45" i="1"/>
  <c r="C45" i="1"/>
  <c r="B45" i="1"/>
  <c r="V44" i="1"/>
  <c r="U44" i="1"/>
  <c r="R44" i="1"/>
  <c r="O44" i="1"/>
  <c r="N44" i="1"/>
  <c r="M44" i="1"/>
  <c r="I44" i="1"/>
  <c r="C44" i="1"/>
  <c r="B44" i="1"/>
  <c r="V43" i="1"/>
  <c r="U43" i="1"/>
  <c r="R43" i="1"/>
  <c r="O43" i="1"/>
  <c r="N43" i="1"/>
  <c r="M43" i="1"/>
  <c r="I43" i="1"/>
  <c r="C43" i="1"/>
  <c r="B43" i="1"/>
  <c r="V42" i="1"/>
  <c r="U42" i="1"/>
  <c r="R42" i="1"/>
  <c r="O42" i="1"/>
  <c r="N42" i="1"/>
  <c r="M42" i="1"/>
  <c r="I42" i="1"/>
  <c r="C42" i="1"/>
  <c r="B42" i="1"/>
  <c r="V41" i="1"/>
  <c r="U41" i="1"/>
  <c r="R41" i="1"/>
  <c r="O41" i="1"/>
  <c r="N41" i="1"/>
  <c r="M41" i="1"/>
  <c r="I41" i="1"/>
  <c r="C41" i="1"/>
  <c r="B41" i="1"/>
  <c r="V40" i="1"/>
  <c r="U40" i="1"/>
  <c r="R40" i="1"/>
  <c r="O40" i="1"/>
  <c r="N40" i="1"/>
  <c r="M40" i="1"/>
  <c r="I40" i="1"/>
  <c r="C40" i="1"/>
  <c r="B40" i="1"/>
  <c r="V39" i="1"/>
  <c r="U39" i="1"/>
  <c r="R39" i="1"/>
  <c r="O39" i="1"/>
  <c r="N39" i="1"/>
  <c r="M39" i="1"/>
  <c r="I39" i="1"/>
  <c r="C39" i="1"/>
  <c r="B39" i="1"/>
  <c r="V38" i="1"/>
  <c r="U38" i="1"/>
  <c r="R38" i="1"/>
  <c r="O38" i="1"/>
  <c r="N38" i="1"/>
  <c r="M38" i="1"/>
  <c r="I38" i="1"/>
  <c r="C38" i="1"/>
  <c r="B38" i="1"/>
  <c r="V37" i="1"/>
  <c r="U37" i="1"/>
  <c r="R37" i="1"/>
  <c r="O37" i="1"/>
  <c r="N37" i="1"/>
  <c r="M37" i="1"/>
  <c r="I37" i="1"/>
  <c r="C37" i="1"/>
  <c r="B37" i="1"/>
  <c r="V36" i="1"/>
  <c r="U36" i="1"/>
  <c r="R36" i="1"/>
  <c r="O36" i="1"/>
  <c r="N36" i="1"/>
  <c r="M36" i="1"/>
  <c r="I36" i="1"/>
  <c r="C36" i="1"/>
  <c r="B36" i="1"/>
  <c r="V35" i="1"/>
  <c r="U35" i="1"/>
  <c r="R35" i="1"/>
  <c r="O35" i="1"/>
  <c r="N35" i="1"/>
  <c r="M35" i="1"/>
  <c r="I35" i="1"/>
  <c r="C35" i="1"/>
  <c r="B35" i="1"/>
  <c r="V34" i="1"/>
  <c r="U34" i="1"/>
  <c r="R34" i="1"/>
  <c r="O34" i="1"/>
  <c r="N34" i="1"/>
  <c r="M34" i="1"/>
  <c r="I34" i="1"/>
  <c r="C34" i="1"/>
  <c r="B34" i="1"/>
  <c r="V33" i="1"/>
  <c r="U33" i="1"/>
  <c r="R33" i="1"/>
  <c r="O33" i="1"/>
  <c r="N33" i="1"/>
  <c r="M33" i="1"/>
  <c r="I33" i="1"/>
  <c r="C33" i="1"/>
  <c r="B33" i="1"/>
  <c r="V32" i="1"/>
  <c r="U32" i="1"/>
  <c r="R32" i="1"/>
  <c r="O32" i="1"/>
  <c r="N32" i="1"/>
  <c r="M32" i="1"/>
  <c r="I32" i="1"/>
  <c r="C32" i="1"/>
  <c r="B32" i="1"/>
  <c r="V31" i="1"/>
  <c r="U31" i="1"/>
  <c r="R31" i="1"/>
  <c r="O31" i="1"/>
  <c r="N31" i="1"/>
  <c r="M31" i="1"/>
  <c r="I31" i="1"/>
  <c r="C31" i="1"/>
  <c r="B31" i="1"/>
  <c r="V30" i="1"/>
  <c r="U30" i="1"/>
  <c r="R30" i="1"/>
  <c r="O30" i="1"/>
  <c r="N30" i="1"/>
  <c r="M30" i="1"/>
  <c r="I30" i="1"/>
  <c r="C30" i="1"/>
  <c r="B30" i="1"/>
  <c r="V29" i="1"/>
  <c r="U29" i="1"/>
  <c r="R29" i="1"/>
  <c r="O29" i="1"/>
  <c r="N29" i="1"/>
  <c r="M29" i="1"/>
  <c r="I29" i="1"/>
  <c r="C29" i="1"/>
  <c r="B29" i="1"/>
  <c r="V28" i="1"/>
  <c r="U28" i="1"/>
  <c r="R28" i="1"/>
  <c r="O28" i="1"/>
  <c r="N28" i="1"/>
  <c r="M28" i="1"/>
  <c r="I28" i="1"/>
  <c r="C28" i="1"/>
  <c r="B28" i="1"/>
  <c r="V27" i="1"/>
  <c r="U27" i="1"/>
  <c r="R27" i="1"/>
  <c r="O27" i="1"/>
  <c r="N27" i="1"/>
  <c r="M27" i="1"/>
  <c r="I27" i="1"/>
  <c r="C27" i="1"/>
  <c r="B27" i="1"/>
  <c r="V26" i="1"/>
  <c r="U26" i="1"/>
  <c r="R26" i="1"/>
  <c r="O26" i="1"/>
  <c r="N26" i="1"/>
  <c r="M26" i="1"/>
  <c r="I26" i="1"/>
  <c r="C26" i="1"/>
  <c r="B26" i="1"/>
  <c r="V25" i="1"/>
  <c r="U25" i="1"/>
  <c r="R25" i="1"/>
  <c r="O25" i="1"/>
  <c r="N25" i="1"/>
  <c r="M25" i="1"/>
  <c r="I25" i="1"/>
  <c r="C25" i="1"/>
  <c r="B25" i="1"/>
  <c r="V24" i="1"/>
  <c r="U24" i="1"/>
  <c r="R24" i="1"/>
  <c r="O24" i="1"/>
  <c r="N24" i="1"/>
  <c r="M24" i="1"/>
  <c r="I24" i="1"/>
  <c r="C24" i="1"/>
  <c r="B24" i="1"/>
  <c r="V23" i="1"/>
  <c r="U23" i="1"/>
  <c r="R23" i="1"/>
  <c r="O23" i="1"/>
  <c r="N23" i="1"/>
  <c r="M23" i="1"/>
  <c r="I23" i="1"/>
  <c r="C23" i="1"/>
  <c r="B23" i="1"/>
  <c r="V22" i="1"/>
  <c r="U22" i="1"/>
  <c r="R22" i="1"/>
  <c r="O22" i="1"/>
  <c r="N22" i="1"/>
  <c r="M22" i="1"/>
  <c r="I22" i="1"/>
  <c r="C22" i="1"/>
  <c r="B22" i="1"/>
  <c r="V21" i="1"/>
  <c r="U21" i="1"/>
  <c r="R21" i="1"/>
  <c r="O21" i="1"/>
  <c r="N21" i="1"/>
  <c r="M21" i="1"/>
  <c r="I21" i="1"/>
  <c r="C21" i="1"/>
  <c r="B21" i="1"/>
  <c r="V20" i="1"/>
  <c r="U20" i="1"/>
  <c r="R20" i="1"/>
  <c r="O20" i="1"/>
  <c r="N20" i="1"/>
  <c r="M20" i="1"/>
  <c r="I20" i="1"/>
  <c r="C20" i="1"/>
  <c r="B20" i="1"/>
  <c r="V19" i="1"/>
  <c r="U19" i="1"/>
  <c r="R19" i="1"/>
  <c r="O19" i="1"/>
  <c r="N19" i="1"/>
  <c r="M19" i="1"/>
  <c r="I19" i="1"/>
  <c r="C19" i="1"/>
  <c r="B19" i="1"/>
  <c r="V18" i="1"/>
  <c r="U18" i="1"/>
  <c r="R18" i="1"/>
  <c r="O18" i="1"/>
  <c r="N18" i="1"/>
  <c r="M18" i="1"/>
  <c r="I18" i="1"/>
  <c r="C18" i="1"/>
  <c r="B18" i="1"/>
  <c r="V17" i="1"/>
  <c r="U17" i="1"/>
  <c r="R17" i="1"/>
  <c r="O17" i="1"/>
  <c r="N17" i="1"/>
  <c r="M17" i="1"/>
  <c r="I17" i="1"/>
  <c r="C17" i="1"/>
  <c r="B17" i="1"/>
  <c r="V16" i="1"/>
  <c r="U16" i="1"/>
  <c r="R16" i="1"/>
  <c r="O16" i="1"/>
  <c r="N16" i="1"/>
  <c r="M16" i="1"/>
  <c r="I16" i="1"/>
  <c r="C16" i="1"/>
  <c r="B16" i="1"/>
  <c r="V15" i="1"/>
  <c r="U15" i="1"/>
  <c r="R15" i="1"/>
  <c r="O15" i="1"/>
  <c r="N15" i="1"/>
  <c r="M15" i="1"/>
  <c r="I15" i="1"/>
  <c r="C15" i="1"/>
  <c r="B15" i="1"/>
  <c r="V14" i="1"/>
  <c r="U14" i="1"/>
  <c r="R14" i="1"/>
  <c r="O14" i="1"/>
  <c r="N14" i="1"/>
  <c r="M14" i="1"/>
  <c r="I14" i="1"/>
  <c r="C14" i="1"/>
  <c r="B14" i="1"/>
  <c r="V13" i="1"/>
  <c r="U13" i="1"/>
  <c r="R13" i="1"/>
  <c r="O13" i="1"/>
  <c r="N13" i="1"/>
  <c r="M13" i="1"/>
  <c r="I13" i="1"/>
  <c r="C13" i="1"/>
  <c r="B13" i="1"/>
  <c r="V12" i="1"/>
  <c r="U12" i="1"/>
  <c r="R12" i="1"/>
  <c r="O12" i="1"/>
  <c r="N12" i="1"/>
  <c r="M12" i="1"/>
  <c r="I12" i="1"/>
  <c r="C12" i="1"/>
  <c r="B12" i="1"/>
  <c r="V11" i="1"/>
  <c r="U11" i="1"/>
  <c r="R11" i="1"/>
  <c r="O11" i="1"/>
  <c r="N11" i="1"/>
  <c r="M11" i="1"/>
  <c r="I11" i="1"/>
  <c r="C11" i="1"/>
  <c r="B11" i="1"/>
  <c r="V10" i="1"/>
  <c r="U10" i="1"/>
  <c r="R10" i="1"/>
  <c r="O10" i="1"/>
  <c r="N10" i="1"/>
  <c r="M10" i="1"/>
  <c r="I10" i="1"/>
  <c r="C10" i="1"/>
  <c r="B10" i="1"/>
  <c r="V9" i="1"/>
  <c r="U9" i="1"/>
  <c r="R9" i="1"/>
  <c r="O9" i="1"/>
  <c r="N9" i="1"/>
  <c r="M9" i="1"/>
  <c r="I9" i="1"/>
  <c r="C9" i="1"/>
  <c r="B9" i="1"/>
  <c r="V8" i="1"/>
  <c r="U8" i="1"/>
  <c r="R8" i="1"/>
  <c r="O8" i="1"/>
  <c r="N8" i="1"/>
  <c r="M8" i="1"/>
  <c r="I8" i="1"/>
  <c r="C8" i="1"/>
  <c r="B8" i="1"/>
  <c r="V7" i="1"/>
  <c r="U7" i="1"/>
  <c r="R7" i="1"/>
  <c r="O7" i="1"/>
  <c r="N7" i="1"/>
  <c r="M7" i="1"/>
  <c r="I7" i="1"/>
  <c r="C7" i="1"/>
  <c r="B7" i="1"/>
  <c r="V6" i="1"/>
  <c r="U6" i="1"/>
  <c r="R6" i="1"/>
  <c r="O6" i="1"/>
  <c r="N6" i="1"/>
  <c r="M6" i="1"/>
  <c r="I6" i="1"/>
  <c r="C6" i="1"/>
  <c r="B6" i="1"/>
  <c r="V5" i="1"/>
  <c r="U5" i="1"/>
  <c r="R5" i="1"/>
  <c r="O5" i="1"/>
  <c r="N5" i="1"/>
  <c r="M5" i="1"/>
  <c r="I5" i="1"/>
  <c r="C5" i="1"/>
  <c r="B5" i="1"/>
  <c r="V4" i="1"/>
  <c r="U4" i="1"/>
  <c r="R4" i="1"/>
  <c r="O4" i="1"/>
  <c r="N4" i="1"/>
  <c r="M4" i="1"/>
  <c r="I4" i="1"/>
  <c r="C4" i="1"/>
  <c r="B4" i="1"/>
  <c r="V3" i="1"/>
  <c r="U3" i="1"/>
  <c r="R3" i="1"/>
  <c r="O3" i="1"/>
  <c r="N3" i="1"/>
  <c r="M3" i="1"/>
  <c r="I3" i="1"/>
  <c r="C3" i="1"/>
  <c r="B3" i="1"/>
  <c r="V2" i="1"/>
  <c r="U2" i="1"/>
  <c r="R2" i="1"/>
  <c r="O2" i="1"/>
  <c r="N2" i="1"/>
  <c r="M2" i="1"/>
  <c r="I2" i="1"/>
  <c r="C2" i="1"/>
  <c r="B2" i="1"/>
  <c r="G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CAC23E-FFA5-4335-B3C5-57B33A30255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7DC5F63-1093-4709-9901-074EC5BEBB08}" name="WorksheetConnection_Kevaro Athletics &amp; Co..xlsx!Table" type="102" refreshedVersion="8" minRefreshableVersion="5">
    <extLst>
      <ext xmlns:x15="http://schemas.microsoft.com/office/spreadsheetml/2010/11/main" uri="{DE250136-89BD-433C-8126-D09CA5730AF9}">
        <x15:connection id="Table" autoDelete="1">
          <x15:rangePr sourceName="_xlcn.WorksheetConnection_KevaroAthleticsCo..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<sst xmlns="http://schemas.openxmlformats.org/spreadsheetml/2006/main" count="2000" uniqueCount="479">
  <si>
    <t>MEMBER ID</t>
  </si>
  <si>
    <t>FULL NAME</t>
  </si>
  <si>
    <t>PREFIX</t>
  </si>
  <si>
    <t>FIRSTNAME</t>
  </si>
  <si>
    <t>MIDDLENAME</t>
  </si>
  <si>
    <t>LASTNAME</t>
  </si>
  <si>
    <t>BIRTHDATE</t>
  </si>
  <si>
    <t>ZODIAC</t>
  </si>
  <si>
    <t>GENDER</t>
  </si>
  <si>
    <t>COUNTRYCODE</t>
  </si>
  <si>
    <t>COUNTRY NAME</t>
  </si>
  <si>
    <t>LANGUAGE</t>
  </si>
  <si>
    <t>EMAIL</t>
  </si>
  <si>
    <t>WEIGHT</t>
  </si>
  <si>
    <t>SPORT LOCATION</t>
  </si>
  <si>
    <t>SPORTS</t>
  </si>
  <si>
    <t>SALARY</t>
  </si>
  <si>
    <t>Ms.</t>
  </si>
  <si>
    <t>Annie</t>
  </si>
  <si>
    <t>Abbott</t>
  </si>
  <si>
    <t>Libra</t>
  </si>
  <si>
    <t>Female</t>
  </si>
  <si>
    <t>US</t>
  </si>
  <si>
    <t>A−</t>
  </si>
  <si>
    <t>Cycling Track</t>
  </si>
  <si>
    <t>80.73 k</t>
  </si>
  <si>
    <t>Aurelie</t>
  </si>
  <si>
    <t>Liesuchke</t>
  </si>
  <si>
    <t>Aquarius</t>
  </si>
  <si>
    <t>O−</t>
  </si>
  <si>
    <t>Boxing</t>
  </si>
  <si>
    <t>87.47 k</t>
  </si>
  <si>
    <t>Tomas</t>
  </si>
  <si>
    <t>Ferreira</t>
  </si>
  <si>
    <t>Filho</t>
  </si>
  <si>
    <t>Cancer</t>
  </si>
  <si>
    <t>Male</t>
  </si>
  <si>
    <t>BR</t>
  </si>
  <si>
    <t>Football</t>
  </si>
  <si>
    <t>64.72 k</t>
  </si>
  <si>
    <t>Darby</t>
  </si>
  <si>
    <t>Cruickshank</t>
  </si>
  <si>
    <t>Taurus</t>
  </si>
  <si>
    <t>Alpine Skiing</t>
  </si>
  <si>
    <t>110.8 k</t>
  </si>
  <si>
    <t>Dr.</t>
  </si>
  <si>
    <t>Jaydon</t>
  </si>
  <si>
    <t>Borer</t>
  </si>
  <si>
    <t>B−</t>
  </si>
  <si>
    <t>Water Polo</t>
  </si>
  <si>
    <t>56.92 k</t>
  </si>
  <si>
    <t>Mr.</t>
  </si>
  <si>
    <t>Moriah</t>
  </si>
  <si>
    <t>Lynch</t>
  </si>
  <si>
    <t>Sagittarius</t>
  </si>
  <si>
    <t>Fencing</t>
  </si>
  <si>
    <t>51.13 k</t>
  </si>
  <si>
    <t>Amiya</t>
  </si>
  <si>
    <t>Eichmann</t>
  </si>
  <si>
    <t>Leo</t>
  </si>
  <si>
    <t>Cycling Road</t>
  </si>
  <si>
    <t>65.47 k</t>
  </si>
  <si>
    <t>Pierce</t>
  </si>
  <si>
    <t>Rau</t>
  </si>
  <si>
    <t>A+</t>
  </si>
  <si>
    <t>Curling</t>
  </si>
  <si>
    <t>109.9 k</t>
  </si>
  <si>
    <t>Amelia</t>
  </si>
  <si>
    <t>Stevens</t>
  </si>
  <si>
    <t>GB</t>
  </si>
  <si>
    <t>Shooting</t>
  </si>
  <si>
    <t>60.06 k</t>
  </si>
  <si>
    <t>Toby</t>
  </si>
  <si>
    <t>Simpson</t>
  </si>
  <si>
    <t>O+</t>
  </si>
  <si>
    <t>32.76 k</t>
  </si>
  <si>
    <t>Sir</t>
  </si>
  <si>
    <t>Ethan</t>
  </si>
  <si>
    <t>Murphy</t>
  </si>
  <si>
    <t>Scorpio</t>
  </si>
  <si>
    <t>Freestyle Skiing</t>
  </si>
  <si>
    <t>99.61 k</t>
  </si>
  <si>
    <t>Mrs.</t>
  </si>
  <si>
    <t>Ashley</t>
  </si>
  <si>
    <t>Wood</t>
  </si>
  <si>
    <t>Archery</t>
  </si>
  <si>
    <t>56.60 k</t>
  </si>
  <si>
    <t>Megan</t>
  </si>
  <si>
    <t>Scott</t>
  </si>
  <si>
    <t>Rugby</t>
  </si>
  <si>
    <t>117.4 k</t>
  </si>
  <si>
    <t>Helmut</t>
  </si>
  <si>
    <t>Weinhae</t>
  </si>
  <si>
    <t>Virgo</t>
  </si>
  <si>
    <t>DE</t>
  </si>
  <si>
    <t>Canoe Sprint</t>
  </si>
  <si>
    <t>64.86 k</t>
  </si>
  <si>
    <t>Prof.</t>
  </si>
  <si>
    <t>Milena</t>
  </si>
  <si>
    <t>Schotin</t>
  </si>
  <si>
    <t>Pisces</t>
  </si>
  <si>
    <t>Cycling BMX</t>
  </si>
  <si>
    <t>10.24 k</t>
  </si>
  <si>
    <t>Lothar</t>
  </si>
  <si>
    <t>Birnbaum</t>
  </si>
  <si>
    <t>88.76 k</t>
  </si>
  <si>
    <t>Pietro</t>
  </si>
  <si>
    <t>Stolze</t>
  </si>
  <si>
    <t>Handball</t>
  </si>
  <si>
    <t>80.76 k</t>
  </si>
  <si>
    <t>Richard</t>
  </si>
  <si>
    <t>Tlustek</t>
  </si>
  <si>
    <t>Cycling Mountain Bike</t>
  </si>
  <si>
    <t>88.79 k</t>
  </si>
  <si>
    <t>Earnestine</t>
  </si>
  <si>
    <t>Raynor</t>
  </si>
  <si>
    <t>OZ</t>
  </si>
  <si>
    <t>Short Track Speed Skating</t>
  </si>
  <si>
    <t>63.53 k</t>
  </si>
  <si>
    <t>Jason</t>
  </si>
  <si>
    <t>Gaylord</t>
  </si>
  <si>
    <t>Capricorn</t>
  </si>
  <si>
    <t>Basketball</t>
  </si>
  <si>
    <t>46.35 k</t>
  </si>
  <si>
    <t>Kendrick</t>
  </si>
  <si>
    <t>Sauer</t>
  </si>
  <si>
    <t>Triathlon</t>
  </si>
  <si>
    <t>106.8 k</t>
  </si>
  <si>
    <t>Annabell</t>
  </si>
  <si>
    <t>Olson</t>
  </si>
  <si>
    <t>Aries</t>
  </si>
  <si>
    <t>Equestrian / Dressage</t>
  </si>
  <si>
    <t>96.47 k</t>
  </si>
  <si>
    <t>Jena</t>
  </si>
  <si>
    <t>Upton</t>
  </si>
  <si>
    <t>Beach Volleyball</t>
  </si>
  <si>
    <t>16.53 k</t>
  </si>
  <si>
    <t>Shanny</t>
  </si>
  <si>
    <t>Bins</t>
  </si>
  <si>
    <t>Canoe Slalom</t>
  </si>
  <si>
    <t>21.89 k</t>
  </si>
  <si>
    <t>Tia</t>
  </si>
  <si>
    <t>Abshire</t>
  </si>
  <si>
    <t>62.04 k</t>
  </si>
  <si>
    <t>Isabel</t>
  </si>
  <si>
    <t>Runolfsdottir</t>
  </si>
  <si>
    <t>B+</t>
  </si>
  <si>
    <t>89.74 k</t>
  </si>
  <si>
    <t>Barney</t>
  </si>
  <si>
    <t>Wesack</t>
  </si>
  <si>
    <t>AU</t>
  </si>
  <si>
    <t>Volleyball</t>
  </si>
  <si>
    <t>41.04 k</t>
  </si>
  <si>
    <t>Baruch</t>
  </si>
  <si>
    <t>Kade</t>
  </si>
  <si>
    <t>28.46 k</t>
  </si>
  <si>
    <t>Liesbeth</t>
  </si>
  <si>
    <t>Rosemann</t>
  </si>
  <si>
    <t>55.01 k</t>
  </si>
  <si>
    <t>Valentine</t>
  </si>
  <si>
    <t>Moreau</t>
  </si>
  <si>
    <t>FR</t>
  </si>
  <si>
    <t>Golf</t>
  </si>
  <si>
    <t>69.04 k</t>
  </si>
  <si>
    <t>Paulette</t>
  </si>
  <si>
    <t>Durand</t>
  </si>
  <si>
    <t>86.26 k</t>
  </si>
  <si>
    <t>Laure-Alix</t>
  </si>
  <si>
    <t>Chevalier</t>
  </si>
  <si>
    <t>19.23 k</t>
  </si>
  <si>
    <t>Claude</t>
  </si>
  <si>
    <t>Toussaint</t>
  </si>
  <si>
    <t>Diving</t>
  </si>
  <si>
    <t>95.12 k</t>
  </si>
  <si>
    <t>Victor</t>
  </si>
  <si>
    <t>Lenoir</t>
  </si>
  <si>
    <t>62.76 k</t>
  </si>
  <si>
    <t>Arthur</t>
  </si>
  <si>
    <t>Hockey</t>
  </si>
  <si>
    <t>108.4 k</t>
  </si>
  <si>
    <t>Benjamin</t>
  </si>
  <si>
    <t>Lebrun-Brun</t>
  </si>
  <si>
    <t>66.27 k</t>
  </si>
  <si>
    <t>Antoine</t>
  </si>
  <si>
    <t>Maillard</t>
  </si>
  <si>
    <t>Sailing</t>
  </si>
  <si>
    <t>33.97 k</t>
  </si>
  <si>
    <t>Bernard</t>
  </si>
  <si>
    <t>Hoarau-Guyon</t>
  </si>
  <si>
    <t>71.35 k</t>
  </si>
  <si>
    <t>Hidalgo</t>
  </si>
  <si>
    <t>Cantu</t>
  </si>
  <si>
    <t>Tercero</t>
  </si>
  <si>
    <t>AG</t>
  </si>
  <si>
    <t>116.4 k</t>
  </si>
  <si>
    <t>Hadalgo</t>
  </si>
  <si>
    <t>Polanco</t>
  </si>
  <si>
    <t>Gemini</t>
  </si>
  <si>
    <t>114.1 k</t>
  </si>
  <si>
    <t>Laura</t>
  </si>
  <si>
    <t>Oliviera</t>
  </si>
  <si>
    <t>Athletics</t>
  </si>
  <si>
    <t>79.87 k</t>
  </si>
  <si>
    <t>Ainhoa</t>
  </si>
  <si>
    <t>Garza</t>
  </si>
  <si>
    <t>ES</t>
  </si>
  <si>
    <t>Gymnastics Artistic</t>
  </si>
  <si>
    <t>102.0 k</t>
  </si>
  <si>
    <t>Banda</t>
  </si>
  <si>
    <t>50.66 k</t>
  </si>
  <si>
    <t>Carolota</t>
  </si>
  <si>
    <t>Mateos</t>
  </si>
  <si>
    <t>58.22 k</t>
  </si>
  <si>
    <t>Elize</t>
  </si>
  <si>
    <t>Prins</t>
  </si>
  <si>
    <t>DU</t>
  </si>
  <si>
    <t>Judo</t>
  </si>
  <si>
    <t>39.94 k</t>
  </si>
  <si>
    <t>Ryan</t>
  </si>
  <si>
    <t>Pham</t>
  </si>
  <si>
    <t>44.87 k</t>
  </si>
  <si>
    <t>Elise</t>
  </si>
  <si>
    <t>Rotteveel</t>
  </si>
  <si>
    <t>90.48 k</t>
  </si>
  <si>
    <t>Mirjam</t>
  </si>
  <si>
    <t>Soderberg</t>
  </si>
  <si>
    <t>SV</t>
  </si>
  <si>
    <t>38.97 k</t>
  </si>
  <si>
    <t>Berndt</t>
  </si>
  <si>
    <t>Palsson</t>
  </si>
  <si>
    <t>Biathlon</t>
  </si>
  <si>
    <t>35.39 k</t>
  </si>
  <si>
    <t>Adriano</t>
  </si>
  <si>
    <t>Pontes</t>
  </si>
  <si>
    <t>Sobrinho</t>
  </si>
  <si>
    <t>PR</t>
  </si>
  <si>
    <t>Swimming</t>
  </si>
  <si>
    <t>20.53 k</t>
  </si>
  <si>
    <t>English</t>
  </si>
  <si>
    <t>Portuguese</t>
  </si>
  <si>
    <t>German</t>
  </si>
  <si>
    <t>French</t>
  </si>
  <si>
    <t>Spanish</t>
  </si>
  <si>
    <t>Dutch</t>
  </si>
  <si>
    <t>Swedish</t>
  </si>
  <si>
    <t>USA</t>
  </si>
  <si>
    <t>BRAZIL</t>
  </si>
  <si>
    <t>UK</t>
  </si>
  <si>
    <t>GERMANY</t>
  </si>
  <si>
    <t>AUSTRALIA</t>
  </si>
  <si>
    <t>AUSTRIA</t>
  </si>
  <si>
    <t>FRANCE</t>
  </si>
  <si>
    <t>ARGENTINA</t>
  </si>
  <si>
    <t>SPAIN</t>
  </si>
  <si>
    <t>NETHERLANDS</t>
  </si>
  <si>
    <t>SWEDEN</t>
  </si>
  <si>
    <t>SPORTS TYPE</t>
  </si>
  <si>
    <t>INDOOR</t>
  </si>
  <si>
    <t>OUTDOOR</t>
  </si>
  <si>
    <t>BLOOD TYPE</t>
  </si>
  <si>
    <t>MEMBER ID OLD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</si>
  <si>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</si>
  <si>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</si>
  <si>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</si>
  <si>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</si>
  <si>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</si>
  <si>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</si>
  <si>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</si>
  <si>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</si>
  <si>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</si>
  <si>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</si>
  <si>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</si>
  <si>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</si>
  <si>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</si>
  <si>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</si>
  <si>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</si>
  <si>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</si>
  <si>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</si>
  <si>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</si>
  <si>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</si>
  <si>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</si>
  <si>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</si>
  <si>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</si>
  <si>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</si>
  <si>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</si>
  <si>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</si>
  <si>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</si>
  <si>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</si>
  <si>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</si>
  <si>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</si>
  <si>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</si>
  <si>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</si>
  <si>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</si>
  <si>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</si>
  <si>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</si>
  <si>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</si>
  <si>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</si>
  <si>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</si>
  <si>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</si>
  <si>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</si>
  <si>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</si>
  <si>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</si>
  <si>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</si>
  <si>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</si>
  <si>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</si>
  <si>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</si>
  <si>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</si>
  <si>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</si>
  <si>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</si>
  <si>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</si>
  <si>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</si>
  <si>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Ms. Annie  Abbott</t>
  </si>
  <si>
    <t>Ms. Aurelie  Liesuchke</t>
  </si>
  <si>
    <t>Ms. Darby  Cruickshank</t>
  </si>
  <si>
    <t>Dr. Jaydon  Borer</t>
  </si>
  <si>
    <t>Mr. Moriah  Lynch</t>
  </si>
  <si>
    <t>Ms. Amiya  Eichmann</t>
  </si>
  <si>
    <t>Mr. Pierce  Rau</t>
  </si>
  <si>
    <t>Ms. Amelia  Stevens</t>
  </si>
  <si>
    <t>Mr. Toby  Simpson</t>
  </si>
  <si>
    <t>Sir Ethan  Murphy</t>
  </si>
  <si>
    <t>Mrs. Ashley  Wood</t>
  </si>
  <si>
    <t>Ms. Megan  Scott</t>
  </si>
  <si>
    <t>Prof. Milena  Schotin</t>
  </si>
  <si>
    <t>Dr. Earnestine  Raynor</t>
  </si>
  <si>
    <t>Mr. Jason  Gaylord</t>
  </si>
  <si>
    <t>Mr. Kendrick  Sauer</t>
  </si>
  <si>
    <t>Dr. Annabell  Olson</t>
  </si>
  <si>
    <t>Dr. Jena  Upton</t>
  </si>
  <si>
    <t>Dr. Shanny  Bins</t>
  </si>
  <si>
    <t>Dr. Tia  Abshire</t>
  </si>
  <si>
    <t>Ms. Isabel  Runolfsdottir</t>
  </si>
  <si>
    <t>Prof. Liesbeth  Rosemann</t>
  </si>
  <si>
    <t>abbott.annie@xyz.org</t>
  </si>
  <si>
    <t>liesuchke.aurelie@xyz.org</t>
  </si>
  <si>
    <t>filho.tomas@xyz.com</t>
  </si>
  <si>
    <t>cruickshank.darby@xyz.org</t>
  </si>
  <si>
    <t>borer.jaydon@xyz.org</t>
  </si>
  <si>
    <t>lynch.moriah@xyz.org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</si>
  <si>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</si>
  <si>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</si>
  <si>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</si>
  <si>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</si>
  <si>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</si>
  <si>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</si>
  <si>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</si>
  <si>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</si>
  <si>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</si>
  <si>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</si>
  <si>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</si>
  <si>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</si>
  <si>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</si>
  <si>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</si>
  <si>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</si>
  <si>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</si>
  <si>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</si>
  <si>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</si>
  <si>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</si>
  <si>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</si>
  <si>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</si>
  <si>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</si>
  <si>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</si>
  <si>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</si>
  <si>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</si>
  <si>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</si>
  <si>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</si>
  <si>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</si>
  <si>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</si>
  <si>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</si>
  <si>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</si>
  <si>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</si>
  <si>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</si>
  <si>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</si>
  <si>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</si>
  <si>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</si>
  <si>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</si>
  <si>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</si>
  <si>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</si>
  <si>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</si>
  <si>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</si>
  <si>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</si>
  <si>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</si>
  <si>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</si>
  <si>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80.73 K</t>
  </si>
  <si>
    <t>87.47 K</t>
  </si>
  <si>
    <t>64.72 K</t>
  </si>
  <si>
    <t>110.8 K</t>
  </si>
  <si>
    <t>56.92 K</t>
  </si>
  <si>
    <t>51.13 K</t>
  </si>
  <si>
    <t>65.47 K</t>
  </si>
  <si>
    <t>109.9 K</t>
  </si>
  <si>
    <t>60.06 K</t>
  </si>
  <si>
    <t>32.76 K</t>
  </si>
  <si>
    <t>99.61 K</t>
  </si>
  <si>
    <t>56.60 K</t>
  </si>
  <si>
    <t>117.4 K</t>
  </si>
  <si>
    <t>64.86 K</t>
  </si>
  <si>
    <t>10.24 K</t>
  </si>
  <si>
    <t>88.76 K</t>
  </si>
  <si>
    <t>80.76 K</t>
  </si>
  <si>
    <t>88.79 K</t>
  </si>
  <si>
    <t>63.53 K</t>
  </si>
  <si>
    <t>46.35 K</t>
  </si>
  <si>
    <t>106.8 K</t>
  </si>
  <si>
    <t>96.47 K</t>
  </si>
  <si>
    <t>16.53 K</t>
  </si>
  <si>
    <t>21.89 K</t>
  </si>
  <si>
    <t>62.04 K</t>
  </si>
  <si>
    <t>89.74 K</t>
  </si>
  <si>
    <t>41.04 K</t>
  </si>
  <si>
    <t>28.46 K</t>
  </si>
  <si>
    <t>55.01 K</t>
  </si>
  <si>
    <t>69.04 K</t>
  </si>
  <si>
    <t>86.26 K</t>
  </si>
  <si>
    <t>19.23 K</t>
  </si>
  <si>
    <t>95.12 K</t>
  </si>
  <si>
    <t>62.76 K</t>
  </si>
  <si>
    <t>108.4 K</t>
  </si>
  <si>
    <t>66.27 K</t>
  </si>
  <si>
    <t>33.97 K</t>
  </si>
  <si>
    <t>71.35 K</t>
  </si>
  <si>
    <t>116.4 K</t>
  </si>
  <si>
    <t>114.1 K</t>
  </si>
  <si>
    <t>79.87 K</t>
  </si>
  <si>
    <t>102.0 K</t>
  </si>
  <si>
    <t>50.66 K</t>
  </si>
  <si>
    <t>58.22 K</t>
  </si>
  <si>
    <t>39.94 K</t>
  </si>
  <si>
    <t>44.87 K</t>
  </si>
  <si>
    <t>90.48 K</t>
  </si>
  <si>
    <t>38.97 K</t>
  </si>
  <si>
    <t>35.39 K</t>
  </si>
  <si>
    <t>20.53 K</t>
  </si>
  <si>
    <t>BIRTHYEAR</t>
  </si>
  <si>
    <t>Grand Total</t>
  </si>
  <si>
    <t>Mr. Tomas Ferreira Filho</t>
  </si>
  <si>
    <t>Mr. Helmut  Weinhae</t>
  </si>
  <si>
    <t>Mr. Lothar  Birnbaum</t>
  </si>
  <si>
    <t>Mr. Pietro  Stolze</t>
  </si>
  <si>
    <t>Mr. Richard  Tlustek</t>
  </si>
  <si>
    <t>Mr. Barney  Wesack</t>
  </si>
  <si>
    <t>Mr. Baruch  Kade</t>
  </si>
  <si>
    <t>Mrs. Valentine  Moreau</t>
  </si>
  <si>
    <t>Mrs. Paulette  Durand</t>
  </si>
  <si>
    <t>Mrs. Laure-Alix  Chevalier</t>
  </si>
  <si>
    <t>Mr. Claude  Toussaint</t>
  </si>
  <si>
    <t>Mr. Victor  Lenoir</t>
  </si>
  <si>
    <t>Mr. Arthur  Lenoir</t>
  </si>
  <si>
    <t>Mr. Benjamin  Lebrun-Brun</t>
  </si>
  <si>
    <t>Mr. Antoine  Maillard</t>
  </si>
  <si>
    <t>Mr. Bernard  Hoarau-Guyon</t>
  </si>
  <si>
    <t>Mr. Hidalgo Cantu Tercero</t>
  </si>
  <si>
    <t>Mr. Hadalgo  Polanco</t>
  </si>
  <si>
    <t>Mrs. Laura  Oliviera</t>
  </si>
  <si>
    <t>Mrs. Ainhoa  Garza</t>
  </si>
  <si>
    <t>Mrs. Isabel  Banda</t>
  </si>
  <si>
    <t>Mrs. Carolota  Mateos</t>
  </si>
  <si>
    <t>Mrs. Elize  Prins</t>
  </si>
  <si>
    <t>Mr. Ryan  Pham</t>
  </si>
  <si>
    <t>Mrs. Elise  Rotteveel</t>
  </si>
  <si>
    <t>Mrs. Mirjam  Soderberg</t>
  </si>
  <si>
    <t>Mr. Berndt  Palsson</t>
  </si>
  <si>
    <t>Mr. Adriano Pontes Sobrinho</t>
  </si>
  <si>
    <t>MEMBER ID (OLD)</t>
  </si>
  <si>
    <t>Column Labels</t>
  </si>
  <si>
    <t>SALARY (OLD)</t>
  </si>
  <si>
    <t>AGE</t>
  </si>
  <si>
    <t>Total Candidates</t>
  </si>
  <si>
    <t>Sports</t>
  </si>
  <si>
    <t>Country</t>
  </si>
  <si>
    <t>Total Salary</t>
  </si>
  <si>
    <t>Gender</t>
  </si>
  <si>
    <t>Average Weight</t>
  </si>
  <si>
    <t>Average Salary</t>
  </si>
  <si>
    <t>Distinct Count of Sports</t>
  </si>
  <si>
    <t>Sport Location</t>
  </si>
  <si>
    <t>Candidate Count</t>
  </si>
  <si>
    <t>Enlisted Sports (Distinct)</t>
  </si>
  <si>
    <t>📊 Membership Systemization Analytics Dashboard | Kevaro_Athletics &amp; Co. | Data Analytics Capstone | © Anik Chakraborty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</si>
</sst>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F800]dddd\,\ mmmm\ dd\,\ yyyy"/>
    <numFmt numFmtId="165" formatCode="#,##0.0,&quot;M&quot;"/>
    <numFmt numFmtId="166" formatCode="#,##0,&quot;M&quot;"/>
    <numFmt numFmtId="167" formatCode="0.0,\ &quot;K&quot;"/>
    <numFmt numFmtId="168" formatCode="0,&quot;K&quot;"/>
    <numFmt numFmtId="169" formatCode="0.0,&quot;K&quot;"/>
  </numFmts>
  <fonts count="11" x14ac:knownFonts="1">
    <font>
      <sz val="10"/>
      <color rgb="FF000000"/>
      <name val="Arial"/>
      <scheme val="minor"/>
    </font>
    <font>
      <sz val="10"/>
      <color theme="1"/>
      <name val="Arial"/>
      <scheme val="minor"/>
    </font>
    <font>
      <b/>
      <sz val="10"/>
      <color rgb="FFFFFFFF"/>
      <name val="Calibri"/>
    </font>
    <font>
      <sz val="11"/>
      <color theme="1"/>
      <name val="Calibri"/>
    </font>
    <font>
      <b/>
      <sz val="10"/>
      <name val="Arial"/>
      <family val="2"/>
      <scheme val="minor"/>
    </font>
    <font>
      <sz val="10"/>
      <color theme="1"/>
      <name val="Arial"/>
      <family val="2"/>
      <scheme val="minor"/>
    </font>
    <font>
      <sz val="8"/>
      <name val="Arial"/>
      <scheme val="minor"/>
    </font>
    <font>
      <b/>
      <sz val="16"/>
      <color rgb="FFFF0000"/>
      <name val="Arial"/>
      <family val="2"/>
      <scheme val="minor"/>
    </font>
    <font>
      <sz val="10"/>
      <color rgb="FF000000"/>
      <name val="Arial"/>
      <family val="2"/>
      <scheme val="minor"/>
    </font>
    <font>
      <b/>
      <sz val="10"/>
      <color rgb="FF000000"/>
      <name val="Arial"/>
      <family val="2"/>
      <scheme val="minor"/>
    </font>
    <font>
      <b/>
      <sz val="18"/>
      <color theme="1"/>
      <name val="Arial"/>
      <family val="2"/>
      <scheme val="minor"/>
    </font>
  </fonts>
  <fills count="7">
    <fill>
      <patternFill patternType="none"/>
    </fill>
    <fill>
      <patternFill patternType="gray125"/>
    </fill>
    <fill>
      <patternFill patternType="solid">
        <fgColor rgb="FF5B0F00"/>
        <bgColor rgb="FF5B0F00"/>
      </patternFill>
    </fill>
    <fill>
      <patternFill patternType="solid">
        <fgColor rgb="FFFFFF00"/>
        <bgColor rgb="FF5B0F00"/>
      </patternFill>
    </fill>
    <fill>
      <patternFill patternType="solid">
        <fgColor theme="3" tint="0.499984740745262"/>
        <bgColor indexed="64"/>
      </patternFill>
    </fill>
    <fill>
      <patternFill patternType="solid">
        <fgColor theme="1" tint="0.499984740745262"/>
        <bgColor indexed="64"/>
      </patternFill>
    </fill>
    <fill>
      <patternFill patternType="solid">
        <fgColor theme="3"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
      <left/>
      <right style="thin">
        <color rgb="FFA5A5A5"/>
      </right>
      <top/>
      <bottom style="thin">
        <color rgb="FFA5A5A5"/>
      </bottom>
      <diagonal/>
    </border>
  </borders>
  <cellStyleXfs count="1">
    <xf numFmtId="0" fontId="0" fillId="0" borderId="0"/>
  </cellStyleXfs>
  <cellXfs count="33">
    <xf numFmtId="0" fontId="0" fillId="0" borderId="0" xfId="0"/>
    <xf numFmtId="0" fontId="1" fillId="0" borderId="0" xfId="0" applyFont="1"/>
    <xf numFmtId="0" fontId="2" fillId="2" borderId="1" xfId="0" applyFont="1" applyFill="1" applyBorder="1"/>
    <xf numFmtId="0" fontId="3" fillId="0" borderId="2" xfId="0" applyFont="1" applyBorder="1"/>
    <xf numFmtId="0" fontId="2" fillId="2" borderId="3" xfId="0" applyFont="1" applyFill="1" applyBorder="1"/>
    <xf numFmtId="0" fontId="3" fillId="0" borderId="4" xfId="0" applyFont="1" applyBorder="1"/>
    <xf numFmtId="0" fontId="2" fillId="2" borderId="5" xfId="0" applyFont="1" applyFill="1" applyBorder="1"/>
    <xf numFmtId="0" fontId="2" fillId="2" borderId="6" xfId="0" applyFont="1" applyFill="1" applyBorder="1"/>
    <xf numFmtId="0" fontId="3" fillId="0" borderId="7" xfId="0" applyFont="1" applyBorder="1"/>
    <xf numFmtId="0" fontId="3" fillId="0" borderId="8" xfId="0" applyFont="1" applyBorder="1"/>
    <xf numFmtId="0" fontId="4" fillId="3" borderId="0" xfId="0" applyFont="1" applyFill="1" applyAlignment="1">
      <alignment horizontal="center"/>
    </xf>
    <xf numFmtId="164" fontId="1" fillId="0" borderId="0" xfId="0" applyNumberFormat="1" applyFont="1"/>
    <xf numFmtId="0" fontId="5" fillId="0" borderId="0" xfId="0" applyFont="1"/>
    <xf numFmtId="0" fontId="0" fillId="0" borderId="0" xfId="0" pivotButton="1"/>
    <xf numFmtId="0" fontId="0" fillId="0" borderId="0" xfId="0" applyAlignment="1">
      <alignment horizontal="left"/>
    </xf>
    <xf numFmtId="2" fontId="1" fillId="0" borderId="0" xfId="0" applyNumberFormat="1" applyFont="1"/>
    <xf numFmtId="1" fontId="1" fillId="0" borderId="0" xfId="0" applyNumberFormat="1" applyFont="1"/>
    <xf numFmtId="165" fontId="0" fillId="0" borderId="0" xfId="0" applyNumberFormat="1"/>
    <xf numFmtId="166" fontId="0" fillId="0" borderId="0" xfId="0" applyNumberFormat="1"/>
    <xf numFmtId="0" fontId="7" fillId="0" borderId="0" xfId="0" applyFont="1"/>
    <xf numFmtId="1" fontId="0" fillId="0" borderId="0" xfId="0" applyNumberFormat="1"/>
    <xf numFmtId="167" fontId="0" fillId="0" borderId="0" xfId="0" applyNumberFormat="1"/>
    <xf numFmtId="0" fontId="8" fillId="0" borderId="0" xfId="0" applyFont="1"/>
    <xf numFmtId="0" fontId="9" fillId="0" borderId="0" xfId="0" applyFont="1"/>
    <xf numFmtId="168" fontId="0" fillId="0" borderId="0" xfId="0" applyNumberFormat="1"/>
    <xf numFmtId="0" fontId="7" fillId="4" borderId="0" xfId="0" applyFont="1" applyFill="1"/>
    <xf numFmtId="0" fontId="0" fillId="4" borderId="0" xfId="0" applyFill="1"/>
    <xf numFmtId="169" fontId="0" fillId="0" borderId="0" xfId="0" applyNumberFormat="1"/>
    <xf numFmtId="0" fontId="0" fillId="5" borderId="0" xfId="0" applyFill="1"/>
    <xf numFmtId="0" fontId="7" fillId="6" borderId="0" xfId="0" applyFont="1" applyFill="1"/>
    <xf numFmtId="0" fontId="0" fillId="0" borderId="0" xfId="0" applyNumberFormat="1"/>
    <xf numFmtId="0" fontId="10" fillId="6" borderId="0" xfId="0" applyFont="1" applyFill="1" applyAlignment="1">
      <alignment horizontal="right"/>
    </xf>
    <xf numFmtId="0" fontId="7" fillId="0" borderId="0" xfId="0" applyFont="1" applyFill="1"/>
  </cellXfs>
  <cellStyles count="1">
    <cellStyle name="Normal" xfId="0" builtinId="0"/>
  </cellStyles>
  <dxfs count="27">
    <dxf>
      <font>
        <sz val="14"/>
      </font>
      <fill>
        <patternFill>
          <bgColor theme="9" tint="0.39994506668294322"/>
        </patternFill>
      </fill>
    </dxf>
    <dxf>
      <font>
        <sz val="9"/>
      </font>
      <fill>
        <patternFill>
          <bgColor theme="3" tint="0.14996795556505021"/>
        </patternFill>
      </fill>
    </dxf>
    <dxf>
      <numFmt numFmtId="166" formatCode="#,##0,&quot;M&quot;"/>
    </dxf>
    <dxf>
      <numFmt numFmtId="1" formatCode="0"/>
    </dxf>
    <dxf>
      <numFmt numFmtId="169" formatCode="0.0,&quot;K&quot;"/>
    </dxf>
    <dxf>
      <numFmt numFmtId="167" formatCode="0.0,\ &quot;K&quot;"/>
    </dxf>
    <dxf>
      <numFmt numFmtId="168" formatCode="0,&quot;K&quot;"/>
    </dxf>
    <dxf>
      <numFmt numFmtId="165" formatCode="#,##0.0,&quot;M&quot;"/>
    </dxf>
    <dxf>
      <numFmt numFmtId="1" formatCode="0"/>
    </dxf>
    <dxf>
      <numFmt numFmtId="168" formatCode="0,&quot;K&quot;"/>
    </dxf>
    <dxf>
      <numFmt numFmtId="167" formatCode="0.0,\ &quot;K&quot;"/>
    </dxf>
    <dxf>
      <numFmt numFmtId="1" formatCode="0"/>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 formatCode="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2" formatCode="0.00"/>
    </dxf>
    <dxf>
      <font>
        <b val="0"/>
        <i val="0"/>
        <strike val="0"/>
        <condense val="0"/>
        <extend val="0"/>
        <outline val="0"/>
        <shadow val="0"/>
        <u val="none"/>
        <vertAlign val="baseline"/>
        <sz val="10"/>
        <color theme="1"/>
        <name val="Arial"/>
        <scheme val="minor"/>
      </font>
      <numFmt numFmtId="2" formatCode="0.00"/>
    </dxf>
    <dxf>
      <font>
        <b val="0"/>
        <i val="0"/>
        <strike val="0"/>
        <condense val="0"/>
        <extend val="0"/>
        <outline val="0"/>
        <shadow val="0"/>
        <u val="none"/>
        <vertAlign val="baseline"/>
        <sz val="10"/>
        <color theme="1"/>
        <name val="Arial"/>
        <scheme val="minor"/>
      </font>
    </dxf>
    <dxf>
      <font>
        <b/>
        <i val="0"/>
        <strike val="0"/>
        <condense val="0"/>
        <extend val="0"/>
        <outline val="0"/>
        <shadow val="0"/>
        <u val="none"/>
        <vertAlign val="baseline"/>
        <sz val="10"/>
        <color auto="1"/>
        <name val="Arial"/>
        <family val="2"/>
        <scheme val="minor"/>
      </font>
      <fill>
        <patternFill patternType="solid">
          <fgColor rgb="FF5B0F00"/>
          <bgColor rgb="FFFFFF00"/>
        </patternFill>
      </fill>
      <alignment horizontal="center" vertical="bottom" textRotation="0" wrapText="0" indent="0" justifyLastLine="0" shrinkToFit="0" readingOrder="0"/>
    </dxf>
  </dxfs>
  <tableStyles count="1" defaultTableStyle="TableStyleMedium2" defaultPivotStyle="PivotStyleLight16">
    <tableStyle name="Slicer Style 13" pivot="0" table="0" count="10" xr9:uid="{EB4D4846-CE08-45BD-96E1-8869C76A2585}">
      <tableStyleElement type="wholeTable" dxfId="1"/>
      <tableStyleElement type="headerRow" dxfId="0"/>
    </tableStyle>
  </tableStyles>
  <extLst>
    <ext xmlns:x14="http://schemas.microsoft.com/office/spreadsheetml/2009/9/main" uri="{46F421CA-312F-682f-3DD2-61675219B42D}">
      <x14:dxfs count="8">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z val="14"/>
          </font>
          <fill>
            <patternFill>
              <bgColor theme="9" tint="0.59996337778862885"/>
            </patternFill>
          </fill>
        </dxf>
        <dxf>
          <fill>
            <patternFill>
              <bgColor theme="9" tint="0.59996337778862885"/>
            </patternFill>
          </fill>
        </dxf>
        <dxf>
          <fill>
            <patternFill>
              <bgColor theme="9" tint="0.59996337778862885"/>
            </patternFill>
          </fill>
        </dxf>
      </x14:dxfs>
    </ext>
    <ext xmlns:x14="http://schemas.microsoft.com/office/spreadsheetml/2009/9/main" uri="{EB79DEF2-80B8-43e5-95BD-54CBDDF9020C}">
      <x14:slicerStyles defaultSlicerStyle="SlicerStyleLight1">
        <x14:slicerStyle name="Slicer Style 1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14.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Table!$Q$1</c:f>
              <c:strCache>
                <c:ptCount val="1"/>
                <c:pt idx="0">
                  <c:v>AGE</c:v>
                </c:pt>
              </c:strCache>
            </c:strRef>
          </c:tx>
          <c:spPr>
            <a:ln w="19050" cap="rnd">
              <a:noFill/>
              <a:round/>
            </a:ln>
            <a:effectLst/>
          </c:spPr>
          <c:marker>
            <c:symbol val="circle"/>
            <c:size val="5"/>
            <c:spPr>
              <a:solidFill>
                <a:schemeClr val="accent1"/>
              </a:solidFill>
              <a:ln w="9525">
                <a:solidFill>
                  <a:schemeClr val="accent1"/>
                </a:solidFill>
              </a:ln>
              <a:effectLst/>
            </c:spPr>
          </c:marker>
          <c:xVal>
            <c:numRef>
              <c:f>Table!$P$2:$P$51</c:f>
              <c:numCache>
                <c:formatCode>General</c:formatCode>
                <c:ptCount val="50"/>
                <c:pt idx="0">
                  <c:v>80730</c:v>
                </c:pt>
                <c:pt idx="1">
                  <c:v>87470</c:v>
                </c:pt>
                <c:pt idx="2">
                  <c:v>64720</c:v>
                </c:pt>
                <c:pt idx="3">
                  <c:v>110800</c:v>
                </c:pt>
                <c:pt idx="4">
                  <c:v>56920</c:v>
                </c:pt>
                <c:pt idx="5">
                  <c:v>51130</c:v>
                </c:pt>
                <c:pt idx="6">
                  <c:v>65470</c:v>
                </c:pt>
                <c:pt idx="7">
                  <c:v>109900</c:v>
                </c:pt>
                <c:pt idx="8">
                  <c:v>60060</c:v>
                </c:pt>
                <c:pt idx="9">
                  <c:v>32759.999999999996</c:v>
                </c:pt>
                <c:pt idx="10">
                  <c:v>99610</c:v>
                </c:pt>
                <c:pt idx="11">
                  <c:v>56600</c:v>
                </c:pt>
                <c:pt idx="12">
                  <c:v>117400</c:v>
                </c:pt>
                <c:pt idx="13">
                  <c:v>64860</c:v>
                </c:pt>
                <c:pt idx="14">
                  <c:v>10240</c:v>
                </c:pt>
                <c:pt idx="15">
                  <c:v>88760</c:v>
                </c:pt>
                <c:pt idx="16">
                  <c:v>80760</c:v>
                </c:pt>
                <c:pt idx="17">
                  <c:v>88790</c:v>
                </c:pt>
                <c:pt idx="18">
                  <c:v>63530</c:v>
                </c:pt>
                <c:pt idx="19">
                  <c:v>46350</c:v>
                </c:pt>
                <c:pt idx="20">
                  <c:v>106800</c:v>
                </c:pt>
                <c:pt idx="21">
                  <c:v>96470</c:v>
                </c:pt>
                <c:pt idx="22">
                  <c:v>16530</c:v>
                </c:pt>
                <c:pt idx="23">
                  <c:v>21890</c:v>
                </c:pt>
                <c:pt idx="24">
                  <c:v>62040</c:v>
                </c:pt>
                <c:pt idx="25">
                  <c:v>89740</c:v>
                </c:pt>
                <c:pt idx="26">
                  <c:v>41040</c:v>
                </c:pt>
                <c:pt idx="27">
                  <c:v>28460</c:v>
                </c:pt>
                <c:pt idx="28">
                  <c:v>55010</c:v>
                </c:pt>
                <c:pt idx="29">
                  <c:v>69040</c:v>
                </c:pt>
                <c:pt idx="30">
                  <c:v>86260</c:v>
                </c:pt>
                <c:pt idx="31">
                  <c:v>19230</c:v>
                </c:pt>
                <c:pt idx="32">
                  <c:v>95120</c:v>
                </c:pt>
                <c:pt idx="33">
                  <c:v>62760</c:v>
                </c:pt>
                <c:pt idx="34">
                  <c:v>108400</c:v>
                </c:pt>
                <c:pt idx="35">
                  <c:v>66270</c:v>
                </c:pt>
                <c:pt idx="36">
                  <c:v>33970</c:v>
                </c:pt>
                <c:pt idx="37">
                  <c:v>71350</c:v>
                </c:pt>
                <c:pt idx="38">
                  <c:v>116400</c:v>
                </c:pt>
                <c:pt idx="39">
                  <c:v>114100</c:v>
                </c:pt>
                <c:pt idx="40">
                  <c:v>79870</c:v>
                </c:pt>
                <c:pt idx="41">
                  <c:v>102000</c:v>
                </c:pt>
                <c:pt idx="42">
                  <c:v>50660</c:v>
                </c:pt>
                <c:pt idx="43">
                  <c:v>58220</c:v>
                </c:pt>
                <c:pt idx="44">
                  <c:v>39940</c:v>
                </c:pt>
                <c:pt idx="45">
                  <c:v>44870</c:v>
                </c:pt>
                <c:pt idx="46">
                  <c:v>90480</c:v>
                </c:pt>
                <c:pt idx="47">
                  <c:v>38970</c:v>
                </c:pt>
                <c:pt idx="48">
                  <c:v>35390</c:v>
                </c:pt>
                <c:pt idx="49">
                  <c:v>20530</c:v>
                </c:pt>
              </c:numCache>
            </c:numRef>
          </c:xVal>
          <c:yVal>
            <c:numRef>
              <c:f>Table!$Q$2:$Q$51</c:f>
              <c:numCache>
                <c:formatCode>General</c:formatCode>
                <c:ptCount val="50"/>
                <c:pt idx="0">
                  <c:v>27</c:v>
                </c:pt>
                <c:pt idx="1">
                  <c:v>32</c:v>
                </c:pt>
                <c:pt idx="2">
                  <c:v>55</c:v>
                </c:pt>
                <c:pt idx="3">
                  <c:v>49</c:v>
                </c:pt>
                <c:pt idx="4">
                  <c:v>54</c:v>
                </c:pt>
                <c:pt idx="5">
                  <c:v>32</c:v>
                </c:pt>
                <c:pt idx="6">
                  <c:v>25</c:v>
                </c:pt>
                <c:pt idx="7">
                  <c:v>61</c:v>
                </c:pt>
                <c:pt idx="8">
                  <c:v>53</c:v>
                </c:pt>
                <c:pt idx="9">
                  <c:v>60</c:v>
                </c:pt>
                <c:pt idx="10">
                  <c:v>38</c:v>
                </c:pt>
                <c:pt idx="11">
                  <c:v>47</c:v>
                </c:pt>
                <c:pt idx="12">
                  <c:v>47</c:v>
                </c:pt>
                <c:pt idx="13">
                  <c:v>65</c:v>
                </c:pt>
                <c:pt idx="14">
                  <c:v>59</c:v>
                </c:pt>
                <c:pt idx="15">
                  <c:v>55</c:v>
                </c:pt>
                <c:pt idx="16">
                  <c:v>52</c:v>
                </c:pt>
                <c:pt idx="17">
                  <c:v>65</c:v>
                </c:pt>
                <c:pt idx="18">
                  <c:v>47</c:v>
                </c:pt>
                <c:pt idx="19">
                  <c:v>48</c:v>
                </c:pt>
                <c:pt idx="20">
                  <c:v>28</c:v>
                </c:pt>
                <c:pt idx="21">
                  <c:v>60</c:v>
                </c:pt>
                <c:pt idx="22">
                  <c:v>69</c:v>
                </c:pt>
                <c:pt idx="23">
                  <c:v>25</c:v>
                </c:pt>
                <c:pt idx="24">
                  <c:v>58</c:v>
                </c:pt>
                <c:pt idx="25">
                  <c:v>46</c:v>
                </c:pt>
                <c:pt idx="26">
                  <c:v>54</c:v>
                </c:pt>
                <c:pt idx="27">
                  <c:v>42</c:v>
                </c:pt>
                <c:pt idx="28">
                  <c:v>30</c:v>
                </c:pt>
                <c:pt idx="29">
                  <c:v>45</c:v>
                </c:pt>
                <c:pt idx="30">
                  <c:v>35</c:v>
                </c:pt>
                <c:pt idx="31">
                  <c:v>54</c:v>
                </c:pt>
                <c:pt idx="32">
                  <c:v>44</c:v>
                </c:pt>
                <c:pt idx="33">
                  <c:v>43</c:v>
                </c:pt>
                <c:pt idx="34">
                  <c:v>69</c:v>
                </c:pt>
                <c:pt idx="35">
                  <c:v>49</c:v>
                </c:pt>
                <c:pt idx="36">
                  <c:v>38</c:v>
                </c:pt>
                <c:pt idx="37">
                  <c:v>41</c:v>
                </c:pt>
                <c:pt idx="38">
                  <c:v>40</c:v>
                </c:pt>
                <c:pt idx="39">
                  <c:v>36</c:v>
                </c:pt>
                <c:pt idx="40">
                  <c:v>50</c:v>
                </c:pt>
                <c:pt idx="41">
                  <c:v>34</c:v>
                </c:pt>
                <c:pt idx="42">
                  <c:v>64</c:v>
                </c:pt>
                <c:pt idx="43">
                  <c:v>59</c:v>
                </c:pt>
                <c:pt idx="44">
                  <c:v>64</c:v>
                </c:pt>
                <c:pt idx="45">
                  <c:v>51</c:v>
                </c:pt>
                <c:pt idx="46">
                  <c:v>56</c:v>
                </c:pt>
                <c:pt idx="47">
                  <c:v>27</c:v>
                </c:pt>
                <c:pt idx="48">
                  <c:v>37</c:v>
                </c:pt>
                <c:pt idx="49">
                  <c:v>31</c:v>
                </c:pt>
              </c:numCache>
            </c:numRef>
          </c:yVal>
          <c:smooth val="0"/>
          <c:extLst>
            <c:ext xmlns:c16="http://schemas.microsoft.com/office/drawing/2014/chart" uri="{C3380CC4-5D6E-409C-BE32-E72D297353CC}">
              <c16:uniqueId val="{00000000-E533-416D-A709-CAED935D94EC}"/>
            </c:ext>
          </c:extLst>
        </c:ser>
        <c:dLbls>
          <c:showLegendKey val="0"/>
          <c:showVal val="0"/>
          <c:showCatName val="0"/>
          <c:showSerName val="0"/>
          <c:showPercent val="0"/>
          <c:showBubbleSize val="0"/>
        </c:dLbls>
        <c:axId val="1407962000"/>
        <c:axId val="1407966800"/>
      </c:scatterChart>
      <c:valAx>
        <c:axId val="1407962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66800"/>
        <c:crosses val="autoZero"/>
        <c:crossBetween val="midCat"/>
      </c:valAx>
      <c:valAx>
        <c:axId val="140796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620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(WORKING).xlsx]Analysis!Candidates Count VS Country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Candidate Representation by Country – Gender-Wise Distribution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Analysis!$B$104:$B$105</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Analysis!$A$106:$A$117</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Analysis!$B$106:$B$117</c:f>
              <c:numCache>
                <c:formatCode>General</c:formatCode>
                <c:ptCount val="11"/>
                <c:pt idx="0">
                  <c:v>1</c:v>
                </c:pt>
                <c:pt idx="1">
                  <c:v>6</c:v>
                </c:pt>
                <c:pt idx="2">
                  <c:v>1</c:v>
                </c:pt>
                <c:pt idx="4">
                  <c:v>3</c:v>
                </c:pt>
                <c:pt idx="5">
                  <c:v>1</c:v>
                </c:pt>
                <c:pt idx="6">
                  <c:v>2</c:v>
                </c:pt>
                <c:pt idx="7">
                  <c:v>3</c:v>
                </c:pt>
                <c:pt idx="8">
                  <c:v>1</c:v>
                </c:pt>
                <c:pt idx="9">
                  <c:v>3</c:v>
                </c:pt>
                <c:pt idx="10">
                  <c:v>4</c:v>
                </c:pt>
              </c:numCache>
            </c:numRef>
          </c:val>
          <c:extLst>
            <c:ext xmlns:c16="http://schemas.microsoft.com/office/drawing/2014/chart" uri="{C3380CC4-5D6E-409C-BE32-E72D297353CC}">
              <c16:uniqueId val="{00000000-A04F-4DCF-A619-91225B07B3B7}"/>
            </c:ext>
          </c:extLst>
        </c:ser>
        <c:ser>
          <c:idx val="1"/>
          <c:order val="1"/>
          <c:tx>
            <c:strRef>
              <c:f>Analysis!$C$104:$C$105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Analysis!$A$106:$A$117</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Analysis!$C$106:$C$117</c:f>
              <c:numCache>
                <c:formatCode>General</c:formatCode>
                <c:ptCount val="11"/>
                <c:pt idx="0">
                  <c:v>2</c:v>
                </c:pt>
                <c:pt idx="1">
                  <c:v>2</c:v>
                </c:pt>
                <c:pt idx="2">
                  <c:v>2</c:v>
                </c:pt>
                <c:pt idx="3">
                  <c:v>2</c:v>
                </c:pt>
                <c:pt idx="4">
                  <c:v>6</c:v>
                </c:pt>
                <c:pt idx="5">
                  <c:v>4</c:v>
                </c:pt>
                <c:pt idx="6">
                  <c:v>1</c:v>
                </c:pt>
                <c:pt idx="8">
                  <c:v>1</c:v>
                </c:pt>
                <c:pt idx="9">
                  <c:v>2</c:v>
                </c:pt>
                <c:pt idx="10">
                  <c:v>3</c:v>
                </c:pt>
              </c:numCache>
            </c:numRef>
          </c:val>
          <c:extLst>
            <c:ext xmlns:c16="http://schemas.microsoft.com/office/drawing/2014/chart" uri="{C3380CC4-5D6E-409C-BE32-E72D297353CC}">
              <c16:uniqueId val="{00000000-A224-45FC-B6F1-626AB7DC6172}"/>
            </c:ext>
          </c:extLst>
        </c:ser>
        <c:dLbls>
          <c:dLblPos val="ctr"/>
          <c:showLegendKey val="0"/>
          <c:showVal val="1"/>
          <c:showCatName val="0"/>
          <c:showSerName val="0"/>
          <c:showPercent val="0"/>
          <c:showBubbleSize val="0"/>
        </c:dLbls>
        <c:gapWidth val="75"/>
        <c:overlap val="100"/>
        <c:axId val="1407970160"/>
        <c:axId val="1407972080"/>
      </c:barChart>
      <c:catAx>
        <c:axId val="1407970160"/>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sz="1000" b="1">
                    <a:solidFill>
                      <a:sysClr val="windowText" lastClr="000000"/>
                    </a:solidFill>
                  </a:rPr>
                  <a:t>Country</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972080"/>
        <c:crosses val="autoZero"/>
        <c:auto val="1"/>
        <c:lblAlgn val="ctr"/>
        <c:lblOffset val="100"/>
        <c:noMultiLvlLbl val="0"/>
      </c:catAx>
      <c:valAx>
        <c:axId val="1407972080"/>
        <c:scaling>
          <c:orientation val="minMax"/>
        </c:scaling>
        <c:delete val="1"/>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sz="1000" b="1">
                    <a:solidFill>
                      <a:sysClr val="windowText" lastClr="000000"/>
                    </a:solidFill>
                  </a:rPr>
                  <a:t>No. of Candidates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crossAx val="140797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(WORKING).xlsx]Analysis!Candidates Count VS Sports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Candidate Representation by Sports – Gender-Wise Distribution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Analysis!$B$121:$B$122</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Analysis!$A$123:$A$155</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Analysis!$B$123:$B$155</c:f>
              <c:numCache>
                <c:formatCode>General</c:formatCode>
                <c:ptCount val="32"/>
                <c:pt idx="0">
                  <c:v>1</c:v>
                </c:pt>
                <c:pt idx="1">
                  <c:v>1</c:v>
                </c:pt>
                <c:pt idx="2">
                  <c:v>2</c:v>
                </c:pt>
                <c:pt idx="4">
                  <c:v>3</c:v>
                </c:pt>
                <c:pt idx="6">
                  <c:v>1</c:v>
                </c:pt>
                <c:pt idx="7">
                  <c:v>2</c:v>
                </c:pt>
                <c:pt idx="10">
                  <c:v>1</c:v>
                </c:pt>
                <c:pt idx="12">
                  <c:v>3</c:v>
                </c:pt>
                <c:pt idx="13">
                  <c:v>2</c:v>
                </c:pt>
                <c:pt idx="15">
                  <c:v>1</c:v>
                </c:pt>
                <c:pt idx="17">
                  <c:v>1</c:v>
                </c:pt>
                <c:pt idx="19">
                  <c:v>1</c:v>
                </c:pt>
                <c:pt idx="20">
                  <c:v>1</c:v>
                </c:pt>
                <c:pt idx="23">
                  <c:v>1</c:v>
                </c:pt>
                <c:pt idx="24">
                  <c:v>1</c:v>
                </c:pt>
                <c:pt idx="26">
                  <c:v>1</c:v>
                </c:pt>
                <c:pt idx="27">
                  <c:v>1</c:v>
                </c:pt>
                <c:pt idx="30">
                  <c:v>1</c:v>
                </c:pt>
              </c:numCache>
            </c:numRef>
          </c:val>
          <c:extLst>
            <c:ext xmlns:c16="http://schemas.microsoft.com/office/drawing/2014/chart" uri="{C3380CC4-5D6E-409C-BE32-E72D297353CC}">
              <c16:uniqueId val="{00000000-1810-492C-8CCF-E6B8680B6089}"/>
            </c:ext>
          </c:extLst>
        </c:ser>
        <c:ser>
          <c:idx val="1"/>
          <c:order val="1"/>
          <c:tx>
            <c:strRef>
              <c:f>Analysis!$C$121:$C$122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Analysis!$A$123:$A$155</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Analysis!$C$123:$C$155</c:f>
              <c:numCache>
                <c:formatCode>General</c:formatCode>
                <c:ptCount val="32"/>
                <c:pt idx="0">
                  <c:v>1</c:v>
                </c:pt>
                <c:pt idx="3">
                  <c:v>1</c:v>
                </c:pt>
                <c:pt idx="4">
                  <c:v>2</c:v>
                </c:pt>
                <c:pt idx="5">
                  <c:v>1</c:v>
                </c:pt>
                <c:pt idx="7">
                  <c:v>1</c:v>
                </c:pt>
                <c:pt idx="8">
                  <c:v>1</c:v>
                </c:pt>
                <c:pt idx="9">
                  <c:v>1</c:v>
                </c:pt>
                <c:pt idx="11">
                  <c:v>1</c:v>
                </c:pt>
                <c:pt idx="12">
                  <c:v>1</c:v>
                </c:pt>
                <c:pt idx="13">
                  <c:v>1</c:v>
                </c:pt>
                <c:pt idx="14">
                  <c:v>1</c:v>
                </c:pt>
                <c:pt idx="16">
                  <c:v>1</c:v>
                </c:pt>
                <c:pt idx="17">
                  <c:v>1</c:v>
                </c:pt>
                <c:pt idx="18">
                  <c:v>1</c:v>
                </c:pt>
                <c:pt idx="21">
                  <c:v>1</c:v>
                </c:pt>
                <c:pt idx="22">
                  <c:v>1</c:v>
                </c:pt>
                <c:pt idx="24">
                  <c:v>1</c:v>
                </c:pt>
                <c:pt idx="25">
                  <c:v>1</c:v>
                </c:pt>
                <c:pt idx="28">
                  <c:v>1</c:v>
                </c:pt>
                <c:pt idx="29">
                  <c:v>3</c:v>
                </c:pt>
                <c:pt idx="30">
                  <c:v>1</c:v>
                </c:pt>
                <c:pt idx="31">
                  <c:v>1</c:v>
                </c:pt>
              </c:numCache>
            </c:numRef>
          </c:val>
          <c:extLst>
            <c:ext xmlns:c16="http://schemas.microsoft.com/office/drawing/2014/chart" uri="{C3380CC4-5D6E-409C-BE32-E72D297353CC}">
              <c16:uniqueId val="{00000000-112F-40C7-BD3E-24ECB4814225}"/>
            </c:ext>
          </c:extLst>
        </c:ser>
        <c:dLbls>
          <c:dLblPos val="ctr"/>
          <c:showLegendKey val="0"/>
          <c:showVal val="1"/>
          <c:showCatName val="0"/>
          <c:showSerName val="0"/>
          <c:showPercent val="0"/>
          <c:showBubbleSize val="0"/>
        </c:dLbls>
        <c:gapWidth val="75"/>
        <c:overlap val="100"/>
        <c:axId val="1407960560"/>
        <c:axId val="1407961040"/>
      </c:barChart>
      <c:catAx>
        <c:axId val="140796056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Sports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961040"/>
        <c:crosses val="autoZero"/>
        <c:auto val="1"/>
        <c:lblAlgn val="ctr"/>
        <c:lblOffset val="100"/>
        <c:noMultiLvlLbl val="0"/>
      </c:catAx>
      <c:valAx>
        <c:axId val="1407961040"/>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No. of Candidates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crossAx val="140796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VS Candidate's Average Weight</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sz="1400" b="1" i="0" u="none" strike="noStrike" baseline="0">
                <a:solidFill>
                  <a:sysClr val="windowText" lastClr="000000"/>
                </a:solidFill>
              </a:rPr>
              <a:t>Candidate's Average Weight by Sports</a:t>
            </a:r>
            <a:endParaRPr lang="en-US" b="1">
              <a:solidFill>
                <a:sysClr val="windowText" lastClr="000000"/>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wordArtVert"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numFmt formatCode="0,&quot;K&quot;" sourceLinked="0"/>
          <c:spPr>
            <a:noFill/>
            <a:ln>
              <a:noFill/>
            </a:ln>
            <a:effectLst/>
          </c:spPr>
          <c:txPr>
            <a:bodyPr spcFirstLastPara="1" vertOverflow="ellipsis" vert="wordArtVert"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quot;K&quot;" sourceLinked="0"/>
          <c:spPr>
            <a:noFill/>
            <a:ln>
              <a:noFill/>
            </a:ln>
            <a:effectLst/>
          </c:spPr>
          <c:txPr>
            <a:bodyPr spcFirstLastPara="1" vertOverflow="ellipsis" vert="wordArtVert"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0834351867247353E-3"/>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9.2503663318874527E-3"/>
              <c:y val="-1.1729844783655916E-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4.4872616562981416E-2"/>
                  <c:h val="5.0192894012242487E-2"/>
                </c:manualLayout>
              </c15:layout>
            </c:ext>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dLbl>
          <c:idx val="0"/>
          <c:layout>
            <c:manualLayout>
              <c:x val="7.6923619193748974E-3"/>
              <c:y val="2.9793805750486027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pivotFmt>
      <c:pivotFmt>
        <c:idx val="19"/>
      </c:pivotFmt>
      <c:pivotFmt>
        <c:idx val="20"/>
      </c:pivotFmt>
    </c:pivotFmts>
    <c:plotArea>
      <c:layout>
        <c:manualLayout>
          <c:layoutTarget val="inner"/>
          <c:xMode val="edge"/>
          <c:yMode val="edge"/>
          <c:x val="9.4923020910602202E-2"/>
          <c:y val="0.15627224885309859"/>
          <c:w val="0.82173744009097593"/>
          <c:h val="0.45485561433563965"/>
        </c:manualLayout>
      </c:layout>
      <c:barChart>
        <c:barDir val="col"/>
        <c:grouping val="percentStacked"/>
        <c:varyColors val="0"/>
        <c:ser>
          <c:idx val="0"/>
          <c:order val="0"/>
          <c:tx>
            <c:strRef>
              <c:f>Analysis!$B$227:$B$228</c:f>
              <c:strCache>
                <c:ptCount val="1"/>
                <c:pt idx="0">
                  <c:v>Female</c:v>
                </c:pt>
              </c:strCache>
            </c:strRef>
          </c:tx>
          <c:spPr>
            <a:solidFill>
              <a:schemeClr val="accent6">
                <a:lumMod val="50000"/>
              </a:schemeClr>
            </a:solidFill>
          </c:spPr>
          <c:invertIfNegative val="0"/>
          <c:dPt>
            <c:idx val="2"/>
            <c:invertIfNegative val="0"/>
            <c:bubble3D val="0"/>
            <c:extLst>
              <c:ext xmlns:c16="http://schemas.microsoft.com/office/drawing/2014/chart" uri="{C3380CC4-5D6E-409C-BE32-E72D297353CC}">
                <c16:uniqueId val="{0000000B-4FFC-4639-8CB4-1787B2CF1AC2}"/>
              </c:ext>
            </c:extLst>
          </c:dPt>
          <c:dPt>
            <c:idx val="5"/>
            <c:invertIfNegative val="0"/>
            <c:bubble3D val="0"/>
            <c:extLst>
              <c:ext xmlns:c16="http://schemas.microsoft.com/office/drawing/2014/chart" uri="{C3380CC4-5D6E-409C-BE32-E72D297353CC}">
                <c16:uniqueId val="{0000000C-4FFC-4639-8CB4-1787B2CF1AC2}"/>
              </c:ext>
            </c:extLst>
          </c:dPt>
          <c:dPt>
            <c:idx val="6"/>
            <c:invertIfNegative val="0"/>
            <c:bubble3D val="0"/>
            <c:extLst>
              <c:ext xmlns:c16="http://schemas.microsoft.com/office/drawing/2014/chart" uri="{C3380CC4-5D6E-409C-BE32-E72D297353CC}">
                <c16:uniqueId val="{0000000D-4FFC-4639-8CB4-1787B2CF1AC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Analysis!$A$229:$A$261</c:f>
              <c:strCache>
                <c:ptCount val="32"/>
                <c:pt idx="0">
                  <c:v>Biathlon</c:v>
                </c:pt>
                <c:pt idx="1">
                  <c:v>Alpine Skiing</c:v>
                </c:pt>
                <c:pt idx="2">
                  <c:v>Football</c:v>
                </c:pt>
                <c:pt idx="3">
                  <c:v>Basketball</c:v>
                </c:pt>
                <c:pt idx="4">
                  <c:v>Athletics</c:v>
                </c:pt>
                <c:pt idx="5">
                  <c:v>Gymnastics Artistic</c:v>
                </c:pt>
                <c:pt idx="6">
                  <c:v>Diving</c:v>
                </c:pt>
                <c:pt idx="7">
                  <c:v>Cycling Road</c:v>
                </c:pt>
                <c:pt idx="8">
                  <c:v>Judo</c:v>
                </c:pt>
                <c:pt idx="9">
                  <c:v>Shooting</c:v>
                </c:pt>
                <c:pt idx="10">
                  <c:v>Canoe Sprint</c:v>
                </c:pt>
                <c:pt idx="11">
                  <c:v>Short Track Speed Skating</c:v>
                </c:pt>
                <c:pt idx="12">
                  <c:v>Cycling Mountain Bike</c:v>
                </c:pt>
                <c:pt idx="13">
                  <c:v>Golf</c:v>
                </c:pt>
                <c:pt idx="14">
                  <c:v>Triathlon</c:v>
                </c:pt>
                <c:pt idx="15">
                  <c:v>Canoe Slalom</c:v>
                </c:pt>
                <c:pt idx="16">
                  <c:v>Cycling Track</c:v>
                </c:pt>
                <c:pt idx="17">
                  <c:v>Beach Volleyball</c:v>
                </c:pt>
                <c:pt idx="18">
                  <c:v>Fencing</c:v>
                </c:pt>
                <c:pt idx="19">
                  <c:v>Rugby</c:v>
                </c:pt>
                <c:pt idx="20">
                  <c:v>Equestrian / Dressage</c:v>
                </c:pt>
                <c:pt idx="21">
                  <c:v>Boxing</c:v>
                </c:pt>
                <c:pt idx="22">
                  <c:v>Water Polo</c:v>
                </c:pt>
                <c:pt idx="23">
                  <c:v>Volleyball</c:v>
                </c:pt>
                <c:pt idx="24">
                  <c:v>Hockey</c:v>
                </c:pt>
                <c:pt idx="25">
                  <c:v>Swimming</c:v>
                </c:pt>
                <c:pt idx="26">
                  <c:v>Sailing</c:v>
                </c:pt>
                <c:pt idx="27">
                  <c:v>Archery</c:v>
                </c:pt>
                <c:pt idx="28">
                  <c:v>Freestyle Skiing</c:v>
                </c:pt>
                <c:pt idx="29">
                  <c:v>Cycling BMX</c:v>
                </c:pt>
                <c:pt idx="30">
                  <c:v>Handball</c:v>
                </c:pt>
                <c:pt idx="31">
                  <c:v>Curling</c:v>
                </c:pt>
              </c:strCache>
            </c:strRef>
          </c:cat>
          <c:val>
            <c:numRef>
              <c:f>Analysis!$B$229:$B$261</c:f>
              <c:numCache>
                <c:formatCode>0</c:formatCode>
                <c:ptCount val="32"/>
                <c:pt idx="1">
                  <c:v>49</c:v>
                </c:pt>
                <c:pt idx="2">
                  <c:v>50</c:v>
                </c:pt>
                <c:pt idx="4">
                  <c:v>55.5</c:v>
                </c:pt>
                <c:pt idx="5">
                  <c:v>56</c:v>
                </c:pt>
                <c:pt idx="7">
                  <c:v>63.666666666666664</c:v>
                </c:pt>
                <c:pt idx="8">
                  <c:v>64</c:v>
                </c:pt>
                <c:pt idx="9">
                  <c:v>65</c:v>
                </c:pt>
                <c:pt idx="11">
                  <c:v>70</c:v>
                </c:pt>
                <c:pt idx="13">
                  <c:v>75</c:v>
                </c:pt>
                <c:pt idx="15">
                  <c:v>80.5</c:v>
                </c:pt>
                <c:pt idx="16">
                  <c:v>90</c:v>
                </c:pt>
                <c:pt idx="17">
                  <c:v>69</c:v>
                </c:pt>
                <c:pt idx="19">
                  <c:v>71</c:v>
                </c:pt>
                <c:pt idx="20">
                  <c:v>84</c:v>
                </c:pt>
                <c:pt idx="21">
                  <c:v>84</c:v>
                </c:pt>
                <c:pt idx="23">
                  <c:v>82</c:v>
                </c:pt>
                <c:pt idx="27">
                  <c:v>101</c:v>
                </c:pt>
                <c:pt idx="29">
                  <c:v>105</c:v>
                </c:pt>
              </c:numCache>
            </c:numRef>
          </c:val>
          <c:extLst>
            <c:ext xmlns:c16="http://schemas.microsoft.com/office/drawing/2014/chart" uri="{C3380CC4-5D6E-409C-BE32-E72D297353CC}">
              <c16:uniqueId val="{0000000E-4FFC-4639-8CB4-1787B2CF1AC2}"/>
            </c:ext>
          </c:extLst>
        </c:ser>
        <c:ser>
          <c:idx val="1"/>
          <c:order val="1"/>
          <c:tx>
            <c:strRef>
              <c:f>Analysis!$C$227:$C$228</c:f>
              <c:strCache>
                <c:ptCount val="1"/>
                <c:pt idx="0">
                  <c:v>Male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Analysis!$A$229:$A$261</c:f>
              <c:strCache>
                <c:ptCount val="32"/>
                <c:pt idx="0">
                  <c:v>Biathlon</c:v>
                </c:pt>
                <c:pt idx="1">
                  <c:v>Alpine Skiing</c:v>
                </c:pt>
                <c:pt idx="2">
                  <c:v>Football</c:v>
                </c:pt>
                <c:pt idx="3">
                  <c:v>Basketball</c:v>
                </c:pt>
                <c:pt idx="4">
                  <c:v>Athletics</c:v>
                </c:pt>
                <c:pt idx="5">
                  <c:v>Gymnastics Artistic</c:v>
                </c:pt>
                <c:pt idx="6">
                  <c:v>Diving</c:v>
                </c:pt>
                <c:pt idx="7">
                  <c:v>Cycling Road</c:v>
                </c:pt>
                <c:pt idx="8">
                  <c:v>Judo</c:v>
                </c:pt>
                <c:pt idx="9">
                  <c:v>Shooting</c:v>
                </c:pt>
                <c:pt idx="10">
                  <c:v>Canoe Sprint</c:v>
                </c:pt>
                <c:pt idx="11">
                  <c:v>Short Track Speed Skating</c:v>
                </c:pt>
                <c:pt idx="12">
                  <c:v>Cycling Mountain Bike</c:v>
                </c:pt>
                <c:pt idx="13">
                  <c:v>Golf</c:v>
                </c:pt>
                <c:pt idx="14">
                  <c:v>Triathlon</c:v>
                </c:pt>
                <c:pt idx="15">
                  <c:v>Canoe Slalom</c:v>
                </c:pt>
                <c:pt idx="16">
                  <c:v>Cycling Track</c:v>
                </c:pt>
                <c:pt idx="17">
                  <c:v>Beach Volleyball</c:v>
                </c:pt>
                <c:pt idx="18">
                  <c:v>Fencing</c:v>
                </c:pt>
                <c:pt idx="19">
                  <c:v>Rugby</c:v>
                </c:pt>
                <c:pt idx="20">
                  <c:v>Equestrian / Dressage</c:v>
                </c:pt>
                <c:pt idx="21">
                  <c:v>Boxing</c:v>
                </c:pt>
                <c:pt idx="22">
                  <c:v>Water Polo</c:v>
                </c:pt>
                <c:pt idx="23">
                  <c:v>Volleyball</c:v>
                </c:pt>
                <c:pt idx="24">
                  <c:v>Hockey</c:v>
                </c:pt>
                <c:pt idx="25">
                  <c:v>Swimming</c:v>
                </c:pt>
                <c:pt idx="26">
                  <c:v>Sailing</c:v>
                </c:pt>
                <c:pt idx="27">
                  <c:v>Archery</c:v>
                </c:pt>
                <c:pt idx="28">
                  <c:v>Freestyle Skiing</c:v>
                </c:pt>
                <c:pt idx="29">
                  <c:v>Cycling BMX</c:v>
                </c:pt>
                <c:pt idx="30">
                  <c:v>Handball</c:v>
                </c:pt>
                <c:pt idx="31">
                  <c:v>Curling</c:v>
                </c:pt>
              </c:strCache>
            </c:strRef>
          </c:cat>
          <c:val>
            <c:numRef>
              <c:f>Analysis!$C$229:$C$261</c:f>
              <c:numCache>
                <c:formatCode>0</c:formatCode>
                <c:ptCount val="32"/>
                <c:pt idx="0">
                  <c:v>46</c:v>
                </c:pt>
                <c:pt idx="1">
                  <c:v>49</c:v>
                </c:pt>
                <c:pt idx="2">
                  <c:v>53</c:v>
                </c:pt>
                <c:pt idx="3">
                  <c:v>55</c:v>
                </c:pt>
                <c:pt idx="6">
                  <c:v>57</c:v>
                </c:pt>
                <c:pt idx="7">
                  <c:v>63</c:v>
                </c:pt>
                <c:pt idx="10">
                  <c:v>68</c:v>
                </c:pt>
                <c:pt idx="12">
                  <c:v>71</c:v>
                </c:pt>
                <c:pt idx="14">
                  <c:v>78.333333333333329</c:v>
                </c:pt>
                <c:pt idx="15">
                  <c:v>78</c:v>
                </c:pt>
                <c:pt idx="16">
                  <c:v>60</c:v>
                </c:pt>
                <c:pt idx="17">
                  <c:v>98.5</c:v>
                </c:pt>
                <c:pt idx="18">
                  <c:v>83</c:v>
                </c:pt>
                <c:pt idx="19">
                  <c:v>96</c:v>
                </c:pt>
                <c:pt idx="22">
                  <c:v>85</c:v>
                </c:pt>
                <c:pt idx="23">
                  <c:v>93</c:v>
                </c:pt>
                <c:pt idx="24">
                  <c:v>89</c:v>
                </c:pt>
                <c:pt idx="25">
                  <c:v>93</c:v>
                </c:pt>
                <c:pt idx="26">
                  <c:v>96</c:v>
                </c:pt>
                <c:pt idx="28">
                  <c:v>104</c:v>
                </c:pt>
                <c:pt idx="30">
                  <c:v>106</c:v>
                </c:pt>
                <c:pt idx="31">
                  <c:v>106</c:v>
                </c:pt>
              </c:numCache>
            </c:numRef>
          </c:val>
          <c:extLst>
            <c:ext xmlns:c16="http://schemas.microsoft.com/office/drawing/2014/chart" uri="{C3380CC4-5D6E-409C-BE32-E72D297353CC}">
              <c16:uniqueId val="{00000003-868D-4F35-9C0E-0649F614812F}"/>
            </c:ext>
          </c:extLst>
        </c:ser>
        <c:dLbls>
          <c:showLegendKey val="0"/>
          <c:showVal val="1"/>
          <c:showCatName val="0"/>
          <c:showSerName val="0"/>
          <c:showPercent val="0"/>
          <c:showBubbleSize val="0"/>
        </c:dLbls>
        <c:gapWidth val="150"/>
        <c:overlap val="100"/>
        <c:axId val="2037964896"/>
        <c:axId val="2037961056"/>
      </c:barChart>
      <c:catAx>
        <c:axId val="2037964896"/>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sz="1000" b="1">
                    <a:solidFill>
                      <a:sysClr val="windowText" lastClr="000000"/>
                    </a:solidFill>
                  </a:rPr>
                  <a:t>Sports</a:t>
                </a:r>
              </a:p>
            </c:rich>
          </c:tx>
          <c:layout>
            <c:manualLayout>
              <c:xMode val="edge"/>
              <c:yMode val="edge"/>
              <c:x val="0.4546193506669719"/>
              <c:y val="0.92716648302177807"/>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7961056"/>
        <c:crosses val="autoZero"/>
        <c:auto val="1"/>
        <c:lblAlgn val="ctr"/>
        <c:lblOffset val="100"/>
        <c:noMultiLvlLbl val="0"/>
      </c:catAx>
      <c:valAx>
        <c:axId val="2037961056"/>
        <c:scaling>
          <c:orientation val="minMax"/>
        </c:scaling>
        <c:delete val="1"/>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sz="1000" b="1">
                    <a:solidFill>
                      <a:sysClr val="windowText" lastClr="000000"/>
                    </a:solidFill>
                  </a:rPr>
                  <a:t>Average Weight (in</a:t>
                </a:r>
                <a:r>
                  <a:rPr lang="en-US" sz="1000" b="1" baseline="0">
                    <a:solidFill>
                      <a:sysClr val="windowText" lastClr="000000"/>
                    </a:solidFill>
                  </a:rPr>
                  <a:t> Kgs)</a:t>
                </a:r>
                <a:r>
                  <a:rPr lang="en-US" sz="1000" b="1">
                    <a:solidFill>
                      <a:sysClr val="windowText" lastClr="000000"/>
                    </a:solidFill>
                  </a:rPr>
                  <a:t>  </a:t>
                </a:r>
              </a:p>
            </c:rich>
          </c:tx>
          <c:layout>
            <c:manualLayout>
              <c:xMode val="edge"/>
              <c:yMode val="edge"/>
              <c:x val="4.1531806554835696E-2"/>
              <c:y val="0.21731029609060415"/>
            </c:manualLayout>
          </c:layout>
          <c:overlay val="0"/>
          <c:spPr>
            <a:noFill/>
            <a:ln>
              <a:noFill/>
            </a:ln>
            <a:effectLst/>
          </c:spPr>
        </c:title>
        <c:numFmt formatCode="0%" sourceLinked="1"/>
        <c:majorTickMark val="none"/>
        <c:minorTickMark val="none"/>
        <c:tickLblPos val="nextTo"/>
        <c:crossAx val="2037964896"/>
        <c:crosses val="autoZero"/>
        <c:crossBetween val="between"/>
      </c:valAx>
      <c:spPr>
        <a:noFill/>
        <a:ln>
          <a:noFill/>
        </a:ln>
      </c:spPr>
    </c:plotArea>
    <c:legend>
      <c:legendPos val="r"/>
      <c:overlay val="0"/>
      <c:txPr>
        <a:bodyPr/>
        <a:lstStyle/>
        <a:p>
          <a:pPr>
            <a:defRPr b="1"/>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Total Salary - Gender Distribution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Salary paid by Country – Gender-wise Distribution (in Millions USD)</a:t>
            </a:r>
          </a:p>
        </c:rich>
      </c:tx>
      <c:overlay val="0"/>
      <c:spPr>
        <a:noFill/>
        <a:ln>
          <a:noFill/>
        </a:ln>
        <a:effectLst/>
      </c:sp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s>
    <c:plotArea>
      <c:layout>
        <c:manualLayout>
          <c:layoutTarget val="inner"/>
          <c:xMode val="edge"/>
          <c:yMode val="edge"/>
          <c:x val="8.4080293438469192E-2"/>
          <c:y val="0.17033559236267026"/>
          <c:w val="0.81297478146225965"/>
          <c:h val="0.45481974158677246"/>
        </c:manualLayout>
      </c:layout>
      <c:barChart>
        <c:barDir val="col"/>
        <c:grouping val="percentStacked"/>
        <c:varyColors val="0"/>
        <c:ser>
          <c:idx val="0"/>
          <c:order val="0"/>
          <c:tx>
            <c:strRef>
              <c:f>Analysis!$B$166:$B$167</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Pt>
            <c:idx val="4"/>
            <c:invertIfNegative val="0"/>
            <c:bubble3D val="0"/>
            <c:extLst>
              <c:ext xmlns:c16="http://schemas.microsoft.com/office/drawing/2014/chart" uri="{C3380CC4-5D6E-409C-BE32-E72D297353CC}">
                <c16:uniqueId val="{0000000C-19B3-4C1A-AA48-CA3EE6112476}"/>
              </c:ext>
            </c:extLst>
          </c:dPt>
          <c:dPt>
            <c:idx val="5"/>
            <c:invertIfNegative val="0"/>
            <c:bubble3D val="0"/>
            <c:extLst>
              <c:ext xmlns:c16="http://schemas.microsoft.com/office/drawing/2014/chart" uri="{C3380CC4-5D6E-409C-BE32-E72D297353CC}">
                <c16:uniqueId val="{00000006-2115-4706-A96A-B91A32845E35}"/>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Analysis!$A$168:$A$179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Analysis!$B$168:$B$179</c:f>
              <c:numCache>
                <c:formatCode>#,##0.0,"M"</c:formatCode>
                <c:ptCount val="11"/>
                <c:pt idx="0">
                  <c:v>79870</c:v>
                </c:pt>
                <c:pt idx="1">
                  <c:v>350200</c:v>
                </c:pt>
                <c:pt idx="2">
                  <c:v>55010</c:v>
                </c:pt>
                <c:pt idx="4">
                  <c:v>174530</c:v>
                </c:pt>
                <c:pt idx="5">
                  <c:v>10240</c:v>
                </c:pt>
                <c:pt idx="6">
                  <c:v>130420</c:v>
                </c:pt>
                <c:pt idx="7">
                  <c:v>210880</c:v>
                </c:pt>
                <c:pt idx="8">
                  <c:v>38970</c:v>
                </c:pt>
                <c:pt idx="9">
                  <c:v>234060</c:v>
                </c:pt>
                <c:pt idx="10">
                  <c:v>344470</c:v>
                </c:pt>
              </c:numCache>
            </c:numRef>
          </c:val>
          <c:extLst>
            <c:ext xmlns:c16="http://schemas.microsoft.com/office/drawing/2014/chart" uri="{C3380CC4-5D6E-409C-BE32-E72D297353CC}">
              <c16:uniqueId val="{00000000-19B3-4C1A-AA48-CA3EE6112476}"/>
            </c:ext>
          </c:extLst>
        </c:ser>
        <c:ser>
          <c:idx val="1"/>
          <c:order val="1"/>
          <c:tx>
            <c:strRef>
              <c:f>Analysis!$C$166:$C$167</c:f>
              <c:strCache>
                <c:ptCount val="1"/>
                <c:pt idx="0">
                  <c:v>Male</c:v>
                </c:pt>
              </c:strCache>
            </c:strRef>
          </c:tx>
          <c:invertIfNegative val="0"/>
          <c:dLbls>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Analysis!$A$168:$A$179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Analysis!$C$168:$C$179</c:f>
              <c:numCache>
                <c:formatCode>#,##0.0,"M"</c:formatCode>
                <c:ptCount val="11"/>
                <c:pt idx="0">
                  <c:v>230500</c:v>
                </c:pt>
                <c:pt idx="1">
                  <c:v>153150</c:v>
                </c:pt>
                <c:pt idx="2">
                  <c:v>69500</c:v>
                </c:pt>
                <c:pt idx="3">
                  <c:v>85250</c:v>
                </c:pt>
                <c:pt idx="4">
                  <c:v>437870</c:v>
                </c:pt>
                <c:pt idx="5">
                  <c:v>323170</c:v>
                </c:pt>
                <c:pt idx="6">
                  <c:v>44870</c:v>
                </c:pt>
                <c:pt idx="8">
                  <c:v>35390</c:v>
                </c:pt>
                <c:pt idx="9">
                  <c:v>132370</c:v>
                </c:pt>
                <c:pt idx="10">
                  <c:v>217950</c:v>
                </c:pt>
              </c:numCache>
            </c:numRef>
          </c:val>
          <c:extLst>
            <c:ext xmlns:c16="http://schemas.microsoft.com/office/drawing/2014/chart" uri="{C3380CC4-5D6E-409C-BE32-E72D297353CC}">
              <c16:uniqueId val="{00000002-68B8-4930-BC42-73624E42B983}"/>
            </c:ext>
          </c:extLst>
        </c:ser>
        <c:dLbls>
          <c:dLblPos val="ctr"/>
          <c:showLegendKey val="0"/>
          <c:showVal val="1"/>
          <c:showCatName val="0"/>
          <c:showSerName val="0"/>
          <c:showPercent val="0"/>
          <c:showBubbleSize val="0"/>
        </c:dLbls>
        <c:gapWidth val="55"/>
        <c:overlap val="100"/>
        <c:axId val="1407977360"/>
        <c:axId val="1407977840"/>
      </c:barChart>
      <c:catAx>
        <c:axId val="1407977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Country</a:t>
                </a:r>
              </a:p>
            </c:rich>
          </c:tx>
          <c:layout>
            <c:manualLayout>
              <c:xMode val="edge"/>
              <c:yMode val="edge"/>
              <c:x val="0.48894717724576675"/>
              <c:y val="0.91056908542901438"/>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977840"/>
        <c:crosses val="autoZero"/>
        <c:auto val="1"/>
        <c:lblAlgn val="ctr"/>
        <c:lblOffset val="100"/>
        <c:noMultiLvlLbl val="0"/>
      </c:catAx>
      <c:valAx>
        <c:axId val="140797784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kern="1200" baseline="0">
                    <a:solidFill>
                      <a:srgbClr val="000000"/>
                    </a:solidFill>
                  </a:rPr>
                  <a:t>Total salary (in M)</a:t>
                </a:r>
              </a:p>
            </c:rich>
          </c:tx>
          <c:layout>
            <c:manualLayout>
              <c:xMode val="edge"/>
              <c:yMode val="edge"/>
              <c:x val="2.7722211177413181E-2"/>
              <c:y val="0.21768892281092531"/>
            </c:manualLayout>
          </c:layout>
          <c:overlay val="0"/>
          <c:spPr>
            <a:noFill/>
            <a:ln>
              <a:noFill/>
            </a:ln>
            <a:effectLst/>
          </c:spPr>
        </c:title>
        <c:numFmt formatCode="0%" sourceLinked="1"/>
        <c:majorTickMark val="none"/>
        <c:minorTickMark val="none"/>
        <c:tickLblPos val="nextTo"/>
        <c:crossAx val="140797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VS Total Salary - Gender Distribution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Salary paid by Sports – Gender-wise Distribution (in Millions USD)</a:t>
            </a:r>
          </a:p>
        </c:rich>
      </c:tx>
      <c:overlay val="0"/>
      <c:spPr>
        <a:noFill/>
        <a:ln>
          <a:noFill/>
        </a:ln>
        <a:effectLst/>
      </c:sp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503119256485251E-2"/>
          <c:y val="0.10388380928902118"/>
          <c:w val="0.87430648857844073"/>
          <c:h val="0.59415842490510495"/>
        </c:manualLayout>
      </c:layout>
      <c:barChart>
        <c:barDir val="col"/>
        <c:grouping val="percentStacked"/>
        <c:varyColors val="0"/>
        <c:ser>
          <c:idx val="0"/>
          <c:order val="0"/>
          <c:tx>
            <c:strRef>
              <c:f>Analysis!$B$186:$B$187</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Pt>
            <c:idx val="0"/>
            <c:invertIfNegative val="0"/>
            <c:bubble3D val="0"/>
            <c:extLst>
              <c:ext xmlns:c16="http://schemas.microsoft.com/office/drawing/2014/chart" uri="{C3380CC4-5D6E-409C-BE32-E72D297353CC}">
                <c16:uniqueId val="{00000003-65E1-46B7-8DAE-B560D2BE4681}"/>
              </c:ext>
            </c:extLst>
          </c:dPt>
          <c:dPt>
            <c:idx val="4"/>
            <c:invertIfNegative val="0"/>
            <c:bubble3D val="0"/>
            <c:extLst>
              <c:ext xmlns:c16="http://schemas.microsoft.com/office/drawing/2014/chart" uri="{C3380CC4-5D6E-409C-BE32-E72D297353CC}">
                <c16:uniqueId val="{00000008-65E1-46B7-8DAE-B560D2BE4681}"/>
              </c:ext>
            </c:extLst>
          </c:dPt>
          <c:dPt>
            <c:idx val="6"/>
            <c:invertIfNegative val="0"/>
            <c:bubble3D val="0"/>
            <c:extLst>
              <c:ext xmlns:c16="http://schemas.microsoft.com/office/drawing/2014/chart" uri="{C3380CC4-5D6E-409C-BE32-E72D297353CC}">
                <c16:uniqueId val="{0000000C-65E1-46B7-8DAE-B560D2BE4681}"/>
              </c:ext>
            </c:extLst>
          </c:dPt>
          <c:dPt>
            <c:idx val="7"/>
            <c:invertIfNegative val="0"/>
            <c:bubble3D val="0"/>
            <c:extLst>
              <c:ext xmlns:c16="http://schemas.microsoft.com/office/drawing/2014/chart" uri="{C3380CC4-5D6E-409C-BE32-E72D297353CC}">
                <c16:uniqueId val="{0000000A-65E1-46B7-8DAE-B560D2BE4681}"/>
              </c:ext>
            </c:extLst>
          </c:dPt>
          <c:dPt>
            <c:idx val="15"/>
            <c:invertIfNegative val="0"/>
            <c:bubble3D val="0"/>
            <c:extLst>
              <c:ext xmlns:c16="http://schemas.microsoft.com/office/drawing/2014/chart" uri="{C3380CC4-5D6E-409C-BE32-E72D297353CC}">
                <c16:uniqueId val="{00000006-65E1-46B7-8DAE-B560D2BE4681}"/>
              </c:ext>
            </c:extLst>
          </c:dPt>
          <c:dPt>
            <c:idx val="17"/>
            <c:invertIfNegative val="0"/>
            <c:bubble3D val="0"/>
            <c:extLst>
              <c:ext xmlns:c16="http://schemas.microsoft.com/office/drawing/2014/chart" uri="{C3380CC4-5D6E-409C-BE32-E72D297353CC}">
                <c16:uniqueId val="{0000000E-65E1-46B7-8DAE-B560D2BE4681}"/>
              </c:ext>
            </c:extLst>
          </c:dPt>
          <c:dLbls>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Analysis!$A$188:$A$220</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Analysis!$B$188:$B$220</c:f>
              <c:numCache>
                <c:formatCode>#,##0,"M"</c:formatCode>
                <c:ptCount val="32"/>
                <c:pt idx="0">
                  <c:v>110800</c:v>
                </c:pt>
                <c:pt idx="1">
                  <c:v>56600</c:v>
                </c:pt>
                <c:pt idx="2">
                  <c:v>138090</c:v>
                </c:pt>
                <c:pt idx="4">
                  <c:v>126240</c:v>
                </c:pt>
                <c:pt idx="6">
                  <c:v>87470</c:v>
                </c:pt>
                <c:pt idx="7">
                  <c:v>72550</c:v>
                </c:pt>
                <c:pt idx="10">
                  <c:v>10240</c:v>
                </c:pt>
                <c:pt idx="12">
                  <c:v>182520</c:v>
                </c:pt>
                <c:pt idx="13">
                  <c:v>170470</c:v>
                </c:pt>
                <c:pt idx="15">
                  <c:v>96470</c:v>
                </c:pt>
                <c:pt idx="17">
                  <c:v>38970</c:v>
                </c:pt>
                <c:pt idx="19">
                  <c:v>69040</c:v>
                </c:pt>
                <c:pt idx="20">
                  <c:v>102000</c:v>
                </c:pt>
                <c:pt idx="23">
                  <c:v>39940</c:v>
                </c:pt>
                <c:pt idx="24">
                  <c:v>117400</c:v>
                </c:pt>
                <c:pt idx="26">
                  <c:v>60060</c:v>
                </c:pt>
                <c:pt idx="27">
                  <c:v>63530</c:v>
                </c:pt>
                <c:pt idx="30">
                  <c:v>86260</c:v>
                </c:pt>
              </c:numCache>
            </c:numRef>
          </c:val>
          <c:extLst>
            <c:ext xmlns:c16="http://schemas.microsoft.com/office/drawing/2014/chart" uri="{C3380CC4-5D6E-409C-BE32-E72D297353CC}">
              <c16:uniqueId val="{00000000-65E1-46B7-8DAE-B560D2BE4681}"/>
            </c:ext>
          </c:extLst>
        </c:ser>
        <c:ser>
          <c:idx val="1"/>
          <c:order val="1"/>
          <c:tx>
            <c:strRef>
              <c:f>Analysis!$C$186:$C$187</c:f>
              <c:strCache>
                <c:ptCount val="1"/>
                <c:pt idx="0">
                  <c:v>Male</c:v>
                </c:pt>
              </c:strCache>
            </c:strRef>
          </c:tx>
          <c:spPr>
            <a:solidFill>
              <a:schemeClr val="accent6">
                <a:lumMod val="50000"/>
              </a:schemeClr>
            </a:solidFill>
            <a:ln>
              <a:solidFill>
                <a:schemeClr val="tx1">
                  <a:lumMod val="15000"/>
                  <a:lumOff val="85000"/>
                </a:schemeClr>
              </a:solidFill>
            </a:ln>
            <a:effectLst/>
          </c:spPr>
          <c:invertIfNegative val="0"/>
          <c:dLbls>
            <c:dLbl>
              <c:idx val="12"/>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F9-4BC5-A457-E912B53B6810}"/>
                </c:ext>
              </c:extLst>
            </c:dLbl>
            <c:dLbl>
              <c:idx val="24"/>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F9-4BC5-A457-E912B53B6810}"/>
                </c:ext>
              </c:extLst>
            </c:dLbl>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Analysis!$A$188:$A$220</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Analysis!$C$188:$C$220</c:f>
              <c:numCache>
                <c:formatCode>#,##0,"M"</c:formatCode>
                <c:ptCount val="32"/>
                <c:pt idx="0">
                  <c:v>88760</c:v>
                </c:pt>
                <c:pt idx="3">
                  <c:v>46350</c:v>
                </c:pt>
                <c:pt idx="4">
                  <c:v>158970</c:v>
                </c:pt>
                <c:pt idx="5">
                  <c:v>35390</c:v>
                </c:pt>
                <c:pt idx="7">
                  <c:v>116400</c:v>
                </c:pt>
                <c:pt idx="8">
                  <c:v>64860</c:v>
                </c:pt>
                <c:pt idx="9">
                  <c:v>109900</c:v>
                </c:pt>
                <c:pt idx="11">
                  <c:v>88790</c:v>
                </c:pt>
                <c:pt idx="12">
                  <c:v>32759.999999999996</c:v>
                </c:pt>
                <c:pt idx="13">
                  <c:v>71350</c:v>
                </c:pt>
                <c:pt idx="14">
                  <c:v>95120</c:v>
                </c:pt>
                <c:pt idx="16">
                  <c:v>51130</c:v>
                </c:pt>
                <c:pt idx="17">
                  <c:v>64720</c:v>
                </c:pt>
                <c:pt idx="18">
                  <c:v>99610</c:v>
                </c:pt>
                <c:pt idx="21">
                  <c:v>80760</c:v>
                </c:pt>
                <c:pt idx="22">
                  <c:v>108400</c:v>
                </c:pt>
                <c:pt idx="24">
                  <c:v>28460</c:v>
                </c:pt>
                <c:pt idx="25">
                  <c:v>33970</c:v>
                </c:pt>
                <c:pt idx="28">
                  <c:v>20530</c:v>
                </c:pt>
                <c:pt idx="29">
                  <c:v>235830</c:v>
                </c:pt>
                <c:pt idx="30">
                  <c:v>41040</c:v>
                </c:pt>
                <c:pt idx="31">
                  <c:v>56920</c:v>
                </c:pt>
              </c:numCache>
            </c:numRef>
          </c:val>
          <c:extLst>
            <c:ext xmlns:c16="http://schemas.microsoft.com/office/drawing/2014/chart" uri="{C3380CC4-5D6E-409C-BE32-E72D297353CC}">
              <c16:uniqueId val="{00000006-563C-44EA-B26E-6FA1A8890510}"/>
            </c:ext>
          </c:extLst>
        </c:ser>
        <c:dLbls>
          <c:showLegendKey val="0"/>
          <c:showVal val="0"/>
          <c:showCatName val="0"/>
          <c:showSerName val="0"/>
          <c:showPercent val="0"/>
          <c:showBubbleSize val="0"/>
        </c:dLbls>
        <c:gapWidth val="100"/>
        <c:overlap val="100"/>
        <c:axId val="1407974000"/>
        <c:axId val="1407984080"/>
      </c:barChart>
      <c:catAx>
        <c:axId val="1407974000"/>
        <c:scaling>
          <c:orientation val="minMax"/>
        </c:scaling>
        <c:delete val="0"/>
        <c:axPos val="b"/>
        <c:title>
          <c:tx>
            <c:rich>
              <a:bodyPr/>
              <a:lstStyle/>
              <a:p>
                <a:pPr>
                  <a:defRPr/>
                </a:pPr>
                <a:r>
                  <a:rPr lang="en-US"/>
                  <a:t>Sports</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Calibri" panose="020F0502020204030204" pitchFamily="34" charset="0"/>
                <a:cs typeface="Calibri" panose="020F0502020204030204" pitchFamily="34" charset="0"/>
              </a:defRPr>
            </a:pPr>
            <a:endParaRPr lang="en-US"/>
          </a:p>
        </c:txPr>
        <c:crossAx val="1407984080"/>
        <c:crosses val="autoZero"/>
        <c:auto val="1"/>
        <c:lblAlgn val="ctr"/>
        <c:lblOffset val="100"/>
        <c:noMultiLvlLbl val="0"/>
      </c:catAx>
      <c:valAx>
        <c:axId val="1407984080"/>
        <c:scaling>
          <c:orientation val="minMax"/>
        </c:scaling>
        <c:delete val="1"/>
        <c:axPos val="l"/>
        <c:title>
          <c:tx>
            <c:rich>
              <a:bodyPr/>
              <a:lstStyle/>
              <a:p>
                <a:pPr>
                  <a:defRPr/>
                </a:pPr>
                <a:r>
                  <a:rPr lang="en-US"/>
                  <a:t>Total salary (in M)</a:t>
                </a:r>
              </a:p>
            </c:rich>
          </c:tx>
          <c:layout>
            <c:manualLayout>
              <c:xMode val="edge"/>
              <c:yMode val="edge"/>
              <c:x val="2.004872874679221E-2"/>
              <c:y val="0.33699235220116663"/>
            </c:manualLayout>
          </c:layout>
          <c:overlay val="0"/>
        </c:title>
        <c:numFmt formatCode="0%" sourceLinked="1"/>
        <c:majorTickMark val="none"/>
        <c:minorTickMark val="none"/>
        <c:tickLblPos val="nextTo"/>
        <c:crossAx val="140797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VS Average Salary</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t>Sport-wise Average Salary</a:t>
            </a:r>
            <a:r>
              <a:rPr lang="en-US" sz="1400" b="1" i="0" u="none" strike="noStrike" kern="1200" spc="0" baseline="0">
                <a:solidFill>
                  <a:schemeClr val="tx1"/>
                </a:solidFill>
              </a:rPr>
              <a:t> – Gender-wise Distribution</a:t>
            </a:r>
            <a:r>
              <a:rPr lang="en-US" sz="1400" b="1" i="0" u="none" strike="noStrike" baseline="0"/>
              <a:t> (in Thousands)</a:t>
            </a:r>
            <a:endParaRPr lang="en-US" b="1">
              <a:solidFill>
                <a:schemeClr val="tx1"/>
              </a:solidFill>
            </a:endParaRPr>
          </a:p>
        </c:rich>
      </c:tx>
      <c:layout>
        <c:manualLayout>
          <c:xMode val="edge"/>
          <c:yMode val="edge"/>
          <c:x val="0.21416939324105005"/>
          <c:y val="3.705153583145305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6">
              <a:lumMod val="60000"/>
              <a:lumOff val="40000"/>
            </a:schemeClr>
          </a:solidFill>
          <a:ln>
            <a:solidFill>
              <a:schemeClr val="tx1">
                <a:lumMod val="15000"/>
                <a:lumOff val="85000"/>
              </a:schemeClr>
            </a:solidFill>
          </a:ln>
          <a:effectLst/>
        </c:spPr>
      </c:pivotFmt>
      <c:pivotFmt>
        <c:idx val="5"/>
        <c:spPr>
          <a:solidFill>
            <a:schemeClr val="accent6">
              <a:lumMod val="60000"/>
              <a:lumOff val="40000"/>
            </a:schemeClr>
          </a:solidFill>
          <a:ln>
            <a:solidFill>
              <a:schemeClr val="tx1">
                <a:lumMod val="15000"/>
                <a:lumOff val="85000"/>
              </a:schemeClr>
            </a:solidFill>
          </a:ln>
          <a:effectLst/>
        </c:spPr>
        <c:dLbl>
          <c:idx val="0"/>
          <c:layout>
            <c:manualLayout>
              <c:x val="-2.2235600800669428E-17"/>
              <c:y val="2.9005242926046556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solidFill>
              <a:schemeClr val="tx1">
                <a:lumMod val="15000"/>
                <a:lumOff val="85000"/>
              </a:schemeClr>
            </a:solidFill>
          </a:ln>
          <a:effectLst/>
        </c:spPr>
        <c:dLbl>
          <c:idx val="0"/>
          <c:layout>
            <c:manualLayout>
              <c:x val="0"/>
              <c:y val="-4.7133519754825763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67204175487525E-2"/>
          <c:y val="0.193206633420722"/>
          <c:w val="0.85448103328836666"/>
          <c:h val="0.46451918472107245"/>
        </c:manualLayout>
      </c:layout>
      <c:barChart>
        <c:barDir val="col"/>
        <c:grouping val="stacked"/>
        <c:varyColors val="0"/>
        <c:ser>
          <c:idx val="0"/>
          <c:order val="0"/>
          <c:tx>
            <c:strRef>
              <c:f>Analysis!$B$267:$B$268</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Pt>
            <c:idx val="0"/>
            <c:invertIfNegative val="0"/>
            <c:bubble3D val="0"/>
            <c:extLst>
              <c:ext xmlns:c16="http://schemas.microsoft.com/office/drawing/2014/chart" uri="{C3380CC4-5D6E-409C-BE32-E72D297353CC}">
                <c16:uniqueId val="{00000000-B296-41AF-AF79-7EA4243A6F3F}"/>
              </c:ext>
            </c:extLst>
          </c:dPt>
          <c:dPt>
            <c:idx val="2"/>
            <c:invertIfNegative val="0"/>
            <c:bubble3D val="0"/>
            <c:extLst>
              <c:ext xmlns:c16="http://schemas.microsoft.com/office/drawing/2014/chart" uri="{C3380CC4-5D6E-409C-BE32-E72D297353CC}">
                <c16:uniqueId val="{00000001-9D33-443F-96E8-6E0BBD74C326}"/>
              </c:ext>
            </c:extLst>
          </c:dPt>
          <c:dPt>
            <c:idx val="3"/>
            <c:invertIfNegative val="0"/>
            <c:bubble3D val="0"/>
            <c:extLst>
              <c:ext xmlns:c16="http://schemas.microsoft.com/office/drawing/2014/chart" uri="{C3380CC4-5D6E-409C-BE32-E72D297353CC}">
                <c16:uniqueId val="{00000002-9D33-443F-96E8-6E0BBD74C326}"/>
              </c:ext>
            </c:extLst>
          </c:dPt>
          <c:dPt>
            <c:idx val="12"/>
            <c:invertIfNegative val="0"/>
            <c:bubble3D val="0"/>
            <c:extLst>
              <c:ext xmlns:c16="http://schemas.microsoft.com/office/drawing/2014/chart" uri="{C3380CC4-5D6E-409C-BE32-E72D297353CC}">
                <c16:uniqueId val="{00000003-B296-41AF-AF79-7EA4243A6F3F}"/>
              </c:ext>
            </c:extLst>
          </c:dPt>
          <c:dLbls>
            <c:dLbl>
              <c:idx val="0"/>
              <c:layout>
                <c:manualLayout>
                  <c:x val="-2.2235600800669428E-17"/>
                  <c:y val="2.900524292604655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296-41AF-AF79-7EA4243A6F3F}"/>
                </c:ext>
              </c:extLst>
            </c:dLbl>
            <c:dLbl>
              <c:idx val="12"/>
              <c:layout>
                <c:manualLayout>
                  <c:x val="0"/>
                  <c:y val="-4.713351975482576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296-41AF-AF79-7EA4243A6F3F}"/>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Analysis!$A$269:$A$301</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Analysis!$B$269:$B$301</c:f>
              <c:numCache>
                <c:formatCode>0.0,"K"</c:formatCode>
                <c:ptCount val="32"/>
                <c:pt idx="0">
                  <c:v>110800</c:v>
                </c:pt>
                <c:pt idx="1">
                  <c:v>56600</c:v>
                </c:pt>
                <c:pt idx="2">
                  <c:v>69045</c:v>
                </c:pt>
                <c:pt idx="4">
                  <c:v>42080</c:v>
                </c:pt>
                <c:pt idx="6">
                  <c:v>87470</c:v>
                </c:pt>
                <c:pt idx="7">
                  <c:v>36275</c:v>
                </c:pt>
                <c:pt idx="10">
                  <c:v>10240</c:v>
                </c:pt>
                <c:pt idx="12">
                  <c:v>60840</c:v>
                </c:pt>
                <c:pt idx="13">
                  <c:v>85235</c:v>
                </c:pt>
                <c:pt idx="15">
                  <c:v>96470</c:v>
                </c:pt>
                <c:pt idx="17">
                  <c:v>38970</c:v>
                </c:pt>
                <c:pt idx="19">
                  <c:v>69040</c:v>
                </c:pt>
                <c:pt idx="20">
                  <c:v>102000</c:v>
                </c:pt>
                <c:pt idx="23">
                  <c:v>39940</c:v>
                </c:pt>
                <c:pt idx="24">
                  <c:v>117400</c:v>
                </c:pt>
                <c:pt idx="26">
                  <c:v>60060</c:v>
                </c:pt>
                <c:pt idx="27">
                  <c:v>63530</c:v>
                </c:pt>
                <c:pt idx="30">
                  <c:v>86260</c:v>
                </c:pt>
              </c:numCache>
            </c:numRef>
          </c:val>
          <c:extLst>
            <c:ext xmlns:c16="http://schemas.microsoft.com/office/drawing/2014/chart" uri="{C3380CC4-5D6E-409C-BE32-E72D297353CC}">
              <c16:uniqueId val="{00000000-1F96-4B13-B2A1-D87D93A3B02E}"/>
            </c:ext>
          </c:extLst>
        </c:ser>
        <c:ser>
          <c:idx val="1"/>
          <c:order val="1"/>
          <c:tx>
            <c:strRef>
              <c:f>Analysis!$C$267:$C$268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Analysis!$A$269:$A$301</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Analysis!$C$269:$C$301</c:f>
              <c:numCache>
                <c:formatCode>0.0,"K"</c:formatCode>
                <c:ptCount val="32"/>
                <c:pt idx="0">
                  <c:v>88760</c:v>
                </c:pt>
                <c:pt idx="3">
                  <c:v>46350</c:v>
                </c:pt>
                <c:pt idx="4">
                  <c:v>79485</c:v>
                </c:pt>
                <c:pt idx="5">
                  <c:v>35390</c:v>
                </c:pt>
                <c:pt idx="7">
                  <c:v>116400</c:v>
                </c:pt>
                <c:pt idx="8">
                  <c:v>64860</c:v>
                </c:pt>
                <c:pt idx="9">
                  <c:v>109900</c:v>
                </c:pt>
                <c:pt idx="11">
                  <c:v>88790</c:v>
                </c:pt>
                <c:pt idx="12">
                  <c:v>32759.999999999996</c:v>
                </c:pt>
                <c:pt idx="13">
                  <c:v>71350</c:v>
                </c:pt>
                <c:pt idx="14">
                  <c:v>95120</c:v>
                </c:pt>
                <c:pt idx="16">
                  <c:v>51130</c:v>
                </c:pt>
                <c:pt idx="17">
                  <c:v>64720</c:v>
                </c:pt>
                <c:pt idx="18">
                  <c:v>99610</c:v>
                </c:pt>
                <c:pt idx="21">
                  <c:v>80760</c:v>
                </c:pt>
                <c:pt idx="22">
                  <c:v>108400</c:v>
                </c:pt>
                <c:pt idx="24">
                  <c:v>28460</c:v>
                </c:pt>
                <c:pt idx="25">
                  <c:v>33970</c:v>
                </c:pt>
                <c:pt idx="28">
                  <c:v>20530</c:v>
                </c:pt>
                <c:pt idx="29">
                  <c:v>78610</c:v>
                </c:pt>
                <c:pt idx="30">
                  <c:v>41040</c:v>
                </c:pt>
                <c:pt idx="31">
                  <c:v>56920</c:v>
                </c:pt>
              </c:numCache>
            </c:numRef>
          </c:val>
          <c:extLst>
            <c:ext xmlns:c16="http://schemas.microsoft.com/office/drawing/2014/chart" uri="{C3380CC4-5D6E-409C-BE32-E72D297353CC}">
              <c16:uniqueId val="{00000004-B296-41AF-AF79-7EA4243A6F3F}"/>
            </c:ext>
          </c:extLst>
        </c:ser>
        <c:dLbls>
          <c:dLblPos val="ctr"/>
          <c:showLegendKey val="0"/>
          <c:showVal val="1"/>
          <c:showCatName val="0"/>
          <c:showSerName val="0"/>
          <c:showPercent val="0"/>
          <c:showBubbleSize val="0"/>
        </c:dLbls>
        <c:gapWidth val="182"/>
        <c:overlap val="100"/>
        <c:axId val="1961480784"/>
        <c:axId val="1961487504"/>
      </c:barChart>
      <c:catAx>
        <c:axId val="196148078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Sports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1" i="0" u="none" strike="noStrike" kern="1200" baseline="0">
                <a:solidFill>
                  <a:sysClr val="windowText" lastClr="000000"/>
                </a:solidFill>
                <a:latin typeface="+mn-lt"/>
                <a:ea typeface="+mn-ea"/>
                <a:cs typeface="+mn-cs"/>
              </a:defRPr>
            </a:pPr>
            <a:endParaRPr lang="en-US"/>
          </a:p>
        </c:txPr>
        <c:crossAx val="1961487504"/>
        <c:crosses val="autoZero"/>
        <c:auto val="1"/>
        <c:lblAlgn val="ctr"/>
        <c:lblOffset val="100"/>
        <c:noMultiLvlLbl val="0"/>
      </c:catAx>
      <c:valAx>
        <c:axId val="1961487504"/>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Average Salary (in K)</a:t>
                </a:r>
              </a:p>
            </c:rich>
          </c:tx>
          <c:layout>
            <c:manualLayout>
              <c:xMode val="edge"/>
              <c:yMode val="edge"/>
              <c:x val="2.1907025469082859E-2"/>
              <c:y val="0.1937066208939521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quot;K&quot;" sourceLinked="1"/>
        <c:majorTickMark val="none"/>
        <c:minorTickMark val="none"/>
        <c:tickLblPos val="nextTo"/>
        <c:crossAx val="196148078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Average Salary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Country-wise Candidate's</a:t>
            </a:r>
            <a:r>
              <a:rPr lang="en-US" b="1" baseline="0">
                <a:solidFill>
                  <a:schemeClr val="tx1"/>
                </a:solidFill>
              </a:rPr>
              <a:t> </a:t>
            </a:r>
            <a:r>
              <a:rPr lang="en-US" b="1">
                <a:solidFill>
                  <a:schemeClr val="tx1"/>
                </a:solidFill>
              </a:rPr>
              <a:t>Average Salary</a:t>
            </a:r>
            <a:r>
              <a:rPr lang="en-US" b="1" baseline="0">
                <a:solidFill>
                  <a:schemeClr val="tx1"/>
                </a:solidFill>
              </a:rPr>
              <a:t> (in Thousands)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6985676761785"/>
          <c:y val="0.17231697874931406"/>
          <c:w val="0.87809101953935831"/>
          <c:h val="0.45770309176056706"/>
        </c:manualLayout>
      </c:layout>
      <c:barChart>
        <c:barDir val="col"/>
        <c:grouping val="clustered"/>
        <c:varyColors val="0"/>
        <c:ser>
          <c:idx val="0"/>
          <c:order val="0"/>
          <c:tx>
            <c:strRef>
              <c:f>Analysis!$B$307</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Lbls>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Analysis!$A$308:$A$319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Analysis!$B$308:$B$319</c:f>
              <c:numCache>
                <c:formatCode>0.0,\ "K"</c:formatCode>
                <c:ptCount val="11"/>
                <c:pt idx="0">
                  <c:v>103456.66666666667</c:v>
                </c:pt>
                <c:pt idx="1">
                  <c:v>62918.75</c:v>
                </c:pt>
                <c:pt idx="2">
                  <c:v>41503.333333333336</c:v>
                </c:pt>
                <c:pt idx="3">
                  <c:v>42625</c:v>
                </c:pt>
                <c:pt idx="4">
                  <c:v>68044.444444444438</c:v>
                </c:pt>
                <c:pt idx="5">
                  <c:v>66682</c:v>
                </c:pt>
                <c:pt idx="6">
                  <c:v>58430</c:v>
                </c:pt>
                <c:pt idx="7">
                  <c:v>70293.333333333328</c:v>
                </c:pt>
                <c:pt idx="8">
                  <c:v>37180</c:v>
                </c:pt>
                <c:pt idx="9">
                  <c:v>73286</c:v>
                </c:pt>
                <c:pt idx="10">
                  <c:v>80345.71428571429</c:v>
                </c:pt>
              </c:numCache>
            </c:numRef>
          </c:val>
          <c:extLst>
            <c:ext xmlns:c16="http://schemas.microsoft.com/office/drawing/2014/chart" uri="{C3380CC4-5D6E-409C-BE32-E72D297353CC}">
              <c16:uniqueId val="{00000000-9D34-4964-8AA3-AA0EABD14FB1}"/>
            </c:ext>
          </c:extLst>
        </c:ser>
        <c:dLbls>
          <c:dLblPos val="outEnd"/>
          <c:showLegendKey val="0"/>
          <c:showVal val="1"/>
          <c:showCatName val="0"/>
          <c:showSerName val="0"/>
          <c:showPercent val="0"/>
          <c:showBubbleSize val="0"/>
        </c:dLbls>
        <c:gapWidth val="219"/>
        <c:overlap val="-27"/>
        <c:axId val="1961508144"/>
        <c:axId val="1961503344"/>
      </c:barChart>
      <c:catAx>
        <c:axId val="1961508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Country</a:t>
                </a:r>
              </a:p>
            </c:rich>
          </c:tx>
          <c:layout>
            <c:manualLayout>
              <c:xMode val="edge"/>
              <c:yMode val="edge"/>
              <c:x val="0.43701004685369943"/>
              <c:y val="0.87540047056701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1" i="0" u="none" strike="noStrike" kern="1200" baseline="0">
                <a:solidFill>
                  <a:sysClr val="windowText" lastClr="000000"/>
                </a:solidFill>
                <a:latin typeface="+mn-lt"/>
                <a:ea typeface="+mn-ea"/>
                <a:cs typeface="+mn-cs"/>
              </a:defRPr>
            </a:pPr>
            <a:endParaRPr lang="en-US"/>
          </a:p>
        </c:txPr>
        <c:crossAx val="1961503344"/>
        <c:crosses val="autoZero"/>
        <c:auto val="1"/>
        <c:lblAlgn val="ctr"/>
        <c:lblOffset val="100"/>
        <c:noMultiLvlLbl val="0"/>
      </c:catAx>
      <c:valAx>
        <c:axId val="196150334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Average Salary (in K)</a:t>
                </a:r>
              </a:p>
            </c:rich>
          </c:tx>
          <c:layout>
            <c:manualLayout>
              <c:xMode val="edge"/>
              <c:yMode val="edge"/>
              <c:x val="2.1431668484659886E-2"/>
              <c:y val="0.118921905420541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quot;K&quot;" sourceLinked="1"/>
        <c:majorTickMark val="none"/>
        <c:minorTickMark val="none"/>
        <c:tickLblPos val="nextTo"/>
        <c:crossAx val="196150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Distinct Sports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Distinct Sports Count per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910478725561968"/>
          <c:y val="0.16809677434730369"/>
          <c:w val="0.60642845000936862"/>
          <c:h val="0.71316450693091671"/>
        </c:manualLayout>
      </c:layout>
      <c:barChart>
        <c:barDir val="bar"/>
        <c:grouping val="clustered"/>
        <c:varyColors val="0"/>
        <c:ser>
          <c:idx val="0"/>
          <c:order val="0"/>
          <c:tx>
            <c:strRef>
              <c:f>Analysis!$B$331</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Analysis!$A$332:$A$343</c:f>
              <c:strCache>
                <c:ptCount val="11"/>
                <c:pt idx="0">
                  <c:v>USA</c:v>
                </c:pt>
                <c:pt idx="1">
                  <c:v>UK</c:v>
                </c:pt>
                <c:pt idx="2">
                  <c:v>SWEDEN</c:v>
                </c:pt>
                <c:pt idx="3">
                  <c:v>SPAIN</c:v>
                </c:pt>
                <c:pt idx="4">
                  <c:v>NETHERLANDS</c:v>
                </c:pt>
                <c:pt idx="5">
                  <c:v>GERMANY</c:v>
                </c:pt>
                <c:pt idx="6">
                  <c:v>FRANCE</c:v>
                </c:pt>
                <c:pt idx="7">
                  <c:v>BRAZIL</c:v>
                </c:pt>
                <c:pt idx="8">
                  <c:v>AUSTRIA</c:v>
                </c:pt>
                <c:pt idx="9">
                  <c:v>AUSTRALIA</c:v>
                </c:pt>
                <c:pt idx="10">
                  <c:v>ARGENTINA</c:v>
                </c:pt>
              </c:strCache>
            </c:strRef>
          </c:cat>
          <c:val>
            <c:numRef>
              <c:f>Analysis!$B$332:$B$343</c:f>
              <c:numCache>
                <c:formatCode>0</c:formatCode>
                <c:ptCount val="11"/>
                <c:pt idx="0">
                  <c:v>7</c:v>
                </c:pt>
                <c:pt idx="1">
                  <c:v>5</c:v>
                </c:pt>
                <c:pt idx="2">
                  <c:v>2</c:v>
                </c:pt>
                <c:pt idx="3">
                  <c:v>3</c:v>
                </c:pt>
                <c:pt idx="4">
                  <c:v>2</c:v>
                </c:pt>
                <c:pt idx="5">
                  <c:v>5</c:v>
                </c:pt>
                <c:pt idx="6">
                  <c:v>8</c:v>
                </c:pt>
                <c:pt idx="7">
                  <c:v>2</c:v>
                </c:pt>
                <c:pt idx="8">
                  <c:v>3</c:v>
                </c:pt>
                <c:pt idx="9">
                  <c:v>8</c:v>
                </c:pt>
                <c:pt idx="10">
                  <c:v>3</c:v>
                </c:pt>
              </c:numCache>
            </c:numRef>
          </c:val>
          <c:extLst>
            <c:ext xmlns:c16="http://schemas.microsoft.com/office/drawing/2014/chart" uri="{C3380CC4-5D6E-409C-BE32-E72D297353CC}">
              <c16:uniqueId val="{00000000-0D0D-4E42-ADDE-66EFD4B42A1E}"/>
            </c:ext>
          </c:extLst>
        </c:ser>
        <c:dLbls>
          <c:dLblPos val="outEnd"/>
          <c:showLegendKey val="0"/>
          <c:showVal val="1"/>
          <c:showCatName val="0"/>
          <c:showSerName val="0"/>
          <c:showPercent val="0"/>
          <c:showBubbleSize val="0"/>
        </c:dLbls>
        <c:gapWidth val="182"/>
        <c:axId val="2043750320"/>
        <c:axId val="2043750800"/>
      </c:barChart>
      <c:catAx>
        <c:axId val="2043750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Country</a:t>
                </a:r>
              </a:p>
            </c:rich>
          </c:tx>
          <c:layout>
            <c:manualLayout>
              <c:xMode val="edge"/>
              <c:yMode val="edge"/>
              <c:x val="3.3363643751243476E-2"/>
              <c:y val="0.416277378926654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1" i="0" u="none" strike="noStrike" kern="1200" baseline="0">
                <a:solidFill>
                  <a:schemeClr val="tx1"/>
                </a:solidFill>
                <a:latin typeface="+mn-lt"/>
                <a:ea typeface="+mn-ea"/>
                <a:cs typeface="+mn-cs"/>
              </a:defRPr>
            </a:pPr>
            <a:endParaRPr lang="en-US"/>
          </a:p>
        </c:txPr>
        <c:crossAx val="2043750800"/>
        <c:crosses val="autoZero"/>
        <c:auto val="1"/>
        <c:lblAlgn val="ctr"/>
        <c:lblOffset val="100"/>
        <c:noMultiLvlLbl val="0"/>
      </c:catAx>
      <c:valAx>
        <c:axId val="204375080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Distinct Count of Sports</a:t>
                </a:r>
              </a:p>
            </c:rich>
          </c:tx>
          <c:layout>
            <c:manualLayout>
              <c:xMode val="edge"/>
              <c:yMode val="edge"/>
              <c:x val="0.34811598053050563"/>
              <c:y val="0.904543299106917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204375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Location VS Sports Count</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Location-wise Sports Count (Distinct)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lumMod val="20000"/>
              <a:lumOff val="80000"/>
            </a:schemeClr>
          </a:solidFill>
          <a:ln w="19050">
            <a:solidFill>
              <a:schemeClr val="tx1">
                <a:lumMod val="15000"/>
                <a:lumOff val="85000"/>
              </a:schemeClr>
            </a:solidFill>
          </a:ln>
          <a:effectLst/>
        </c:spPr>
        <c:dLbl>
          <c:idx val="0"/>
          <c:layout>
            <c:manualLayout>
              <c:x val="0.17495477467555798"/>
              <c:y val="-2.0742239121593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Analysis!$B$355</c:f>
              <c:strCache>
                <c:ptCount val="1"/>
                <c:pt idx="0">
                  <c:v>Total</c:v>
                </c:pt>
              </c:strCache>
            </c:strRef>
          </c:tx>
          <c:spPr>
            <a:ln>
              <a:solidFill>
                <a:schemeClr val="tx1">
                  <a:lumMod val="15000"/>
                  <a:lumOff val="85000"/>
                </a:schemeClr>
              </a:solidFill>
            </a:ln>
          </c:spPr>
          <c:dPt>
            <c:idx val="0"/>
            <c:bubble3D val="0"/>
            <c:spPr>
              <a:solidFill>
                <a:schemeClr val="accent6">
                  <a:lumMod val="75000"/>
                </a:schemeClr>
              </a:solidFill>
              <a:ln w="19050">
                <a:solidFill>
                  <a:schemeClr val="tx1">
                    <a:lumMod val="15000"/>
                    <a:lumOff val="85000"/>
                  </a:schemeClr>
                </a:solidFill>
              </a:ln>
              <a:effectLst/>
            </c:spPr>
            <c:extLst>
              <c:ext xmlns:c16="http://schemas.microsoft.com/office/drawing/2014/chart" uri="{C3380CC4-5D6E-409C-BE32-E72D297353CC}">
                <c16:uniqueId val="{00000003-62D4-4162-A950-727C4AA19184}"/>
              </c:ext>
            </c:extLst>
          </c:dPt>
          <c:dPt>
            <c:idx val="1"/>
            <c:bubble3D val="0"/>
            <c:spPr>
              <a:solidFill>
                <a:schemeClr val="accent6">
                  <a:lumMod val="20000"/>
                  <a:lumOff val="80000"/>
                </a:schemeClr>
              </a:solidFill>
              <a:ln w="19050">
                <a:solidFill>
                  <a:schemeClr val="tx1">
                    <a:lumMod val="15000"/>
                    <a:lumOff val="85000"/>
                  </a:schemeClr>
                </a:solidFill>
              </a:ln>
              <a:effectLst/>
            </c:spPr>
            <c:extLst>
              <c:ext xmlns:c16="http://schemas.microsoft.com/office/drawing/2014/chart" uri="{C3380CC4-5D6E-409C-BE32-E72D297353CC}">
                <c16:uniqueId val="{00000002-62D4-4162-A950-727C4AA19184}"/>
              </c:ext>
            </c:extLst>
          </c:dPt>
          <c:dLbls>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2D4-4162-A950-727C4AA19184}"/>
                </c:ext>
              </c:extLst>
            </c:dLbl>
            <c:dLbl>
              <c:idx val="1"/>
              <c:layout>
                <c:manualLayout>
                  <c:x val="0.17495477467555798"/>
                  <c:y val="-2.074223912159311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2D4-4162-A950-727C4AA1918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Analysis!$A$356:$A$358</c:f>
              <c:strCache>
                <c:ptCount val="2"/>
                <c:pt idx="0">
                  <c:v>INDOOR</c:v>
                </c:pt>
                <c:pt idx="1">
                  <c:v>OUTDOOR</c:v>
                </c:pt>
              </c:strCache>
            </c:strRef>
          </c:cat>
          <c:val>
            <c:numRef>
              <c:f>Analysis!$B$356:$B$358</c:f>
              <c:numCache>
                <c:formatCode>0</c:formatCode>
                <c:ptCount val="2"/>
                <c:pt idx="0">
                  <c:v>15</c:v>
                </c:pt>
                <c:pt idx="1">
                  <c:v>17</c:v>
                </c:pt>
              </c:numCache>
            </c:numRef>
          </c:val>
          <c:extLst>
            <c:ext xmlns:c16="http://schemas.microsoft.com/office/drawing/2014/chart" uri="{C3380CC4-5D6E-409C-BE32-E72D297353CC}">
              <c16:uniqueId val="{00000000-62D4-4162-A950-727C4AA19184}"/>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Total Salary</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Country-wise Salary Distribution (in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2.2395179978817015E-2"/>
              <c:y val="-7.241754809797561E-4"/>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1.0827410186245615E-2"/>
              <c:y val="-6.173255162590408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4.3535198654002995E-4"/>
              <c:y val="3.649505676907849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3.6265099723799654E-2"/>
              <c:y val="3.09189468761721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9.5549537074820196E-2"/>
              <c:y val="3.2076264394691752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1.3169104835965173E-2"/>
              <c:y val="3.61077695395185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1.9225749056737362E-2"/>
              <c:y val="4.2837065887162467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7.0325605092420194E-3"/>
              <c:y val="-1.475905157385267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7.6260912850152976E-4"/>
              <c:y val="-7.8959087596728855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2.2395179978817015E-2"/>
              <c:y val="-7.241754809797561E-4"/>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1.0827410186245615E-2"/>
              <c:y val="-6.173255162590408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4.3535198654002995E-4"/>
              <c:y val="3.649505676907849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3.6265099723799654E-2"/>
              <c:y val="3.09189468761721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9.5549537074820196E-2"/>
              <c:y val="3.2076264394691752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1.3169104835965173E-2"/>
              <c:y val="3.61077695395185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1.9225749056737362E-2"/>
              <c:y val="4.2837065887162467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7.0325605092420194E-3"/>
              <c:y val="-1.475905157385267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7.6260912850152976E-4"/>
              <c:y val="-7.8959087596728855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w="19050">
            <a:solidFill>
              <a:schemeClr val="lt1"/>
            </a:solidFill>
          </a:ln>
          <a:effectLst/>
        </c:spPr>
      </c:pivotFmt>
      <c:pivotFmt>
        <c:idx val="26"/>
        <c:spPr>
          <a:solidFill>
            <a:schemeClr val="accent6">
              <a:lumMod val="75000"/>
            </a:schemeClr>
          </a:solidFill>
          <a:ln w="19050">
            <a:solidFill>
              <a:schemeClr val="lt1"/>
            </a:solidFill>
          </a:ln>
          <a:effectLst/>
        </c:spPr>
      </c:pivotFmt>
      <c:pivotFmt>
        <c:idx val="27"/>
        <c:spPr>
          <a:solidFill>
            <a:schemeClr val="accent6">
              <a:lumMod val="75000"/>
            </a:schemeClr>
          </a:solidFill>
          <a:ln w="19050">
            <a:solidFill>
              <a:schemeClr val="lt1"/>
            </a:solidFill>
          </a:ln>
          <a:effectLst/>
        </c:spPr>
      </c:pivotFmt>
      <c:pivotFmt>
        <c:idx val="28"/>
        <c:spPr>
          <a:solidFill>
            <a:schemeClr val="accent6">
              <a:lumMod val="75000"/>
            </a:schemeClr>
          </a:solidFill>
          <a:ln w="19050">
            <a:solidFill>
              <a:schemeClr val="lt1"/>
            </a:solidFill>
          </a:ln>
          <a:effectLst/>
        </c:spPr>
      </c:pivotFmt>
      <c:pivotFmt>
        <c:idx val="29"/>
        <c:spPr>
          <a:solidFill>
            <a:schemeClr val="accent6">
              <a:lumMod val="75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75000"/>
            </a:schemeClr>
          </a:solidFill>
          <a:ln w="19050">
            <a:solidFill>
              <a:schemeClr val="lt1"/>
            </a:solidFill>
          </a:ln>
          <a:effectLst/>
        </c:spPr>
      </c:pivotFmt>
      <c:pivotFmt>
        <c:idx val="33"/>
        <c:spPr>
          <a:solidFill>
            <a:schemeClr val="accent6">
              <a:lumMod val="75000"/>
            </a:schemeClr>
          </a:solidFill>
          <a:ln w="19050">
            <a:solidFill>
              <a:schemeClr val="lt1"/>
            </a:solidFill>
          </a:ln>
          <a:effectLst/>
        </c:spPr>
      </c:pivotFmt>
      <c:pivotFmt>
        <c:idx val="34"/>
        <c:spPr>
          <a:solidFill>
            <a:schemeClr val="accent6">
              <a:lumMod val="75000"/>
            </a:schemeClr>
          </a:solidFill>
          <a:ln w="19050">
            <a:solidFill>
              <a:schemeClr val="lt1"/>
            </a:solidFill>
          </a:ln>
          <a:effectLst/>
        </c:spPr>
      </c:pivotFmt>
      <c:pivotFmt>
        <c:idx val="35"/>
        <c:spPr>
          <a:solidFill>
            <a:schemeClr val="accent6">
              <a:lumMod val="75000"/>
            </a:schemeClr>
          </a:solidFill>
          <a:ln w="19050">
            <a:solidFill>
              <a:schemeClr val="lt1"/>
            </a:solidFill>
          </a:ln>
          <a:effectLst/>
        </c:spPr>
      </c:pivotFmt>
    </c:pivotFmts>
    <c:plotArea>
      <c:layout/>
      <c:barChart>
        <c:barDir val="col"/>
        <c:grouping val="clustered"/>
        <c:varyColors val="0"/>
        <c:ser>
          <c:idx val="0"/>
          <c:order val="0"/>
          <c:tx>
            <c:strRef>
              <c:f>Analysis!$B$64</c:f>
              <c:strCache>
                <c:ptCount val="1"/>
                <c:pt idx="0">
                  <c:v>Total</c:v>
                </c:pt>
              </c:strCache>
            </c:strRef>
          </c:tx>
          <c:spPr>
            <a:solidFill>
              <a:schemeClr val="accent6">
                <a:lumMod val="75000"/>
              </a:schemeClr>
            </a:solidFill>
            <a:ln w="19050">
              <a:solidFill>
                <a:schemeClr val="lt1"/>
              </a:solidFill>
            </a:ln>
            <a:effectLst/>
          </c:spPr>
          <c:invertIfNegative val="0"/>
          <c:dPt>
            <c:idx val="0"/>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535E-4E64-A023-6065D122D3A6}"/>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35E-4E64-A023-6065D122D3A6}"/>
              </c:ext>
            </c:extLst>
          </c:dPt>
          <c:dPt>
            <c:idx val="2"/>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35E-4E64-A023-6065D122D3A6}"/>
              </c:ext>
            </c:extLst>
          </c:dPt>
          <c:dPt>
            <c:idx val="3"/>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535E-4E64-A023-6065D122D3A6}"/>
              </c:ext>
            </c:extLst>
          </c:dPt>
          <c:dPt>
            <c:idx val="4"/>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535E-4E64-A023-6065D122D3A6}"/>
              </c:ext>
            </c:extLst>
          </c:dPt>
          <c:dPt>
            <c:idx val="5"/>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B-535E-4E64-A023-6065D122D3A6}"/>
              </c:ext>
            </c:extLst>
          </c:dPt>
          <c:dPt>
            <c:idx val="6"/>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D-535E-4E64-A023-6065D122D3A6}"/>
              </c:ext>
            </c:extLst>
          </c:dPt>
          <c:dPt>
            <c:idx val="7"/>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F-535E-4E64-A023-6065D122D3A6}"/>
              </c:ext>
            </c:extLst>
          </c:dPt>
          <c:dPt>
            <c:idx val="8"/>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1-535E-4E64-A023-6065D122D3A6}"/>
              </c:ext>
            </c:extLst>
          </c:dPt>
          <c:dPt>
            <c:idx val="9"/>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3-535E-4E64-A023-6065D122D3A6}"/>
              </c:ext>
            </c:extLst>
          </c:dPt>
          <c:dPt>
            <c:idx val="10"/>
            <c:invertIfNegative val="0"/>
            <c:bubble3D val="0"/>
            <c:extLst>
              <c:ext xmlns:c16="http://schemas.microsoft.com/office/drawing/2014/chart" uri="{C3380CC4-5D6E-409C-BE32-E72D297353CC}">
                <c16:uniqueId val="{00000015-535E-4E64-A023-6065D122D3A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Analysis!$A$65:$A$76</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Analysis!$B$65:$B$76</c:f>
              <c:numCache>
                <c:formatCode>0,"K"</c:formatCode>
                <c:ptCount val="11"/>
                <c:pt idx="0">
                  <c:v>310370</c:v>
                </c:pt>
                <c:pt idx="1">
                  <c:v>503350</c:v>
                </c:pt>
                <c:pt idx="2">
                  <c:v>124510</c:v>
                </c:pt>
                <c:pt idx="3">
                  <c:v>85250</c:v>
                </c:pt>
                <c:pt idx="4">
                  <c:v>612400</c:v>
                </c:pt>
                <c:pt idx="5">
                  <c:v>333410</c:v>
                </c:pt>
                <c:pt idx="6">
                  <c:v>175290</c:v>
                </c:pt>
                <c:pt idx="7">
                  <c:v>210880</c:v>
                </c:pt>
                <c:pt idx="8">
                  <c:v>74360</c:v>
                </c:pt>
                <c:pt idx="9">
                  <c:v>366430</c:v>
                </c:pt>
                <c:pt idx="10">
                  <c:v>562420</c:v>
                </c:pt>
              </c:numCache>
            </c:numRef>
          </c:val>
          <c:extLst>
            <c:ext xmlns:c16="http://schemas.microsoft.com/office/drawing/2014/chart" uri="{C3380CC4-5D6E-409C-BE32-E72D297353CC}">
              <c16:uniqueId val="{00000016-535E-4E64-A023-6065D122D3A6}"/>
            </c:ext>
          </c:extLst>
        </c:ser>
        <c:dLbls>
          <c:dLblPos val="outEnd"/>
          <c:showLegendKey val="0"/>
          <c:showVal val="1"/>
          <c:showCatName val="0"/>
          <c:showSerName val="0"/>
          <c:showPercent val="0"/>
          <c:showBubbleSize val="0"/>
        </c:dLbls>
        <c:gapWidth val="100"/>
        <c:axId val="1874843488"/>
        <c:axId val="1874832928"/>
      </c:barChart>
      <c:catAx>
        <c:axId val="18748434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74832928"/>
        <c:crosses val="autoZero"/>
        <c:auto val="1"/>
        <c:lblAlgn val="ctr"/>
        <c:lblOffset val="100"/>
        <c:noMultiLvlLbl val="0"/>
      </c:catAx>
      <c:valAx>
        <c:axId val="1874832928"/>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Total Salary (in K)</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quot;K&quot;" sourceLinked="1"/>
        <c:majorTickMark val="out"/>
        <c:minorTickMark val="none"/>
        <c:tickLblPos val="nextTo"/>
        <c:crossAx val="187484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 VS Total Salary</c:name>
    <c:fmtId val="2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sz="1400" b="1" i="0" u="none" strike="noStrike" baseline="0">
                <a:solidFill>
                  <a:sysClr val="windowText" lastClr="000000"/>
                </a:solidFill>
              </a:rPr>
              <a:t>Sports-wise Salary Distribution (in Thousands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0167834934266E-2"/>
          <c:y val="8.4312297396691854E-2"/>
          <c:w val="0.90732751339294782"/>
          <c:h val="0.52681556213878067"/>
        </c:manualLayout>
      </c:layout>
      <c:barChart>
        <c:barDir val="col"/>
        <c:grouping val="clustered"/>
        <c:varyColors val="0"/>
        <c:ser>
          <c:idx val="0"/>
          <c:order val="0"/>
          <c:tx>
            <c:strRef>
              <c:f>Analysis!$B$25</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Pt>
            <c:idx val="2"/>
            <c:invertIfNegative val="0"/>
            <c:bubble3D val="0"/>
            <c:extLst>
              <c:ext xmlns:c16="http://schemas.microsoft.com/office/drawing/2014/chart" uri="{C3380CC4-5D6E-409C-BE32-E72D297353CC}">
                <c16:uniqueId val="{00000000-D944-432B-8A23-B19A1038C0D9}"/>
              </c:ext>
            </c:extLst>
          </c:dPt>
          <c:dPt>
            <c:idx val="5"/>
            <c:invertIfNegative val="0"/>
            <c:bubble3D val="0"/>
            <c:extLst>
              <c:ext xmlns:c16="http://schemas.microsoft.com/office/drawing/2014/chart" uri="{C3380CC4-5D6E-409C-BE32-E72D297353CC}">
                <c16:uniqueId val="{00000001-D944-432B-8A23-B19A1038C0D9}"/>
              </c:ext>
            </c:extLst>
          </c:dPt>
          <c:dPt>
            <c:idx val="6"/>
            <c:invertIfNegative val="0"/>
            <c:bubble3D val="0"/>
            <c:extLst>
              <c:ext xmlns:c16="http://schemas.microsoft.com/office/drawing/2014/chart" uri="{C3380CC4-5D6E-409C-BE32-E72D297353CC}">
                <c16:uniqueId val="{00000002-D944-432B-8A23-B19A1038C0D9}"/>
              </c:ext>
            </c:extLst>
          </c:dPt>
          <c:dPt>
            <c:idx val="25"/>
            <c:invertIfNegative val="0"/>
            <c:bubble3D val="0"/>
            <c:extLst>
              <c:ext xmlns:c16="http://schemas.microsoft.com/office/drawing/2014/chart" uri="{C3380CC4-5D6E-409C-BE32-E72D297353CC}">
                <c16:uniqueId val="{00000003-D944-432B-8A23-B19A1038C0D9}"/>
              </c:ext>
            </c:extLst>
          </c:dPt>
          <c:dPt>
            <c:idx val="26"/>
            <c:invertIfNegative val="0"/>
            <c:bubble3D val="0"/>
            <c:extLst>
              <c:ext xmlns:c16="http://schemas.microsoft.com/office/drawing/2014/chart" uri="{C3380CC4-5D6E-409C-BE32-E72D297353CC}">
                <c16:uniqueId val="{00000004-D944-432B-8A23-B19A1038C0D9}"/>
              </c:ext>
            </c:extLst>
          </c:dPt>
          <c:dPt>
            <c:idx val="29"/>
            <c:invertIfNegative val="0"/>
            <c:bubble3D val="0"/>
            <c:extLst>
              <c:ext xmlns:c16="http://schemas.microsoft.com/office/drawing/2014/chart" uri="{C3380CC4-5D6E-409C-BE32-E72D297353CC}">
                <c16:uniqueId val="{00000005-D944-432B-8A23-B19A1038C0D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Analysis!$A$26:$A$58</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Analysis!$B$26:$B$58</c:f>
              <c:numCache>
                <c:formatCode>0,"K"</c:formatCode>
                <c:ptCount val="32"/>
                <c:pt idx="0">
                  <c:v>199560</c:v>
                </c:pt>
                <c:pt idx="1">
                  <c:v>56600</c:v>
                </c:pt>
                <c:pt idx="2">
                  <c:v>138090</c:v>
                </c:pt>
                <c:pt idx="3">
                  <c:v>46350</c:v>
                </c:pt>
                <c:pt idx="4">
                  <c:v>285210</c:v>
                </c:pt>
                <c:pt idx="5">
                  <c:v>35390</c:v>
                </c:pt>
                <c:pt idx="6">
                  <c:v>87470</c:v>
                </c:pt>
                <c:pt idx="7">
                  <c:v>188950</c:v>
                </c:pt>
                <c:pt idx="8">
                  <c:v>64860</c:v>
                </c:pt>
                <c:pt idx="9">
                  <c:v>109900</c:v>
                </c:pt>
                <c:pt idx="10">
                  <c:v>10240</c:v>
                </c:pt>
                <c:pt idx="11">
                  <c:v>88790</c:v>
                </c:pt>
                <c:pt idx="12">
                  <c:v>215280</c:v>
                </c:pt>
                <c:pt idx="13">
                  <c:v>241820</c:v>
                </c:pt>
                <c:pt idx="14">
                  <c:v>95120</c:v>
                </c:pt>
                <c:pt idx="15">
                  <c:v>96470</c:v>
                </c:pt>
                <c:pt idx="16">
                  <c:v>51130</c:v>
                </c:pt>
                <c:pt idx="17">
                  <c:v>103690</c:v>
                </c:pt>
                <c:pt idx="18">
                  <c:v>99610</c:v>
                </c:pt>
                <c:pt idx="19">
                  <c:v>69040</c:v>
                </c:pt>
                <c:pt idx="20">
                  <c:v>102000</c:v>
                </c:pt>
                <c:pt idx="21">
                  <c:v>80760</c:v>
                </c:pt>
                <c:pt idx="22">
                  <c:v>108400</c:v>
                </c:pt>
                <c:pt idx="23">
                  <c:v>39940</c:v>
                </c:pt>
                <c:pt idx="24">
                  <c:v>145860</c:v>
                </c:pt>
                <c:pt idx="25">
                  <c:v>33970</c:v>
                </c:pt>
                <c:pt idx="26">
                  <c:v>60060</c:v>
                </c:pt>
                <c:pt idx="27">
                  <c:v>63530</c:v>
                </c:pt>
                <c:pt idx="28">
                  <c:v>20530</c:v>
                </c:pt>
                <c:pt idx="29">
                  <c:v>235830</c:v>
                </c:pt>
                <c:pt idx="30">
                  <c:v>127300</c:v>
                </c:pt>
                <c:pt idx="31">
                  <c:v>56920</c:v>
                </c:pt>
              </c:numCache>
            </c:numRef>
          </c:val>
          <c:extLst>
            <c:ext xmlns:c16="http://schemas.microsoft.com/office/drawing/2014/chart" uri="{C3380CC4-5D6E-409C-BE32-E72D297353CC}">
              <c16:uniqueId val="{00000006-D944-432B-8A23-B19A1038C0D9}"/>
            </c:ext>
          </c:extLst>
        </c:ser>
        <c:dLbls>
          <c:showLegendKey val="0"/>
          <c:showVal val="1"/>
          <c:showCatName val="0"/>
          <c:showSerName val="0"/>
          <c:showPercent val="0"/>
          <c:showBubbleSize val="0"/>
        </c:dLbls>
        <c:gapWidth val="150"/>
        <c:axId val="2037964896"/>
        <c:axId val="2037961056"/>
      </c:barChart>
      <c:catAx>
        <c:axId val="2037964896"/>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Sports</a:t>
                </a:r>
              </a:p>
            </c:rich>
          </c:tx>
          <c:layout>
            <c:manualLayout>
              <c:xMode val="edge"/>
              <c:yMode val="edge"/>
              <c:x val="0.5255512262932398"/>
              <c:y val="0.9310621487120327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7961056"/>
        <c:crosses val="autoZero"/>
        <c:auto val="1"/>
        <c:lblAlgn val="ctr"/>
        <c:lblOffset val="100"/>
        <c:noMultiLvlLbl val="0"/>
      </c:catAx>
      <c:valAx>
        <c:axId val="2037961056"/>
        <c:scaling>
          <c:orientation val="minMax"/>
        </c:scaling>
        <c:delete val="1"/>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Total Salary (in</a:t>
                </a:r>
                <a:r>
                  <a:rPr lang="en-US" sz="1200" b="1" baseline="0">
                    <a:solidFill>
                      <a:sysClr val="windowText" lastClr="000000"/>
                    </a:solidFill>
                  </a:rPr>
                  <a:t> K)</a:t>
                </a:r>
                <a:endParaRPr lang="en-US" sz="1200" b="1">
                  <a:solidFill>
                    <a:sysClr val="windowText" lastClr="000000"/>
                  </a:solidFill>
                </a:endParaRPr>
              </a:p>
            </c:rich>
          </c:tx>
          <c:layout>
            <c:manualLayout>
              <c:xMode val="edge"/>
              <c:yMode val="edge"/>
              <c:x val="2.8624183867673136E-2"/>
              <c:y val="0.1804633205503410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quot;K&quot;" sourceLinked="1"/>
        <c:majorTickMark val="none"/>
        <c:minorTickMark val="none"/>
        <c:tickLblPos val="nextTo"/>
        <c:crossAx val="203796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VS Total Salary - Gender Distribution</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Salary paid by Sports – Gender-wise Distribution (in Millions USD)</a:t>
            </a:r>
          </a:p>
        </c:rich>
      </c:tx>
      <c:layout>
        <c:manualLayout>
          <c:xMode val="edge"/>
          <c:yMode val="edge"/>
          <c:x val="0.2703162253328884"/>
          <c:y val="6.7118645859299234E-2"/>
        </c:manualLayout>
      </c:layout>
      <c:overlay val="0"/>
      <c:spPr>
        <a:noFill/>
        <a:ln>
          <a:noFill/>
        </a:ln>
        <a:effectLst/>
      </c:sp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9"/>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3"/>
        <c:dLbl>
          <c:idx val="0"/>
          <c:numFmt formatCode="#,##0," sourceLinked="0"/>
          <c:spPr>
            <a:noFill/>
            <a:ln>
              <a:noFill/>
            </a:ln>
            <a:effectLst/>
          </c:spPr>
          <c:txPr>
            <a:bodyPr rot="0" vert="horz" wrap="square" lIns="38100" tIns="19050" rIns="38100" bIns="19050" anchor="ctr">
              <a:spAutoFit/>
            </a:bodyPr>
            <a:lstStyle/>
            <a:p>
              <a:pPr>
                <a:defRPr sz="12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lumMod val="60000"/>
              <a:lumOff val="4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400" b="1">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50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vert="horz" wrap="square" lIns="38100" tIns="19050" rIns="38100" bIns="19050" anchor="ctr">
              <a:spAutoFit/>
            </a:bodyPr>
            <a:lstStyle/>
            <a:p>
              <a:pPr>
                <a:defRPr sz="1400" b="1">
                  <a:solidFill>
                    <a:schemeClr val="bg2"/>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dLbl>
          <c:idx val="0"/>
          <c:numFmt formatCode="#,##0," sourceLinked="0"/>
          <c:spPr>
            <a:noFill/>
            <a:ln>
              <a:noFill/>
            </a:ln>
            <a:effectLst/>
          </c:spPr>
          <c:txPr>
            <a:bodyPr rot="0" vert="horz" wrap="square" lIns="38100" tIns="19050" rIns="38100" bIns="19050" anchor="ctr">
              <a:spAutoFit/>
            </a:bodyPr>
            <a:lstStyle/>
            <a:p>
              <a:pPr>
                <a:defRPr sz="14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
        <c:dLbl>
          <c:idx val="0"/>
          <c:numFmt formatCode="#,##0," sourceLinked="0"/>
          <c:spPr>
            <a:noFill/>
            <a:ln>
              <a:noFill/>
            </a:ln>
            <a:effectLst/>
          </c:spPr>
          <c:txPr>
            <a:bodyPr rot="0" vert="horz" wrap="square" lIns="38100" tIns="19050" rIns="38100" bIns="19050" anchor="ctr">
              <a:spAutoFit/>
            </a:bodyPr>
            <a:lstStyle/>
            <a:p>
              <a:pPr>
                <a:defRPr sz="1400" b="1">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503119256485251E-2"/>
          <c:y val="0.18348713955657656"/>
          <c:w val="0.87430648857844073"/>
          <c:h val="0.45772825654786942"/>
        </c:manualLayout>
      </c:layout>
      <c:barChart>
        <c:barDir val="col"/>
        <c:grouping val="percentStacked"/>
        <c:varyColors val="0"/>
        <c:ser>
          <c:idx val="0"/>
          <c:order val="0"/>
          <c:tx>
            <c:strRef>
              <c:f>Analysis!$B$186:$B$187</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Pt>
            <c:idx val="0"/>
            <c:invertIfNegative val="0"/>
            <c:bubble3D val="0"/>
            <c:extLst>
              <c:ext xmlns:c16="http://schemas.microsoft.com/office/drawing/2014/chart" uri="{C3380CC4-5D6E-409C-BE32-E72D297353CC}">
                <c16:uniqueId val="{00000000-DF25-4BFE-8A0B-6B585A4D6DF2}"/>
              </c:ext>
            </c:extLst>
          </c:dPt>
          <c:dPt>
            <c:idx val="4"/>
            <c:invertIfNegative val="0"/>
            <c:bubble3D val="0"/>
            <c:extLst>
              <c:ext xmlns:c16="http://schemas.microsoft.com/office/drawing/2014/chart" uri="{C3380CC4-5D6E-409C-BE32-E72D297353CC}">
                <c16:uniqueId val="{00000001-DF25-4BFE-8A0B-6B585A4D6DF2}"/>
              </c:ext>
            </c:extLst>
          </c:dPt>
          <c:dPt>
            <c:idx val="6"/>
            <c:invertIfNegative val="0"/>
            <c:bubble3D val="0"/>
            <c:extLst>
              <c:ext xmlns:c16="http://schemas.microsoft.com/office/drawing/2014/chart" uri="{C3380CC4-5D6E-409C-BE32-E72D297353CC}">
                <c16:uniqueId val="{00000002-DF25-4BFE-8A0B-6B585A4D6DF2}"/>
              </c:ext>
            </c:extLst>
          </c:dPt>
          <c:dPt>
            <c:idx val="7"/>
            <c:invertIfNegative val="0"/>
            <c:bubble3D val="0"/>
            <c:extLst>
              <c:ext xmlns:c16="http://schemas.microsoft.com/office/drawing/2014/chart" uri="{C3380CC4-5D6E-409C-BE32-E72D297353CC}">
                <c16:uniqueId val="{00000003-DF25-4BFE-8A0B-6B585A4D6DF2}"/>
              </c:ext>
            </c:extLst>
          </c:dPt>
          <c:dPt>
            <c:idx val="15"/>
            <c:invertIfNegative val="0"/>
            <c:bubble3D val="0"/>
            <c:extLst>
              <c:ext xmlns:c16="http://schemas.microsoft.com/office/drawing/2014/chart" uri="{C3380CC4-5D6E-409C-BE32-E72D297353CC}">
                <c16:uniqueId val="{00000004-DF25-4BFE-8A0B-6B585A4D6DF2}"/>
              </c:ext>
            </c:extLst>
          </c:dPt>
          <c:dPt>
            <c:idx val="17"/>
            <c:invertIfNegative val="0"/>
            <c:bubble3D val="0"/>
            <c:extLst>
              <c:ext xmlns:c16="http://schemas.microsoft.com/office/drawing/2014/chart" uri="{C3380CC4-5D6E-409C-BE32-E72D297353CC}">
                <c16:uniqueId val="{00000005-DF25-4BFE-8A0B-6B585A4D6DF2}"/>
              </c:ext>
            </c:extLst>
          </c:dPt>
          <c:dLbls>
            <c:numFmt formatCode="#,##0," sourceLinked="0"/>
            <c:spPr>
              <a:noFill/>
              <a:ln>
                <a:noFill/>
              </a:ln>
              <a:effectLst/>
            </c:spPr>
            <c:txPr>
              <a:bodyPr rot="0" vert="horz" wrap="square" lIns="38100" tIns="19050" rIns="38100" bIns="19050" anchor="ctr">
                <a:spAutoFit/>
              </a:bodyPr>
              <a:lstStyle/>
              <a:p>
                <a:pPr>
                  <a:defRPr sz="1400" b="1">
                    <a:solidFill>
                      <a:schemeClr val="tx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Analysis!$A$188:$A$220</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Analysis!$B$188:$B$220</c:f>
              <c:numCache>
                <c:formatCode>#,##0,"M"</c:formatCode>
                <c:ptCount val="32"/>
                <c:pt idx="0">
                  <c:v>110800</c:v>
                </c:pt>
                <c:pt idx="1">
                  <c:v>56600</c:v>
                </c:pt>
                <c:pt idx="2">
                  <c:v>138090</c:v>
                </c:pt>
                <c:pt idx="4">
                  <c:v>126240</c:v>
                </c:pt>
                <c:pt idx="6">
                  <c:v>87470</c:v>
                </c:pt>
                <c:pt idx="7">
                  <c:v>72550</c:v>
                </c:pt>
                <c:pt idx="10">
                  <c:v>10240</c:v>
                </c:pt>
                <c:pt idx="12">
                  <c:v>182520</c:v>
                </c:pt>
                <c:pt idx="13">
                  <c:v>170470</c:v>
                </c:pt>
                <c:pt idx="15">
                  <c:v>96470</c:v>
                </c:pt>
                <c:pt idx="17">
                  <c:v>38970</c:v>
                </c:pt>
                <c:pt idx="19">
                  <c:v>69040</c:v>
                </c:pt>
                <c:pt idx="20">
                  <c:v>102000</c:v>
                </c:pt>
                <c:pt idx="23">
                  <c:v>39940</c:v>
                </c:pt>
                <c:pt idx="24">
                  <c:v>117400</c:v>
                </c:pt>
                <c:pt idx="26">
                  <c:v>60060</c:v>
                </c:pt>
                <c:pt idx="27">
                  <c:v>63530</c:v>
                </c:pt>
                <c:pt idx="30">
                  <c:v>86260</c:v>
                </c:pt>
              </c:numCache>
            </c:numRef>
          </c:val>
          <c:extLst>
            <c:ext xmlns:c16="http://schemas.microsoft.com/office/drawing/2014/chart" uri="{C3380CC4-5D6E-409C-BE32-E72D297353CC}">
              <c16:uniqueId val="{00000006-DF25-4BFE-8A0B-6B585A4D6DF2}"/>
            </c:ext>
          </c:extLst>
        </c:ser>
        <c:ser>
          <c:idx val="1"/>
          <c:order val="1"/>
          <c:tx>
            <c:strRef>
              <c:f>Analysis!$C$186:$C$187</c:f>
              <c:strCache>
                <c:ptCount val="1"/>
                <c:pt idx="0">
                  <c:v>Male</c:v>
                </c:pt>
              </c:strCache>
            </c:strRef>
          </c:tx>
          <c:spPr>
            <a:solidFill>
              <a:schemeClr val="accent6">
                <a:lumMod val="50000"/>
              </a:schemeClr>
            </a:solidFill>
            <a:ln>
              <a:solidFill>
                <a:schemeClr val="tx1">
                  <a:lumMod val="15000"/>
                  <a:lumOff val="85000"/>
                </a:schemeClr>
              </a:solidFill>
            </a:ln>
            <a:effectLst/>
          </c:spPr>
          <c:invertIfNegative val="0"/>
          <c:dLbls>
            <c:dLbl>
              <c:idx val="12"/>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B18-4151-A83E-27C93C1FF733}"/>
                </c:ext>
              </c:extLst>
            </c:dLbl>
            <c:dLbl>
              <c:idx val="24"/>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B18-4151-A83E-27C93C1FF733}"/>
                </c:ext>
              </c:extLst>
            </c:dLbl>
            <c:numFmt formatCode="#,##0," sourceLinked="0"/>
            <c:spPr>
              <a:noFill/>
              <a:ln>
                <a:noFill/>
              </a:ln>
              <a:effectLst/>
            </c:spPr>
            <c:txPr>
              <a:bodyPr rot="0" vert="horz" wrap="square" lIns="38100" tIns="19050" rIns="38100" bIns="19050" anchor="ctr">
                <a:spAutoFit/>
              </a:bodyPr>
              <a:lstStyle/>
              <a:p>
                <a:pPr>
                  <a:defRPr sz="1400" b="1">
                    <a:solidFill>
                      <a:schemeClr val="bg2"/>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Analysis!$A$188:$A$220</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Analysis!$C$188:$C$220</c:f>
              <c:numCache>
                <c:formatCode>#,##0,"M"</c:formatCode>
                <c:ptCount val="32"/>
                <c:pt idx="0">
                  <c:v>88760</c:v>
                </c:pt>
                <c:pt idx="3">
                  <c:v>46350</c:v>
                </c:pt>
                <c:pt idx="4">
                  <c:v>158970</c:v>
                </c:pt>
                <c:pt idx="5">
                  <c:v>35390</c:v>
                </c:pt>
                <c:pt idx="7">
                  <c:v>116400</c:v>
                </c:pt>
                <c:pt idx="8">
                  <c:v>64860</c:v>
                </c:pt>
                <c:pt idx="9">
                  <c:v>109900</c:v>
                </c:pt>
                <c:pt idx="11">
                  <c:v>88790</c:v>
                </c:pt>
                <c:pt idx="12">
                  <c:v>32759.999999999996</c:v>
                </c:pt>
                <c:pt idx="13">
                  <c:v>71350</c:v>
                </c:pt>
                <c:pt idx="14">
                  <c:v>95120</c:v>
                </c:pt>
                <c:pt idx="16">
                  <c:v>51130</c:v>
                </c:pt>
                <c:pt idx="17">
                  <c:v>64720</c:v>
                </c:pt>
                <c:pt idx="18">
                  <c:v>99610</c:v>
                </c:pt>
                <c:pt idx="21">
                  <c:v>80760</c:v>
                </c:pt>
                <c:pt idx="22">
                  <c:v>108400</c:v>
                </c:pt>
                <c:pt idx="24">
                  <c:v>28460</c:v>
                </c:pt>
                <c:pt idx="25">
                  <c:v>33970</c:v>
                </c:pt>
                <c:pt idx="28">
                  <c:v>20530</c:v>
                </c:pt>
                <c:pt idx="29">
                  <c:v>235830</c:v>
                </c:pt>
                <c:pt idx="30">
                  <c:v>41040</c:v>
                </c:pt>
                <c:pt idx="31">
                  <c:v>56920</c:v>
                </c:pt>
              </c:numCache>
            </c:numRef>
          </c:val>
          <c:extLst>
            <c:ext xmlns:c16="http://schemas.microsoft.com/office/drawing/2014/chart" uri="{C3380CC4-5D6E-409C-BE32-E72D297353CC}">
              <c16:uniqueId val="{00000009-9B18-4151-A83E-27C93C1FF733}"/>
            </c:ext>
          </c:extLst>
        </c:ser>
        <c:dLbls>
          <c:showLegendKey val="0"/>
          <c:showVal val="0"/>
          <c:showCatName val="0"/>
          <c:showSerName val="0"/>
          <c:showPercent val="0"/>
          <c:showBubbleSize val="0"/>
        </c:dLbls>
        <c:gapWidth val="100"/>
        <c:overlap val="100"/>
        <c:axId val="1407974000"/>
        <c:axId val="1407984080"/>
      </c:barChart>
      <c:catAx>
        <c:axId val="1407974000"/>
        <c:scaling>
          <c:orientation val="minMax"/>
        </c:scaling>
        <c:delete val="0"/>
        <c:axPos val="b"/>
        <c:title>
          <c:tx>
            <c:rich>
              <a:bodyPr/>
              <a:lstStyle/>
              <a:p>
                <a:pPr>
                  <a:defRPr sz="1200"/>
                </a:pPr>
                <a:r>
                  <a:rPr lang="en-US" sz="1200"/>
                  <a:t>Sports</a:t>
                </a:r>
              </a:p>
            </c:rich>
          </c:tx>
          <c:layout>
            <c:manualLayout>
              <c:xMode val="edge"/>
              <c:yMode val="edge"/>
              <c:x val="0.46962656709674949"/>
              <c:y val="0.93976515792748816"/>
            </c:manualLayout>
          </c:layout>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Calibri" panose="020F0502020204030204" pitchFamily="34" charset="0"/>
                <a:cs typeface="Calibri" panose="020F0502020204030204" pitchFamily="34" charset="0"/>
              </a:defRPr>
            </a:pPr>
            <a:endParaRPr lang="en-US"/>
          </a:p>
        </c:txPr>
        <c:crossAx val="1407984080"/>
        <c:crosses val="autoZero"/>
        <c:auto val="1"/>
        <c:lblAlgn val="ctr"/>
        <c:lblOffset val="100"/>
        <c:noMultiLvlLbl val="0"/>
      </c:catAx>
      <c:valAx>
        <c:axId val="1407984080"/>
        <c:scaling>
          <c:orientation val="minMax"/>
        </c:scaling>
        <c:delete val="1"/>
        <c:axPos val="l"/>
        <c:title>
          <c:tx>
            <c:rich>
              <a:bodyPr/>
              <a:lstStyle/>
              <a:p>
                <a:pPr>
                  <a:defRPr sz="1400"/>
                </a:pPr>
                <a:r>
                  <a:rPr lang="en-US" sz="1400"/>
                  <a:t>Total salary (in M)</a:t>
                </a:r>
              </a:p>
            </c:rich>
          </c:tx>
          <c:layout>
            <c:manualLayout>
              <c:xMode val="edge"/>
              <c:yMode val="edge"/>
              <c:x val="2.3059522168851709E-2"/>
              <c:y val="0.21478306777404338"/>
            </c:manualLayout>
          </c:layout>
          <c:overlay val="0"/>
        </c:title>
        <c:numFmt formatCode="0%" sourceLinked="1"/>
        <c:majorTickMark val="none"/>
        <c:minorTickMark val="none"/>
        <c:tickLblPos val="nextTo"/>
        <c:crossAx val="140797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Total Salary - Gender Distribution</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Salary paid by Country – Gender-wise Distribution (in Millions USD)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60000"/>
              <a:lumOff val="40000"/>
            </a:schemeClr>
          </a:solidFill>
          <a:ln>
            <a:solidFill>
              <a:schemeClr val="tx1">
                <a:lumMod val="15000"/>
                <a:lumOff val="85000"/>
              </a:schemeClr>
            </a:solidFill>
          </a:ln>
          <a:effectLst/>
        </c:spPr>
      </c:pivotFmt>
      <c:pivotFmt>
        <c:idx val="4"/>
        <c:spPr>
          <a:solidFill>
            <a:schemeClr val="accent6">
              <a:lumMod val="50000"/>
            </a:schemeClr>
          </a:solidFill>
          <a:ln>
            <a:solidFill>
              <a:schemeClr val="tx1">
                <a:lumMod val="15000"/>
                <a:lumOff val="85000"/>
              </a:schemeClr>
            </a:solidFill>
          </a:ln>
          <a:effectLst/>
        </c:spPr>
      </c:pivotFmt>
      <c:pivotFmt>
        <c:idx val="5"/>
        <c:spPr>
          <a:solidFill>
            <a:schemeClr val="accent6">
              <a:lumMod val="50000"/>
            </a:schemeClr>
          </a:solidFill>
          <a:ln>
            <a:solidFill>
              <a:schemeClr val="tx1">
                <a:lumMod val="15000"/>
                <a:lumOff val="85000"/>
              </a:schemeClr>
            </a:solidFill>
          </a:ln>
          <a:effectLst/>
        </c:spPr>
      </c:pivotFmt>
      <c:pivotFmt>
        <c:idx val="6"/>
        <c:spPr>
          <a:solidFill>
            <a:schemeClr val="accent6">
              <a:lumMod val="60000"/>
              <a:lumOff val="40000"/>
            </a:schemeClr>
          </a:solidFill>
          <a:ln>
            <a:solidFill>
              <a:schemeClr val="tx1">
                <a:lumMod val="15000"/>
                <a:lumOff val="85000"/>
              </a:schemeClr>
            </a:solidFill>
          </a:ln>
          <a:effectLst/>
        </c:spPr>
      </c:pivotFmt>
      <c:pivotFmt>
        <c:idx val="7"/>
        <c:spPr>
          <a:solidFill>
            <a:schemeClr val="accent6">
              <a:lumMod val="50000"/>
            </a:schemeClr>
          </a:solidFill>
          <a:ln>
            <a:solidFill>
              <a:schemeClr val="tx1">
                <a:lumMod val="15000"/>
                <a:lumOff val="85000"/>
              </a:schemeClr>
            </a:solidFill>
          </a:ln>
          <a:effectLst/>
        </c:spPr>
      </c:pivotFmt>
      <c:pivotFmt>
        <c:idx val="8"/>
        <c:spPr>
          <a:solidFill>
            <a:schemeClr val="accent6">
              <a:lumMod val="50000"/>
            </a:schemeClr>
          </a:solidFill>
          <a:ln>
            <a:solidFill>
              <a:schemeClr val="tx1">
                <a:lumMod val="15000"/>
                <a:lumOff val="85000"/>
              </a:schemeClr>
            </a:solidFill>
          </a:ln>
          <a:effectLst/>
        </c:spPr>
      </c:pivotFmt>
      <c:pivotFmt>
        <c:idx val="9"/>
        <c:spPr>
          <a:solidFill>
            <a:schemeClr val="accent6">
              <a:lumMod val="50000"/>
            </a:schemeClr>
          </a:solidFill>
          <a:ln>
            <a:solidFill>
              <a:schemeClr val="tx1">
                <a:lumMod val="15000"/>
                <a:lumOff val="85000"/>
              </a:schemeClr>
            </a:solidFill>
          </a:ln>
          <a:effectLst/>
        </c:spPr>
      </c:pivotFmt>
      <c:pivotFmt>
        <c:idx val="10"/>
        <c:spPr>
          <a:solidFill>
            <a:schemeClr val="accent6">
              <a:lumMod val="50000"/>
            </a:schemeClr>
          </a:solidFill>
          <a:ln>
            <a:solidFill>
              <a:schemeClr val="tx1">
                <a:lumMod val="15000"/>
                <a:lumOff val="85000"/>
              </a:schemeClr>
            </a:solidFill>
          </a:ln>
          <a:effectLst/>
        </c:spPr>
      </c:pivotFmt>
      <c:pivotFmt>
        <c:idx val="11"/>
        <c:spPr>
          <a:solidFill>
            <a:schemeClr val="accent6">
              <a:lumMod val="60000"/>
              <a:lumOff val="40000"/>
            </a:schemeClr>
          </a:solidFill>
          <a:ln>
            <a:solidFill>
              <a:schemeClr val="tx1">
                <a:lumMod val="15000"/>
                <a:lumOff val="85000"/>
              </a:schemeClr>
            </a:solidFill>
          </a:ln>
          <a:effectLst/>
        </c:spPr>
      </c:pivotFmt>
      <c:pivotFmt>
        <c:idx val="12"/>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9"/>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2"/>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5"/>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8"/>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1"/>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4"/>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7"/>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0"/>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3"/>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6"/>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9"/>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2"/>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5"/>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8"/>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1"/>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4"/>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7"/>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0"/>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lumMod val="60000"/>
              <a:lumOff val="4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lumMod val="60000"/>
              <a:lumOff val="40000"/>
            </a:schemeClr>
          </a:solidFill>
          <a:ln>
            <a:solidFill>
              <a:schemeClr val="tx1">
                <a:lumMod val="15000"/>
                <a:lumOff val="85000"/>
              </a:schemeClr>
            </a:solidFill>
          </a:ln>
          <a:effectLst/>
        </c:spPr>
        <c:dLbl>
          <c:idx val="0"/>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3"/>
        <c:spPr>
          <a:solidFill>
            <a:schemeClr val="accent6">
              <a:lumMod val="50000"/>
            </a:schemeClr>
          </a:solidFill>
          <a:ln>
            <a:solidFill>
              <a:schemeClr val="tx1">
                <a:lumMod val="15000"/>
                <a:lumOff val="8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094401041666667E-2"/>
          <c:y val="0.17840500425704955"/>
          <c:w val="0.81297478146225965"/>
          <c:h val="0.45481974158677246"/>
        </c:manualLayout>
      </c:layout>
      <c:barChart>
        <c:barDir val="col"/>
        <c:grouping val="percentStacked"/>
        <c:varyColors val="0"/>
        <c:ser>
          <c:idx val="0"/>
          <c:order val="0"/>
          <c:tx>
            <c:strRef>
              <c:f>Analysis!$B$166:$B$167</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Pt>
            <c:idx val="4"/>
            <c:invertIfNegative val="0"/>
            <c:bubble3D val="0"/>
            <c:extLst>
              <c:ext xmlns:c16="http://schemas.microsoft.com/office/drawing/2014/chart" uri="{C3380CC4-5D6E-409C-BE32-E72D297353CC}">
                <c16:uniqueId val="{00000000-088C-4CFE-83EB-EBA53B0703DD}"/>
              </c:ext>
            </c:extLst>
          </c:dPt>
          <c:dPt>
            <c:idx val="5"/>
            <c:invertIfNegative val="0"/>
            <c:bubble3D val="0"/>
            <c:extLst>
              <c:ext xmlns:c16="http://schemas.microsoft.com/office/drawing/2014/chart" uri="{C3380CC4-5D6E-409C-BE32-E72D297353CC}">
                <c16:uniqueId val="{00000001-088C-4CFE-83EB-EBA53B0703DD}"/>
              </c:ext>
            </c:extLst>
          </c:dPt>
          <c:dLbls>
            <c:dLbl>
              <c:idx val="5"/>
              <c:layout>
                <c:manualLayout>
                  <c:x val="-1.078063695738168E-3"/>
                  <c:y val="-2.2768103242736669E-2"/>
                </c:manualLayout>
              </c:layout>
              <c:numFmt formatCode="#,##0.0," sourceLinked="0"/>
              <c:spPr>
                <a:noFill/>
                <a:ln>
                  <a:noFill/>
                </a:ln>
                <a:effectLst/>
              </c:spPr>
              <c:txPr>
                <a:bodyPr rot="0" spcFirstLastPara="1" vertOverflow="ellipsis" horzOverflow="clip" vert="horz" wrap="square" lIns="38100" tIns="19050" rIns="38100" bIns="19050" anchor="ctr" anchorCtr="1">
                  <a:no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088C-4CFE-83EB-EBA53B0703DD}"/>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Analysis!$A$168:$A$179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Analysis!$B$168:$B$179</c:f>
              <c:numCache>
                <c:formatCode>#,##0.0,"M"</c:formatCode>
                <c:ptCount val="11"/>
                <c:pt idx="0">
                  <c:v>79870</c:v>
                </c:pt>
                <c:pt idx="1">
                  <c:v>350200</c:v>
                </c:pt>
                <c:pt idx="2">
                  <c:v>55010</c:v>
                </c:pt>
                <c:pt idx="4">
                  <c:v>174530</c:v>
                </c:pt>
                <c:pt idx="5">
                  <c:v>10240</c:v>
                </c:pt>
                <c:pt idx="6">
                  <c:v>130420</c:v>
                </c:pt>
                <c:pt idx="7">
                  <c:v>210880</c:v>
                </c:pt>
                <c:pt idx="8">
                  <c:v>38970</c:v>
                </c:pt>
                <c:pt idx="9">
                  <c:v>234060</c:v>
                </c:pt>
                <c:pt idx="10">
                  <c:v>344470</c:v>
                </c:pt>
              </c:numCache>
            </c:numRef>
          </c:val>
          <c:extLst>
            <c:ext xmlns:c16="http://schemas.microsoft.com/office/drawing/2014/chart" uri="{C3380CC4-5D6E-409C-BE32-E72D297353CC}">
              <c16:uniqueId val="{00000002-088C-4CFE-83EB-EBA53B0703DD}"/>
            </c:ext>
          </c:extLst>
        </c:ser>
        <c:ser>
          <c:idx val="1"/>
          <c:order val="1"/>
          <c:tx>
            <c:strRef>
              <c:f>Analysis!$C$166:$C$167</c:f>
              <c:strCache>
                <c:ptCount val="1"/>
                <c:pt idx="0">
                  <c:v>Male</c:v>
                </c:pt>
              </c:strCache>
            </c:strRef>
          </c:tx>
          <c:spPr>
            <a:solidFill>
              <a:schemeClr val="accent6">
                <a:lumMod val="50000"/>
              </a:schemeClr>
            </a:solidFill>
            <a:ln>
              <a:solidFill>
                <a:schemeClr val="tx1">
                  <a:lumMod val="15000"/>
                  <a:lumOff val="85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Analysis!$A$168:$A$179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Analysis!$C$168:$C$179</c:f>
              <c:numCache>
                <c:formatCode>#,##0.0,"M"</c:formatCode>
                <c:ptCount val="11"/>
                <c:pt idx="0">
                  <c:v>230500</c:v>
                </c:pt>
                <c:pt idx="1">
                  <c:v>153150</c:v>
                </c:pt>
                <c:pt idx="2">
                  <c:v>69500</c:v>
                </c:pt>
                <c:pt idx="3">
                  <c:v>85250</c:v>
                </c:pt>
                <c:pt idx="4">
                  <c:v>437870</c:v>
                </c:pt>
                <c:pt idx="5">
                  <c:v>323170</c:v>
                </c:pt>
                <c:pt idx="6">
                  <c:v>44870</c:v>
                </c:pt>
                <c:pt idx="8">
                  <c:v>35390</c:v>
                </c:pt>
                <c:pt idx="9">
                  <c:v>132370</c:v>
                </c:pt>
                <c:pt idx="10">
                  <c:v>217950</c:v>
                </c:pt>
              </c:numCache>
            </c:numRef>
          </c:val>
          <c:extLst>
            <c:ext xmlns:c16="http://schemas.microsoft.com/office/drawing/2014/chart" uri="{C3380CC4-5D6E-409C-BE32-E72D297353CC}">
              <c16:uniqueId val="{00000002-9BAF-4D8D-919E-02AD64492AED}"/>
            </c:ext>
          </c:extLst>
        </c:ser>
        <c:dLbls>
          <c:dLblPos val="ctr"/>
          <c:showLegendKey val="0"/>
          <c:showVal val="1"/>
          <c:showCatName val="0"/>
          <c:showSerName val="0"/>
          <c:showPercent val="0"/>
          <c:showBubbleSize val="0"/>
        </c:dLbls>
        <c:gapWidth val="55"/>
        <c:overlap val="100"/>
        <c:axId val="1407977360"/>
        <c:axId val="1407977840"/>
      </c:barChart>
      <c:catAx>
        <c:axId val="140797736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Country</a:t>
                </a:r>
              </a:p>
            </c:rich>
          </c:tx>
          <c:layout>
            <c:manualLayout>
              <c:xMode val="edge"/>
              <c:yMode val="edge"/>
              <c:x val="0.44665531175035883"/>
              <c:y val="0.91056904567320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07977840"/>
        <c:crosses val="autoZero"/>
        <c:auto val="1"/>
        <c:lblAlgn val="ctr"/>
        <c:lblOffset val="100"/>
        <c:noMultiLvlLbl val="0"/>
      </c:catAx>
      <c:valAx>
        <c:axId val="1407977840"/>
        <c:scaling>
          <c:orientation val="minMax"/>
        </c:scaling>
        <c:delete val="1"/>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i="0" u="none" strike="noStrike" kern="1200" baseline="0">
                    <a:solidFill>
                      <a:srgbClr val="000000"/>
                    </a:solidFill>
                  </a:rPr>
                  <a:t>Total salary (in M)</a:t>
                </a:r>
              </a:p>
            </c:rich>
          </c:tx>
          <c:layout>
            <c:manualLayout>
              <c:xMode val="edge"/>
              <c:yMode val="edge"/>
              <c:x val="1.2450107945089764E-2"/>
              <c:y val="0.2425062032153368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140797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(WORKING).xlsx]Analysis!Candidates Count VS Sports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Candidate Representation by Sports – Gender-Wise Distribution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70489785966962"/>
          <c:y val="0.11512972708928548"/>
          <c:w val="0.82161749268826245"/>
          <c:h val="0.3320582914461746"/>
        </c:manualLayout>
      </c:layout>
      <c:barChart>
        <c:barDir val="col"/>
        <c:grouping val="stacked"/>
        <c:varyColors val="0"/>
        <c:ser>
          <c:idx val="0"/>
          <c:order val="0"/>
          <c:tx>
            <c:strRef>
              <c:f>Analysis!$B$121:$B$122</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Analysis!$A$123:$A$155</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Analysis!$B$123:$B$155</c:f>
              <c:numCache>
                <c:formatCode>General</c:formatCode>
                <c:ptCount val="32"/>
                <c:pt idx="0">
                  <c:v>1</c:v>
                </c:pt>
                <c:pt idx="1">
                  <c:v>1</c:v>
                </c:pt>
                <c:pt idx="2">
                  <c:v>2</c:v>
                </c:pt>
                <c:pt idx="4">
                  <c:v>3</c:v>
                </c:pt>
                <c:pt idx="6">
                  <c:v>1</c:v>
                </c:pt>
                <c:pt idx="7">
                  <c:v>2</c:v>
                </c:pt>
                <c:pt idx="10">
                  <c:v>1</c:v>
                </c:pt>
                <c:pt idx="12">
                  <c:v>3</c:v>
                </c:pt>
                <c:pt idx="13">
                  <c:v>2</c:v>
                </c:pt>
                <c:pt idx="15">
                  <c:v>1</c:v>
                </c:pt>
                <c:pt idx="17">
                  <c:v>1</c:v>
                </c:pt>
                <c:pt idx="19">
                  <c:v>1</c:v>
                </c:pt>
                <c:pt idx="20">
                  <c:v>1</c:v>
                </c:pt>
                <c:pt idx="23">
                  <c:v>1</c:v>
                </c:pt>
                <c:pt idx="24">
                  <c:v>1</c:v>
                </c:pt>
                <c:pt idx="26">
                  <c:v>1</c:v>
                </c:pt>
                <c:pt idx="27">
                  <c:v>1</c:v>
                </c:pt>
                <c:pt idx="30">
                  <c:v>1</c:v>
                </c:pt>
              </c:numCache>
            </c:numRef>
          </c:val>
          <c:extLst>
            <c:ext xmlns:c16="http://schemas.microsoft.com/office/drawing/2014/chart" uri="{C3380CC4-5D6E-409C-BE32-E72D297353CC}">
              <c16:uniqueId val="{00000000-19F9-42A0-B770-29DE35FC0726}"/>
            </c:ext>
          </c:extLst>
        </c:ser>
        <c:ser>
          <c:idx val="1"/>
          <c:order val="1"/>
          <c:tx>
            <c:strRef>
              <c:f>Analysis!$C$121:$C$122</c:f>
              <c:strCache>
                <c:ptCount val="1"/>
                <c:pt idx="0">
                  <c:v>Male</c:v>
                </c:pt>
              </c:strCache>
            </c:strRef>
          </c:tx>
          <c:spPr>
            <a:solidFill>
              <a:schemeClr val="accent6">
                <a:lumMod val="5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Analysis!$A$123:$A$155</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Analysis!$C$123:$C$155</c:f>
              <c:numCache>
                <c:formatCode>General</c:formatCode>
                <c:ptCount val="32"/>
                <c:pt idx="0">
                  <c:v>1</c:v>
                </c:pt>
                <c:pt idx="3">
                  <c:v>1</c:v>
                </c:pt>
                <c:pt idx="4">
                  <c:v>2</c:v>
                </c:pt>
                <c:pt idx="5">
                  <c:v>1</c:v>
                </c:pt>
                <c:pt idx="7">
                  <c:v>1</c:v>
                </c:pt>
                <c:pt idx="8">
                  <c:v>1</c:v>
                </c:pt>
                <c:pt idx="9">
                  <c:v>1</c:v>
                </c:pt>
                <c:pt idx="11">
                  <c:v>1</c:v>
                </c:pt>
                <c:pt idx="12">
                  <c:v>1</c:v>
                </c:pt>
                <c:pt idx="13">
                  <c:v>1</c:v>
                </c:pt>
                <c:pt idx="14">
                  <c:v>1</c:v>
                </c:pt>
                <c:pt idx="16">
                  <c:v>1</c:v>
                </c:pt>
                <c:pt idx="17">
                  <c:v>1</c:v>
                </c:pt>
                <c:pt idx="18">
                  <c:v>1</c:v>
                </c:pt>
                <c:pt idx="21">
                  <c:v>1</c:v>
                </c:pt>
                <c:pt idx="22">
                  <c:v>1</c:v>
                </c:pt>
                <c:pt idx="24">
                  <c:v>1</c:v>
                </c:pt>
                <c:pt idx="25">
                  <c:v>1</c:v>
                </c:pt>
                <c:pt idx="28">
                  <c:v>1</c:v>
                </c:pt>
                <c:pt idx="29">
                  <c:v>3</c:v>
                </c:pt>
                <c:pt idx="30">
                  <c:v>1</c:v>
                </c:pt>
                <c:pt idx="31">
                  <c:v>1</c:v>
                </c:pt>
              </c:numCache>
            </c:numRef>
          </c:val>
          <c:extLst>
            <c:ext xmlns:c16="http://schemas.microsoft.com/office/drawing/2014/chart" uri="{C3380CC4-5D6E-409C-BE32-E72D297353CC}">
              <c16:uniqueId val="{00000000-1752-4938-A854-F23B48600A37}"/>
            </c:ext>
          </c:extLst>
        </c:ser>
        <c:dLbls>
          <c:dLblPos val="ctr"/>
          <c:showLegendKey val="0"/>
          <c:showVal val="1"/>
          <c:showCatName val="0"/>
          <c:showSerName val="0"/>
          <c:showPercent val="0"/>
          <c:showBubbleSize val="0"/>
        </c:dLbls>
        <c:gapWidth val="75"/>
        <c:overlap val="100"/>
        <c:axId val="1407960560"/>
        <c:axId val="1407961040"/>
      </c:barChart>
      <c:catAx>
        <c:axId val="140796056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Sports</a:t>
                </a:r>
              </a:p>
            </c:rich>
          </c:tx>
          <c:layout>
            <c:manualLayout>
              <c:xMode val="edge"/>
              <c:yMode val="edge"/>
              <c:x val="0.46971853245035927"/>
              <c:y val="0.8832245058799391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07961040"/>
        <c:crosses val="autoZero"/>
        <c:auto val="1"/>
        <c:lblAlgn val="ctr"/>
        <c:lblOffset val="100"/>
        <c:noMultiLvlLbl val="0"/>
      </c:catAx>
      <c:valAx>
        <c:axId val="1407961040"/>
        <c:scaling>
          <c:orientation val="minMax"/>
        </c:scaling>
        <c:delete val="1"/>
        <c:axPos val="l"/>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No. of Candidates </a:t>
                </a:r>
              </a:p>
            </c:rich>
          </c:tx>
          <c:layout>
            <c:manualLayout>
              <c:xMode val="edge"/>
              <c:yMode val="edge"/>
              <c:x val="2.4795861379782402E-2"/>
              <c:y val="0.115129727089285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crossAx val="140796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(WORKING).xlsx]Analysis!Candidates Count VS Country</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Candidate Representation by Country – Gender-Wise Distribution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50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Analysis!$B$104:$B$105</c:f>
              <c:strCache>
                <c:ptCount val="1"/>
                <c:pt idx="0">
                  <c:v>Female</c:v>
                </c:pt>
              </c:strCache>
            </c:strRef>
          </c:tx>
          <c:spPr>
            <a:solidFill>
              <a:schemeClr val="accent6">
                <a:lumMod val="60000"/>
                <a:lumOff val="4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Analysis!$A$106:$A$117</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Analysis!$B$106:$B$117</c:f>
              <c:numCache>
                <c:formatCode>General</c:formatCode>
                <c:ptCount val="11"/>
                <c:pt idx="0">
                  <c:v>1</c:v>
                </c:pt>
                <c:pt idx="1">
                  <c:v>6</c:v>
                </c:pt>
                <c:pt idx="2">
                  <c:v>1</c:v>
                </c:pt>
                <c:pt idx="4">
                  <c:v>3</c:v>
                </c:pt>
                <c:pt idx="5">
                  <c:v>1</c:v>
                </c:pt>
                <c:pt idx="6">
                  <c:v>2</c:v>
                </c:pt>
                <c:pt idx="7">
                  <c:v>3</c:v>
                </c:pt>
                <c:pt idx="8">
                  <c:v>1</c:v>
                </c:pt>
                <c:pt idx="9">
                  <c:v>3</c:v>
                </c:pt>
                <c:pt idx="10">
                  <c:v>4</c:v>
                </c:pt>
              </c:numCache>
            </c:numRef>
          </c:val>
          <c:extLst>
            <c:ext xmlns:c16="http://schemas.microsoft.com/office/drawing/2014/chart" uri="{C3380CC4-5D6E-409C-BE32-E72D297353CC}">
              <c16:uniqueId val="{00000000-F697-4B03-863D-C119E227F15B}"/>
            </c:ext>
          </c:extLst>
        </c:ser>
        <c:ser>
          <c:idx val="1"/>
          <c:order val="1"/>
          <c:tx>
            <c:strRef>
              <c:f>Analysis!$C$104:$C$105</c:f>
              <c:strCache>
                <c:ptCount val="1"/>
                <c:pt idx="0">
                  <c:v>Male</c:v>
                </c:pt>
              </c:strCache>
            </c:strRef>
          </c:tx>
          <c:spPr>
            <a:solidFill>
              <a:schemeClr val="accent6">
                <a:lumMod val="50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Analysis!$A$106:$A$117</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Analysis!$C$106:$C$117</c:f>
              <c:numCache>
                <c:formatCode>General</c:formatCode>
                <c:ptCount val="11"/>
                <c:pt idx="0">
                  <c:v>2</c:v>
                </c:pt>
                <c:pt idx="1">
                  <c:v>2</c:v>
                </c:pt>
                <c:pt idx="2">
                  <c:v>2</c:v>
                </c:pt>
                <c:pt idx="3">
                  <c:v>2</c:v>
                </c:pt>
                <c:pt idx="4">
                  <c:v>6</c:v>
                </c:pt>
                <c:pt idx="5">
                  <c:v>4</c:v>
                </c:pt>
                <c:pt idx="6">
                  <c:v>1</c:v>
                </c:pt>
                <c:pt idx="8">
                  <c:v>1</c:v>
                </c:pt>
                <c:pt idx="9">
                  <c:v>2</c:v>
                </c:pt>
                <c:pt idx="10">
                  <c:v>3</c:v>
                </c:pt>
              </c:numCache>
            </c:numRef>
          </c:val>
          <c:extLst>
            <c:ext xmlns:c16="http://schemas.microsoft.com/office/drawing/2014/chart" uri="{C3380CC4-5D6E-409C-BE32-E72D297353CC}">
              <c16:uniqueId val="{00000000-DF95-4977-AD47-0FE058AE3126}"/>
            </c:ext>
          </c:extLst>
        </c:ser>
        <c:dLbls>
          <c:dLblPos val="ctr"/>
          <c:showLegendKey val="0"/>
          <c:showVal val="1"/>
          <c:showCatName val="0"/>
          <c:showSerName val="0"/>
          <c:showPercent val="0"/>
          <c:showBubbleSize val="0"/>
        </c:dLbls>
        <c:gapWidth val="75"/>
        <c:overlap val="100"/>
        <c:axId val="1407970160"/>
        <c:axId val="1407972080"/>
      </c:barChart>
      <c:catAx>
        <c:axId val="1407970160"/>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Country</a:t>
                </a:r>
              </a:p>
            </c:rich>
          </c:tx>
          <c:layout>
            <c:manualLayout>
              <c:xMode val="edge"/>
              <c:yMode val="edge"/>
              <c:x val="0.48546815604800952"/>
              <c:y val="0.91057099364310756"/>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07972080"/>
        <c:crosses val="autoZero"/>
        <c:auto val="1"/>
        <c:lblAlgn val="ctr"/>
        <c:lblOffset val="100"/>
        <c:noMultiLvlLbl val="0"/>
      </c:catAx>
      <c:valAx>
        <c:axId val="1407972080"/>
        <c:scaling>
          <c:orientation val="minMax"/>
        </c:scaling>
        <c:delete val="1"/>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No. of Candidates</a:t>
                </a:r>
              </a:p>
            </c:rich>
          </c:tx>
          <c:layout>
            <c:manualLayout>
              <c:xMode val="edge"/>
              <c:yMode val="edge"/>
              <c:x val="1.5576052714268227E-3"/>
              <c:y val="0.1593823624405058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crossAx val="140797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 VS Total Salary</c:name>
    <c:fmtId val="4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sz="1400" b="1" i="0" u="none" strike="noStrike" baseline="0">
                <a:solidFill>
                  <a:sysClr val="windowText" lastClr="000000"/>
                </a:solidFill>
              </a:rPr>
              <a:t>Sports-wise Salary Distribution (in Thousands USD)</a:t>
            </a:r>
            <a:endParaRPr lang="en-US" b="1">
              <a:solidFill>
                <a:sysClr val="windowText" lastClr="000000"/>
              </a:solidFill>
            </a:endParaRPr>
          </a:p>
        </c:rich>
      </c:tx>
      <c:layout>
        <c:manualLayout>
          <c:xMode val="edge"/>
          <c:yMode val="edge"/>
          <c:x val="0.36339483190712774"/>
          <c:y val="4.381479365970610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62532564861792"/>
          <c:y val="0.15728368116716401"/>
          <c:w val="0.84523185563886727"/>
          <c:h val="0.3196717347523324"/>
        </c:manualLayout>
      </c:layout>
      <c:barChart>
        <c:barDir val="col"/>
        <c:grouping val="clustered"/>
        <c:varyColors val="0"/>
        <c:ser>
          <c:idx val="0"/>
          <c:order val="0"/>
          <c:tx>
            <c:strRef>
              <c:f>Analysis!$B$25</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Pt>
            <c:idx val="2"/>
            <c:invertIfNegative val="0"/>
            <c:bubble3D val="0"/>
            <c:extLst>
              <c:ext xmlns:c16="http://schemas.microsoft.com/office/drawing/2014/chart" uri="{C3380CC4-5D6E-409C-BE32-E72D297353CC}">
                <c16:uniqueId val="{00000000-B318-4C6C-9E32-120C218790F8}"/>
              </c:ext>
            </c:extLst>
          </c:dPt>
          <c:dPt>
            <c:idx val="5"/>
            <c:invertIfNegative val="0"/>
            <c:bubble3D val="0"/>
            <c:extLst>
              <c:ext xmlns:c16="http://schemas.microsoft.com/office/drawing/2014/chart" uri="{C3380CC4-5D6E-409C-BE32-E72D297353CC}">
                <c16:uniqueId val="{00000001-B318-4C6C-9E32-120C218790F8}"/>
              </c:ext>
            </c:extLst>
          </c:dPt>
          <c:dPt>
            <c:idx val="6"/>
            <c:invertIfNegative val="0"/>
            <c:bubble3D val="0"/>
            <c:extLst>
              <c:ext xmlns:c16="http://schemas.microsoft.com/office/drawing/2014/chart" uri="{C3380CC4-5D6E-409C-BE32-E72D297353CC}">
                <c16:uniqueId val="{00000002-B318-4C6C-9E32-120C218790F8}"/>
              </c:ext>
            </c:extLst>
          </c:dPt>
          <c:dPt>
            <c:idx val="25"/>
            <c:invertIfNegative val="0"/>
            <c:bubble3D val="0"/>
            <c:extLst>
              <c:ext xmlns:c16="http://schemas.microsoft.com/office/drawing/2014/chart" uri="{C3380CC4-5D6E-409C-BE32-E72D297353CC}">
                <c16:uniqueId val="{00000003-B318-4C6C-9E32-120C218790F8}"/>
              </c:ext>
            </c:extLst>
          </c:dPt>
          <c:dPt>
            <c:idx val="26"/>
            <c:invertIfNegative val="0"/>
            <c:bubble3D val="0"/>
            <c:extLst>
              <c:ext xmlns:c16="http://schemas.microsoft.com/office/drawing/2014/chart" uri="{C3380CC4-5D6E-409C-BE32-E72D297353CC}">
                <c16:uniqueId val="{00000004-B318-4C6C-9E32-120C218790F8}"/>
              </c:ext>
            </c:extLst>
          </c:dPt>
          <c:dPt>
            <c:idx val="29"/>
            <c:invertIfNegative val="0"/>
            <c:bubble3D val="0"/>
            <c:extLst>
              <c:ext xmlns:c16="http://schemas.microsoft.com/office/drawing/2014/chart" uri="{C3380CC4-5D6E-409C-BE32-E72D297353CC}">
                <c16:uniqueId val="{00000005-B318-4C6C-9E32-120C218790F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Analysis!$A$26:$A$58</c:f>
              <c:strCache>
                <c:ptCount val="32"/>
                <c:pt idx="0">
                  <c:v>Alpine Skiing</c:v>
                </c:pt>
                <c:pt idx="1">
                  <c:v>Archery</c:v>
                </c:pt>
                <c:pt idx="2">
                  <c:v>Athletics</c:v>
                </c:pt>
                <c:pt idx="3">
                  <c:v>Basketball</c:v>
                </c:pt>
                <c:pt idx="4">
                  <c:v>Beach Volleyball</c:v>
                </c:pt>
                <c:pt idx="5">
                  <c:v>Biathlon</c:v>
                </c:pt>
                <c:pt idx="6">
                  <c:v>Boxing</c:v>
                </c:pt>
                <c:pt idx="7">
                  <c:v>Canoe Slalom</c:v>
                </c:pt>
                <c:pt idx="8">
                  <c:v>Canoe Sprint</c:v>
                </c:pt>
                <c:pt idx="9">
                  <c:v>Curling</c:v>
                </c:pt>
                <c:pt idx="10">
                  <c:v>Cycling BMX</c:v>
                </c:pt>
                <c:pt idx="11">
                  <c:v>Cycling Mountain Bike</c:v>
                </c:pt>
                <c:pt idx="12">
                  <c:v>Cycling Road</c:v>
                </c:pt>
                <c:pt idx="13">
                  <c:v>Cycling Track</c:v>
                </c:pt>
                <c:pt idx="14">
                  <c:v>Diving</c:v>
                </c:pt>
                <c:pt idx="15">
                  <c:v>Equestrian / Dressage</c:v>
                </c:pt>
                <c:pt idx="16">
                  <c:v>Fencing</c:v>
                </c:pt>
                <c:pt idx="17">
                  <c:v>Football</c:v>
                </c:pt>
                <c:pt idx="18">
                  <c:v>Freestyle Skiing</c:v>
                </c:pt>
                <c:pt idx="19">
                  <c:v>Golf</c:v>
                </c:pt>
                <c:pt idx="20">
                  <c:v>Gymnastics Artistic</c:v>
                </c:pt>
                <c:pt idx="21">
                  <c:v>Handball</c:v>
                </c:pt>
                <c:pt idx="22">
                  <c:v>Hockey</c:v>
                </c:pt>
                <c:pt idx="23">
                  <c:v>Judo</c:v>
                </c:pt>
                <c:pt idx="24">
                  <c:v>Rugby</c:v>
                </c:pt>
                <c:pt idx="25">
                  <c:v>Sailing</c:v>
                </c:pt>
                <c:pt idx="26">
                  <c:v>Shooting</c:v>
                </c:pt>
                <c:pt idx="27">
                  <c:v>Short Track Speed Skating</c:v>
                </c:pt>
                <c:pt idx="28">
                  <c:v>Swimming</c:v>
                </c:pt>
                <c:pt idx="29">
                  <c:v>Triathlon</c:v>
                </c:pt>
                <c:pt idx="30">
                  <c:v>Volleyball</c:v>
                </c:pt>
                <c:pt idx="31">
                  <c:v>Water Polo</c:v>
                </c:pt>
              </c:strCache>
            </c:strRef>
          </c:cat>
          <c:val>
            <c:numRef>
              <c:f>Analysis!$B$26:$B$58</c:f>
              <c:numCache>
                <c:formatCode>0,"K"</c:formatCode>
                <c:ptCount val="32"/>
                <c:pt idx="0">
                  <c:v>199560</c:v>
                </c:pt>
                <c:pt idx="1">
                  <c:v>56600</c:v>
                </c:pt>
                <c:pt idx="2">
                  <c:v>138090</c:v>
                </c:pt>
                <c:pt idx="3">
                  <c:v>46350</c:v>
                </c:pt>
                <c:pt idx="4">
                  <c:v>285210</c:v>
                </c:pt>
                <c:pt idx="5">
                  <c:v>35390</c:v>
                </c:pt>
                <c:pt idx="6">
                  <c:v>87470</c:v>
                </c:pt>
                <c:pt idx="7">
                  <c:v>188950</c:v>
                </c:pt>
                <c:pt idx="8">
                  <c:v>64860</c:v>
                </c:pt>
                <c:pt idx="9">
                  <c:v>109900</c:v>
                </c:pt>
                <c:pt idx="10">
                  <c:v>10240</c:v>
                </c:pt>
                <c:pt idx="11">
                  <c:v>88790</c:v>
                </c:pt>
                <c:pt idx="12">
                  <c:v>215280</c:v>
                </c:pt>
                <c:pt idx="13">
                  <c:v>241820</c:v>
                </c:pt>
                <c:pt idx="14">
                  <c:v>95120</c:v>
                </c:pt>
                <c:pt idx="15">
                  <c:v>96470</c:v>
                </c:pt>
                <c:pt idx="16">
                  <c:v>51130</c:v>
                </c:pt>
                <c:pt idx="17">
                  <c:v>103690</c:v>
                </c:pt>
                <c:pt idx="18">
                  <c:v>99610</c:v>
                </c:pt>
                <c:pt idx="19">
                  <c:v>69040</c:v>
                </c:pt>
                <c:pt idx="20">
                  <c:v>102000</c:v>
                </c:pt>
                <c:pt idx="21">
                  <c:v>80760</c:v>
                </c:pt>
                <c:pt idx="22">
                  <c:v>108400</c:v>
                </c:pt>
                <c:pt idx="23">
                  <c:v>39940</c:v>
                </c:pt>
                <c:pt idx="24">
                  <c:v>145860</c:v>
                </c:pt>
                <c:pt idx="25">
                  <c:v>33970</c:v>
                </c:pt>
                <c:pt idx="26">
                  <c:v>60060</c:v>
                </c:pt>
                <c:pt idx="27">
                  <c:v>63530</c:v>
                </c:pt>
                <c:pt idx="28">
                  <c:v>20530</c:v>
                </c:pt>
                <c:pt idx="29">
                  <c:v>235830</c:v>
                </c:pt>
                <c:pt idx="30">
                  <c:v>127300</c:v>
                </c:pt>
                <c:pt idx="31">
                  <c:v>56920</c:v>
                </c:pt>
              </c:numCache>
            </c:numRef>
          </c:val>
          <c:extLst>
            <c:ext xmlns:c16="http://schemas.microsoft.com/office/drawing/2014/chart" uri="{C3380CC4-5D6E-409C-BE32-E72D297353CC}">
              <c16:uniqueId val="{00000006-B318-4C6C-9E32-120C218790F8}"/>
            </c:ext>
          </c:extLst>
        </c:ser>
        <c:dLbls>
          <c:showLegendKey val="0"/>
          <c:showVal val="1"/>
          <c:showCatName val="0"/>
          <c:showSerName val="0"/>
          <c:showPercent val="0"/>
          <c:showBubbleSize val="0"/>
        </c:dLbls>
        <c:gapWidth val="150"/>
        <c:axId val="2037964896"/>
        <c:axId val="2037961056"/>
      </c:barChart>
      <c:catAx>
        <c:axId val="2037964896"/>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Sports</a:t>
                </a:r>
              </a:p>
            </c:rich>
          </c:tx>
          <c:layout>
            <c:manualLayout>
              <c:xMode val="edge"/>
              <c:yMode val="edge"/>
              <c:x val="0.48040159543204825"/>
              <c:y val="0.884857104685044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2037961056"/>
        <c:crosses val="autoZero"/>
        <c:auto val="1"/>
        <c:lblAlgn val="ctr"/>
        <c:lblOffset val="100"/>
        <c:noMultiLvlLbl val="0"/>
      </c:catAx>
      <c:valAx>
        <c:axId val="2037961056"/>
        <c:scaling>
          <c:orientation val="minMax"/>
        </c:scaling>
        <c:delete val="1"/>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Total Salary (in</a:t>
                </a:r>
                <a:r>
                  <a:rPr lang="en-US" sz="1400" b="1" baseline="0">
                    <a:solidFill>
                      <a:sysClr val="windowText" lastClr="000000"/>
                    </a:solidFill>
                  </a:rPr>
                  <a:t> K)</a:t>
                </a:r>
                <a:endParaRPr lang="en-US" sz="1400" b="1">
                  <a:solidFill>
                    <a:sysClr val="windowText" lastClr="000000"/>
                  </a:solidFill>
                </a:endParaRPr>
              </a:p>
            </c:rich>
          </c:tx>
          <c:layout>
            <c:manualLayout>
              <c:xMode val="edge"/>
              <c:yMode val="edge"/>
              <c:x val="2.8624183867673136E-2"/>
              <c:y val="0.180463320550341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quot;K&quot;" sourceLinked="1"/>
        <c:majorTickMark val="none"/>
        <c:minorTickMark val="none"/>
        <c:tickLblPos val="nextTo"/>
        <c:crossAx val="203796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Total Salary</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Country-wise Salary Distribution (in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2.2395179978817015E-2"/>
              <c:y val="-7.241754809797561E-4"/>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1.0827410186245615E-2"/>
              <c:y val="-6.173255162590408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4.3535198654002995E-4"/>
              <c:y val="3.649505676907849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3.6265099723799654E-2"/>
              <c:y val="3.09189468761721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9.5549537074820196E-2"/>
              <c:y val="3.2076264394691752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1.3169104835965173E-2"/>
              <c:y val="3.61077695395185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1.9225749056737362E-2"/>
              <c:y val="4.2837065887162467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7.0325605092420194E-3"/>
              <c:y val="-1.475905157385267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7.6260912850152976E-4"/>
              <c:y val="-7.8959087596728855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2.2395179978817015E-2"/>
              <c:y val="-7.241754809797561E-4"/>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1.0827410186245615E-2"/>
              <c:y val="-6.173255162590408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4.3535198654002995E-4"/>
              <c:y val="3.649505676907849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3.6265099723799654E-2"/>
              <c:y val="3.09189468761721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9.5549537074820196E-2"/>
              <c:y val="3.2076264394691752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1.3169104835965173E-2"/>
              <c:y val="3.61077695395185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1.9225749056737362E-2"/>
              <c:y val="4.2837065887162467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7.0325605092420194E-3"/>
              <c:y val="-1.4759051573852679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7.6260912850152976E-4"/>
              <c:y val="-7.8959087596728855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w="19050">
            <a:solidFill>
              <a:schemeClr val="lt1"/>
            </a:solidFill>
          </a:ln>
          <a:effectLst/>
        </c:spPr>
      </c:pivotFmt>
      <c:pivotFmt>
        <c:idx val="26"/>
        <c:spPr>
          <a:solidFill>
            <a:schemeClr val="accent6">
              <a:lumMod val="75000"/>
            </a:schemeClr>
          </a:solidFill>
          <a:ln w="19050">
            <a:solidFill>
              <a:schemeClr val="lt1"/>
            </a:solidFill>
          </a:ln>
          <a:effectLst/>
        </c:spPr>
      </c:pivotFmt>
      <c:pivotFmt>
        <c:idx val="27"/>
        <c:spPr>
          <a:solidFill>
            <a:schemeClr val="accent6">
              <a:lumMod val="75000"/>
            </a:schemeClr>
          </a:solidFill>
          <a:ln w="19050">
            <a:solidFill>
              <a:schemeClr val="lt1"/>
            </a:solidFill>
          </a:ln>
          <a:effectLst/>
        </c:spPr>
      </c:pivotFmt>
      <c:pivotFmt>
        <c:idx val="28"/>
        <c:spPr>
          <a:solidFill>
            <a:schemeClr val="accent6">
              <a:lumMod val="75000"/>
            </a:schemeClr>
          </a:solidFill>
          <a:ln w="19050">
            <a:solidFill>
              <a:schemeClr val="lt1"/>
            </a:solidFill>
          </a:ln>
          <a:effectLst/>
        </c:spPr>
      </c:pivotFmt>
      <c:pivotFmt>
        <c:idx val="29"/>
        <c:spPr>
          <a:solidFill>
            <a:schemeClr val="accent6">
              <a:lumMod val="75000"/>
            </a:schemeClr>
          </a:solidFill>
          <a:ln w="19050">
            <a:solidFill>
              <a:schemeClr val="lt1"/>
            </a:solidFill>
          </a:ln>
          <a:effectLst/>
        </c:spPr>
      </c:pivotFmt>
      <c:pivotFmt>
        <c:idx val="30"/>
        <c:spPr>
          <a:solidFill>
            <a:schemeClr val="accent6">
              <a:lumMod val="75000"/>
            </a:schemeClr>
          </a:solidFill>
          <a:ln w="19050">
            <a:solidFill>
              <a:schemeClr val="lt1"/>
            </a:solidFill>
          </a:ln>
          <a:effectLst/>
        </c:spPr>
      </c:pivotFmt>
      <c:pivotFmt>
        <c:idx val="31"/>
        <c:spPr>
          <a:solidFill>
            <a:schemeClr val="accent6">
              <a:lumMod val="75000"/>
            </a:schemeClr>
          </a:solidFill>
          <a:ln w="19050">
            <a:solidFill>
              <a:schemeClr val="lt1"/>
            </a:solidFill>
          </a:ln>
          <a:effectLst/>
        </c:spPr>
      </c:pivotFmt>
      <c:pivotFmt>
        <c:idx val="32"/>
        <c:spPr>
          <a:solidFill>
            <a:schemeClr val="accent6">
              <a:lumMod val="75000"/>
            </a:schemeClr>
          </a:solidFill>
          <a:ln w="19050">
            <a:solidFill>
              <a:schemeClr val="lt1"/>
            </a:solidFill>
          </a:ln>
          <a:effectLst/>
        </c:spPr>
      </c:pivotFmt>
      <c:pivotFmt>
        <c:idx val="33"/>
        <c:spPr>
          <a:solidFill>
            <a:schemeClr val="accent6">
              <a:lumMod val="75000"/>
            </a:schemeClr>
          </a:solidFill>
          <a:ln w="19050">
            <a:solidFill>
              <a:schemeClr val="lt1"/>
            </a:solidFill>
          </a:ln>
          <a:effectLst/>
        </c:spPr>
      </c:pivotFmt>
      <c:pivotFmt>
        <c:idx val="34"/>
        <c:spPr>
          <a:solidFill>
            <a:schemeClr val="accent6">
              <a:lumMod val="75000"/>
            </a:schemeClr>
          </a:solidFill>
          <a:ln w="19050">
            <a:solidFill>
              <a:schemeClr val="lt1"/>
            </a:solidFill>
          </a:ln>
          <a:effectLst/>
        </c:spPr>
      </c:pivotFmt>
      <c:pivotFmt>
        <c:idx val="35"/>
        <c:spPr>
          <a:solidFill>
            <a:schemeClr val="accent6">
              <a:lumMod val="75000"/>
            </a:schemeClr>
          </a:solidFill>
          <a:ln w="19050">
            <a:solidFill>
              <a:schemeClr val="lt1"/>
            </a:solidFill>
          </a:ln>
          <a:effectLst/>
        </c:spPr>
      </c:pivotFmt>
      <c:pivotFmt>
        <c:idx val="36"/>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75000"/>
            </a:schemeClr>
          </a:solidFill>
          <a:ln w="19050">
            <a:solidFill>
              <a:schemeClr val="lt1"/>
            </a:solidFill>
          </a:ln>
          <a:effectLst/>
        </c:spPr>
      </c:pivotFmt>
      <c:pivotFmt>
        <c:idx val="38"/>
        <c:spPr>
          <a:solidFill>
            <a:schemeClr val="accent6">
              <a:lumMod val="75000"/>
            </a:schemeClr>
          </a:solidFill>
          <a:ln w="19050">
            <a:solidFill>
              <a:schemeClr val="lt1"/>
            </a:solidFill>
          </a:ln>
          <a:effectLst/>
        </c:spPr>
      </c:pivotFmt>
      <c:pivotFmt>
        <c:idx val="39"/>
        <c:spPr>
          <a:solidFill>
            <a:schemeClr val="accent6">
              <a:lumMod val="75000"/>
            </a:schemeClr>
          </a:solidFill>
          <a:ln w="19050">
            <a:solidFill>
              <a:schemeClr val="lt1"/>
            </a:solidFill>
          </a:ln>
          <a:effectLst/>
        </c:spPr>
      </c:pivotFmt>
      <c:pivotFmt>
        <c:idx val="40"/>
        <c:spPr>
          <a:solidFill>
            <a:schemeClr val="accent6">
              <a:lumMod val="75000"/>
            </a:schemeClr>
          </a:solidFill>
          <a:ln w="19050">
            <a:solidFill>
              <a:schemeClr val="lt1"/>
            </a:solidFill>
          </a:ln>
          <a:effectLst/>
        </c:spPr>
      </c:pivotFmt>
      <c:pivotFmt>
        <c:idx val="41"/>
        <c:spPr>
          <a:solidFill>
            <a:schemeClr val="accent6">
              <a:lumMod val="75000"/>
            </a:schemeClr>
          </a:solidFill>
          <a:ln w="19050">
            <a:solidFill>
              <a:schemeClr val="lt1"/>
            </a:solidFill>
          </a:ln>
          <a:effectLst/>
        </c:spPr>
      </c:pivotFmt>
      <c:pivotFmt>
        <c:idx val="42"/>
        <c:spPr>
          <a:solidFill>
            <a:schemeClr val="accent6">
              <a:lumMod val="75000"/>
            </a:schemeClr>
          </a:solidFill>
          <a:ln w="19050">
            <a:solidFill>
              <a:schemeClr val="lt1"/>
            </a:solidFill>
          </a:ln>
          <a:effectLst/>
        </c:spPr>
      </c:pivotFmt>
      <c:pivotFmt>
        <c:idx val="43"/>
        <c:spPr>
          <a:solidFill>
            <a:schemeClr val="accent6">
              <a:lumMod val="75000"/>
            </a:schemeClr>
          </a:solidFill>
          <a:ln w="19050">
            <a:solidFill>
              <a:schemeClr val="lt1"/>
            </a:solidFill>
          </a:ln>
          <a:effectLst/>
        </c:spPr>
      </c:pivotFmt>
      <c:pivotFmt>
        <c:idx val="44"/>
        <c:spPr>
          <a:solidFill>
            <a:schemeClr val="accent6">
              <a:lumMod val="75000"/>
            </a:schemeClr>
          </a:solidFill>
          <a:ln w="19050">
            <a:solidFill>
              <a:schemeClr val="lt1"/>
            </a:solidFill>
          </a:ln>
          <a:effectLst/>
        </c:spPr>
      </c:pivotFmt>
      <c:pivotFmt>
        <c:idx val="45"/>
        <c:spPr>
          <a:solidFill>
            <a:schemeClr val="accent6">
              <a:lumMod val="75000"/>
            </a:schemeClr>
          </a:solidFill>
          <a:ln w="19050">
            <a:solidFill>
              <a:schemeClr val="lt1"/>
            </a:solidFill>
          </a:ln>
          <a:effectLst/>
        </c:spPr>
      </c:pivotFmt>
      <c:pivotFmt>
        <c:idx val="46"/>
        <c:spPr>
          <a:solidFill>
            <a:schemeClr val="accent6">
              <a:lumMod val="75000"/>
            </a:schemeClr>
          </a:solidFill>
          <a:ln w="19050">
            <a:solidFill>
              <a:schemeClr val="lt1"/>
            </a:solidFill>
          </a:ln>
          <a:effectLst/>
        </c:spPr>
      </c:pivotFmt>
      <c:pivotFmt>
        <c:idx val="47"/>
        <c:spPr>
          <a:solidFill>
            <a:schemeClr val="accent6">
              <a:lumMod val="75000"/>
            </a:schemeClr>
          </a:solidFill>
          <a:ln w="19050">
            <a:solidFill>
              <a:schemeClr val="lt1"/>
            </a:solidFill>
          </a:ln>
          <a:effectLst/>
        </c:spPr>
      </c:pivotFmt>
      <c:pivotFmt>
        <c:idx val="48"/>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75000"/>
            </a:schemeClr>
          </a:solidFill>
          <a:ln w="19050">
            <a:solidFill>
              <a:schemeClr val="lt1"/>
            </a:solidFill>
          </a:ln>
          <a:effectLst/>
        </c:spPr>
      </c:pivotFmt>
      <c:pivotFmt>
        <c:idx val="50"/>
        <c:spPr>
          <a:solidFill>
            <a:schemeClr val="accent6">
              <a:lumMod val="75000"/>
            </a:schemeClr>
          </a:solidFill>
          <a:ln w="19050">
            <a:solidFill>
              <a:schemeClr val="lt1"/>
            </a:solidFill>
          </a:ln>
          <a:effectLst/>
        </c:spPr>
      </c:pivotFmt>
      <c:pivotFmt>
        <c:idx val="51"/>
        <c:spPr>
          <a:solidFill>
            <a:schemeClr val="accent6">
              <a:lumMod val="75000"/>
            </a:schemeClr>
          </a:solidFill>
          <a:ln w="19050">
            <a:solidFill>
              <a:schemeClr val="lt1"/>
            </a:solidFill>
          </a:ln>
          <a:effectLst/>
        </c:spPr>
      </c:pivotFmt>
      <c:pivotFmt>
        <c:idx val="52"/>
        <c:spPr>
          <a:solidFill>
            <a:schemeClr val="accent6">
              <a:lumMod val="75000"/>
            </a:schemeClr>
          </a:solidFill>
          <a:ln w="19050">
            <a:solidFill>
              <a:schemeClr val="lt1"/>
            </a:solidFill>
          </a:ln>
          <a:effectLst/>
        </c:spPr>
      </c:pivotFmt>
      <c:pivotFmt>
        <c:idx val="53"/>
        <c:spPr>
          <a:solidFill>
            <a:schemeClr val="accent6">
              <a:lumMod val="75000"/>
            </a:schemeClr>
          </a:solidFill>
          <a:ln w="19050">
            <a:solidFill>
              <a:schemeClr val="lt1"/>
            </a:solidFill>
          </a:ln>
          <a:effectLst/>
        </c:spPr>
      </c:pivotFmt>
      <c:pivotFmt>
        <c:idx val="54"/>
        <c:spPr>
          <a:solidFill>
            <a:schemeClr val="accent6">
              <a:lumMod val="75000"/>
            </a:schemeClr>
          </a:solidFill>
          <a:ln w="19050">
            <a:solidFill>
              <a:schemeClr val="lt1"/>
            </a:solidFill>
          </a:ln>
          <a:effectLst/>
        </c:spPr>
      </c:pivotFmt>
      <c:pivotFmt>
        <c:idx val="55"/>
        <c:spPr>
          <a:solidFill>
            <a:schemeClr val="accent6">
              <a:lumMod val="75000"/>
            </a:schemeClr>
          </a:solidFill>
          <a:ln w="19050">
            <a:solidFill>
              <a:schemeClr val="lt1"/>
            </a:solidFill>
          </a:ln>
          <a:effectLst/>
        </c:spPr>
      </c:pivotFmt>
      <c:pivotFmt>
        <c:idx val="56"/>
        <c:spPr>
          <a:solidFill>
            <a:schemeClr val="accent6">
              <a:lumMod val="75000"/>
            </a:schemeClr>
          </a:solidFill>
          <a:ln w="19050">
            <a:solidFill>
              <a:schemeClr val="lt1"/>
            </a:solidFill>
          </a:ln>
          <a:effectLst/>
        </c:spPr>
      </c:pivotFmt>
      <c:pivotFmt>
        <c:idx val="57"/>
        <c:spPr>
          <a:solidFill>
            <a:schemeClr val="accent6">
              <a:lumMod val="75000"/>
            </a:schemeClr>
          </a:solidFill>
          <a:ln w="19050">
            <a:solidFill>
              <a:schemeClr val="lt1"/>
            </a:solidFill>
          </a:ln>
          <a:effectLst/>
        </c:spPr>
      </c:pivotFmt>
      <c:pivotFmt>
        <c:idx val="58"/>
        <c:spPr>
          <a:solidFill>
            <a:schemeClr val="accent6">
              <a:lumMod val="75000"/>
            </a:schemeClr>
          </a:solidFill>
          <a:ln w="19050">
            <a:solidFill>
              <a:schemeClr val="lt1"/>
            </a:solidFill>
          </a:ln>
          <a:effectLst/>
        </c:spPr>
      </c:pivotFmt>
      <c:pivotFmt>
        <c:idx val="59"/>
        <c:spPr>
          <a:solidFill>
            <a:schemeClr val="accent6">
              <a:lumMod val="75000"/>
            </a:schemeClr>
          </a:solidFill>
          <a:ln w="19050">
            <a:solidFill>
              <a:schemeClr val="lt1"/>
            </a:solidFill>
          </a:ln>
          <a:effectLst/>
        </c:spPr>
      </c:pivotFmt>
      <c:pivotFmt>
        <c:idx val="60"/>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lumMod val="75000"/>
            </a:schemeClr>
          </a:solidFill>
          <a:ln w="19050">
            <a:solidFill>
              <a:schemeClr val="lt1"/>
            </a:solidFill>
          </a:ln>
          <a:effectLst/>
        </c:spPr>
      </c:pivotFmt>
      <c:pivotFmt>
        <c:idx val="62"/>
        <c:spPr>
          <a:solidFill>
            <a:schemeClr val="accent6">
              <a:lumMod val="75000"/>
            </a:schemeClr>
          </a:solidFill>
          <a:ln w="19050">
            <a:solidFill>
              <a:schemeClr val="lt1"/>
            </a:solidFill>
          </a:ln>
          <a:effectLst/>
        </c:spPr>
      </c:pivotFmt>
      <c:pivotFmt>
        <c:idx val="63"/>
        <c:spPr>
          <a:solidFill>
            <a:schemeClr val="accent6">
              <a:lumMod val="75000"/>
            </a:schemeClr>
          </a:solidFill>
          <a:ln w="19050">
            <a:solidFill>
              <a:schemeClr val="lt1"/>
            </a:solidFill>
          </a:ln>
          <a:effectLst/>
        </c:spPr>
      </c:pivotFmt>
      <c:pivotFmt>
        <c:idx val="64"/>
        <c:spPr>
          <a:solidFill>
            <a:schemeClr val="accent6">
              <a:lumMod val="75000"/>
            </a:schemeClr>
          </a:solidFill>
          <a:ln w="19050">
            <a:solidFill>
              <a:schemeClr val="lt1"/>
            </a:solidFill>
          </a:ln>
          <a:effectLst/>
        </c:spPr>
      </c:pivotFmt>
      <c:pivotFmt>
        <c:idx val="65"/>
        <c:spPr>
          <a:solidFill>
            <a:schemeClr val="accent6">
              <a:lumMod val="75000"/>
            </a:schemeClr>
          </a:solidFill>
          <a:ln w="19050">
            <a:solidFill>
              <a:schemeClr val="lt1"/>
            </a:solidFill>
          </a:ln>
          <a:effectLst/>
        </c:spPr>
      </c:pivotFmt>
      <c:pivotFmt>
        <c:idx val="66"/>
        <c:spPr>
          <a:solidFill>
            <a:schemeClr val="accent6">
              <a:lumMod val="75000"/>
            </a:schemeClr>
          </a:solidFill>
          <a:ln w="19050">
            <a:solidFill>
              <a:schemeClr val="lt1"/>
            </a:solidFill>
          </a:ln>
          <a:effectLst/>
        </c:spPr>
      </c:pivotFmt>
      <c:pivotFmt>
        <c:idx val="67"/>
        <c:spPr>
          <a:solidFill>
            <a:schemeClr val="accent6">
              <a:lumMod val="75000"/>
            </a:schemeClr>
          </a:solidFill>
          <a:ln w="19050">
            <a:solidFill>
              <a:schemeClr val="lt1"/>
            </a:solidFill>
          </a:ln>
          <a:effectLst/>
        </c:spPr>
      </c:pivotFmt>
      <c:pivotFmt>
        <c:idx val="68"/>
        <c:spPr>
          <a:solidFill>
            <a:schemeClr val="accent6">
              <a:lumMod val="75000"/>
            </a:schemeClr>
          </a:solidFill>
          <a:ln w="19050">
            <a:solidFill>
              <a:schemeClr val="lt1"/>
            </a:solidFill>
          </a:ln>
          <a:effectLst/>
        </c:spPr>
      </c:pivotFmt>
      <c:pivotFmt>
        <c:idx val="69"/>
        <c:spPr>
          <a:solidFill>
            <a:schemeClr val="accent6">
              <a:lumMod val="75000"/>
            </a:schemeClr>
          </a:solidFill>
          <a:ln w="19050">
            <a:solidFill>
              <a:schemeClr val="lt1"/>
            </a:solidFill>
          </a:ln>
          <a:effectLst/>
        </c:spPr>
      </c:pivotFmt>
      <c:pivotFmt>
        <c:idx val="70"/>
        <c:spPr>
          <a:solidFill>
            <a:schemeClr val="accent6">
              <a:lumMod val="75000"/>
            </a:schemeClr>
          </a:solidFill>
          <a:ln w="19050">
            <a:solidFill>
              <a:schemeClr val="lt1"/>
            </a:solidFill>
          </a:ln>
          <a:effectLst/>
        </c:spPr>
      </c:pivotFmt>
      <c:pivotFmt>
        <c:idx val="71"/>
        <c:spPr>
          <a:solidFill>
            <a:schemeClr val="accent6">
              <a:lumMod val="75000"/>
            </a:schemeClr>
          </a:solidFill>
          <a:ln w="19050">
            <a:solidFill>
              <a:schemeClr val="lt1"/>
            </a:solidFill>
          </a:ln>
          <a:effectLst/>
        </c:spPr>
      </c:pivotFmt>
      <c:pivotFmt>
        <c:idx val="72"/>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lumMod val="75000"/>
            </a:schemeClr>
          </a:solidFill>
          <a:ln w="19050">
            <a:solidFill>
              <a:schemeClr val="lt1"/>
            </a:solidFill>
          </a:ln>
          <a:effectLst/>
        </c:spPr>
      </c:pivotFmt>
      <c:pivotFmt>
        <c:idx val="74"/>
        <c:spPr>
          <a:solidFill>
            <a:schemeClr val="accent6">
              <a:lumMod val="75000"/>
            </a:schemeClr>
          </a:solidFill>
          <a:ln w="19050">
            <a:solidFill>
              <a:schemeClr val="lt1"/>
            </a:solidFill>
          </a:ln>
          <a:effectLst/>
        </c:spPr>
      </c:pivotFmt>
      <c:pivotFmt>
        <c:idx val="75"/>
        <c:spPr>
          <a:solidFill>
            <a:schemeClr val="accent6">
              <a:lumMod val="75000"/>
            </a:schemeClr>
          </a:solidFill>
          <a:ln w="19050">
            <a:solidFill>
              <a:schemeClr val="lt1"/>
            </a:solidFill>
          </a:ln>
          <a:effectLst/>
        </c:spPr>
      </c:pivotFmt>
      <c:pivotFmt>
        <c:idx val="76"/>
        <c:spPr>
          <a:solidFill>
            <a:schemeClr val="accent6">
              <a:lumMod val="75000"/>
            </a:schemeClr>
          </a:solidFill>
          <a:ln w="19050">
            <a:solidFill>
              <a:schemeClr val="lt1"/>
            </a:solidFill>
          </a:ln>
          <a:effectLst/>
        </c:spPr>
      </c:pivotFmt>
      <c:pivotFmt>
        <c:idx val="77"/>
        <c:spPr>
          <a:solidFill>
            <a:schemeClr val="accent6">
              <a:lumMod val="75000"/>
            </a:schemeClr>
          </a:solidFill>
          <a:ln w="19050">
            <a:solidFill>
              <a:schemeClr val="lt1"/>
            </a:solidFill>
          </a:ln>
          <a:effectLst/>
        </c:spPr>
      </c:pivotFmt>
      <c:pivotFmt>
        <c:idx val="78"/>
        <c:spPr>
          <a:solidFill>
            <a:schemeClr val="accent6">
              <a:lumMod val="75000"/>
            </a:schemeClr>
          </a:solidFill>
          <a:ln w="19050">
            <a:solidFill>
              <a:schemeClr val="lt1"/>
            </a:solidFill>
          </a:ln>
          <a:effectLst/>
        </c:spPr>
      </c:pivotFmt>
      <c:pivotFmt>
        <c:idx val="79"/>
        <c:spPr>
          <a:solidFill>
            <a:schemeClr val="accent6">
              <a:lumMod val="75000"/>
            </a:schemeClr>
          </a:solidFill>
          <a:ln w="19050">
            <a:solidFill>
              <a:schemeClr val="lt1"/>
            </a:solidFill>
          </a:ln>
          <a:effectLst/>
        </c:spPr>
      </c:pivotFmt>
      <c:pivotFmt>
        <c:idx val="80"/>
        <c:spPr>
          <a:solidFill>
            <a:schemeClr val="accent6">
              <a:lumMod val="75000"/>
            </a:schemeClr>
          </a:solidFill>
          <a:ln w="19050">
            <a:solidFill>
              <a:schemeClr val="lt1"/>
            </a:solidFill>
          </a:ln>
          <a:effectLst/>
        </c:spPr>
      </c:pivotFmt>
      <c:pivotFmt>
        <c:idx val="81"/>
        <c:spPr>
          <a:solidFill>
            <a:schemeClr val="accent6">
              <a:lumMod val="75000"/>
            </a:schemeClr>
          </a:solidFill>
          <a:ln w="19050">
            <a:solidFill>
              <a:schemeClr val="lt1"/>
            </a:solidFill>
          </a:ln>
          <a:effectLst/>
        </c:spPr>
      </c:pivotFmt>
      <c:pivotFmt>
        <c:idx val="82"/>
        <c:spPr>
          <a:solidFill>
            <a:schemeClr val="accent6">
              <a:lumMod val="75000"/>
            </a:schemeClr>
          </a:solidFill>
          <a:ln w="19050">
            <a:solidFill>
              <a:schemeClr val="lt1"/>
            </a:solidFill>
          </a:ln>
          <a:effectLst/>
        </c:spPr>
      </c:pivotFmt>
      <c:pivotFmt>
        <c:idx val="83"/>
        <c:spPr>
          <a:solidFill>
            <a:schemeClr val="accent6">
              <a:lumMod val="75000"/>
            </a:schemeClr>
          </a:solidFill>
          <a:ln w="19050">
            <a:solidFill>
              <a:schemeClr val="lt1"/>
            </a:solidFill>
          </a:ln>
          <a:effectLst/>
        </c:spPr>
      </c:pivotFmt>
      <c:pivotFmt>
        <c:idx val="8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lumMod val="75000"/>
            </a:schemeClr>
          </a:solidFill>
          <a:ln w="19050">
            <a:solidFill>
              <a:schemeClr val="lt1"/>
            </a:solidFill>
          </a:ln>
          <a:effectLst/>
        </c:spPr>
      </c:pivotFmt>
      <c:pivotFmt>
        <c:idx val="86"/>
        <c:spPr>
          <a:solidFill>
            <a:schemeClr val="accent6">
              <a:lumMod val="75000"/>
            </a:schemeClr>
          </a:solidFill>
          <a:ln w="19050">
            <a:solidFill>
              <a:schemeClr val="lt1"/>
            </a:solidFill>
          </a:ln>
          <a:effectLst/>
        </c:spPr>
      </c:pivotFmt>
      <c:pivotFmt>
        <c:idx val="87"/>
        <c:spPr>
          <a:solidFill>
            <a:schemeClr val="accent6">
              <a:lumMod val="75000"/>
            </a:schemeClr>
          </a:solidFill>
          <a:ln w="19050">
            <a:solidFill>
              <a:schemeClr val="lt1"/>
            </a:solidFill>
          </a:ln>
          <a:effectLst/>
        </c:spPr>
      </c:pivotFmt>
      <c:pivotFmt>
        <c:idx val="88"/>
        <c:spPr>
          <a:solidFill>
            <a:schemeClr val="accent6">
              <a:lumMod val="75000"/>
            </a:schemeClr>
          </a:solidFill>
          <a:ln w="19050">
            <a:solidFill>
              <a:schemeClr val="lt1"/>
            </a:solidFill>
          </a:ln>
          <a:effectLst/>
        </c:spPr>
      </c:pivotFmt>
      <c:pivotFmt>
        <c:idx val="89"/>
        <c:spPr>
          <a:solidFill>
            <a:schemeClr val="accent6">
              <a:lumMod val="75000"/>
            </a:schemeClr>
          </a:solidFill>
          <a:ln w="19050">
            <a:solidFill>
              <a:schemeClr val="lt1"/>
            </a:solidFill>
          </a:ln>
          <a:effectLst/>
        </c:spPr>
      </c:pivotFmt>
      <c:pivotFmt>
        <c:idx val="90"/>
        <c:spPr>
          <a:solidFill>
            <a:schemeClr val="accent6">
              <a:lumMod val="75000"/>
            </a:schemeClr>
          </a:solidFill>
          <a:ln w="19050">
            <a:solidFill>
              <a:schemeClr val="lt1"/>
            </a:solidFill>
          </a:ln>
          <a:effectLst/>
        </c:spPr>
      </c:pivotFmt>
      <c:pivotFmt>
        <c:idx val="91"/>
        <c:spPr>
          <a:solidFill>
            <a:schemeClr val="accent6">
              <a:lumMod val="75000"/>
            </a:schemeClr>
          </a:solidFill>
          <a:ln w="19050">
            <a:solidFill>
              <a:schemeClr val="lt1"/>
            </a:solidFill>
          </a:ln>
          <a:effectLst/>
        </c:spPr>
      </c:pivotFmt>
      <c:pivotFmt>
        <c:idx val="92"/>
        <c:spPr>
          <a:solidFill>
            <a:schemeClr val="accent6">
              <a:lumMod val="75000"/>
            </a:schemeClr>
          </a:solidFill>
          <a:ln w="19050">
            <a:solidFill>
              <a:schemeClr val="lt1"/>
            </a:solidFill>
          </a:ln>
          <a:effectLst/>
        </c:spPr>
      </c:pivotFmt>
      <c:pivotFmt>
        <c:idx val="93"/>
        <c:spPr>
          <a:solidFill>
            <a:schemeClr val="accent6">
              <a:lumMod val="75000"/>
            </a:schemeClr>
          </a:solidFill>
          <a:ln w="19050">
            <a:solidFill>
              <a:schemeClr val="lt1"/>
            </a:solidFill>
          </a:ln>
          <a:effectLst/>
        </c:spPr>
      </c:pivotFmt>
      <c:pivotFmt>
        <c:idx val="94"/>
        <c:spPr>
          <a:solidFill>
            <a:schemeClr val="accent6">
              <a:lumMod val="75000"/>
            </a:schemeClr>
          </a:solidFill>
          <a:ln w="19050">
            <a:solidFill>
              <a:schemeClr val="lt1"/>
            </a:solidFill>
          </a:ln>
          <a:effectLst/>
        </c:spPr>
      </c:pivotFmt>
      <c:pivotFmt>
        <c:idx val="95"/>
        <c:spPr>
          <a:solidFill>
            <a:schemeClr val="accent6">
              <a:lumMod val="75000"/>
            </a:schemeClr>
          </a:solidFill>
          <a:ln w="19050">
            <a:solidFill>
              <a:schemeClr val="lt1"/>
            </a:solidFill>
          </a:ln>
          <a:effectLst/>
        </c:spPr>
      </c:pivotFmt>
      <c:pivotFmt>
        <c:idx val="96"/>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lumMod val="75000"/>
            </a:schemeClr>
          </a:solidFill>
          <a:ln w="19050">
            <a:solidFill>
              <a:schemeClr val="lt1"/>
            </a:solidFill>
          </a:ln>
          <a:effectLst/>
        </c:spPr>
      </c:pivotFmt>
      <c:pivotFmt>
        <c:idx val="98"/>
        <c:spPr>
          <a:solidFill>
            <a:schemeClr val="accent6">
              <a:lumMod val="75000"/>
            </a:schemeClr>
          </a:solidFill>
          <a:ln w="19050">
            <a:solidFill>
              <a:schemeClr val="lt1"/>
            </a:solidFill>
          </a:ln>
          <a:effectLst/>
        </c:spPr>
      </c:pivotFmt>
      <c:pivotFmt>
        <c:idx val="99"/>
        <c:spPr>
          <a:solidFill>
            <a:schemeClr val="accent6">
              <a:lumMod val="75000"/>
            </a:schemeClr>
          </a:solidFill>
          <a:ln w="19050">
            <a:solidFill>
              <a:schemeClr val="lt1"/>
            </a:solidFill>
          </a:ln>
          <a:effectLst/>
        </c:spPr>
      </c:pivotFmt>
      <c:pivotFmt>
        <c:idx val="100"/>
        <c:spPr>
          <a:solidFill>
            <a:schemeClr val="accent6">
              <a:lumMod val="75000"/>
            </a:schemeClr>
          </a:solidFill>
          <a:ln w="19050">
            <a:solidFill>
              <a:schemeClr val="lt1"/>
            </a:solidFill>
          </a:ln>
          <a:effectLst/>
        </c:spPr>
      </c:pivotFmt>
      <c:pivotFmt>
        <c:idx val="101"/>
        <c:spPr>
          <a:solidFill>
            <a:schemeClr val="accent6">
              <a:lumMod val="75000"/>
            </a:schemeClr>
          </a:solidFill>
          <a:ln w="19050">
            <a:solidFill>
              <a:schemeClr val="lt1"/>
            </a:solidFill>
          </a:ln>
          <a:effectLst/>
        </c:spPr>
      </c:pivotFmt>
      <c:pivotFmt>
        <c:idx val="102"/>
        <c:spPr>
          <a:solidFill>
            <a:schemeClr val="accent6">
              <a:lumMod val="75000"/>
            </a:schemeClr>
          </a:solidFill>
          <a:ln w="19050">
            <a:solidFill>
              <a:schemeClr val="lt1"/>
            </a:solidFill>
          </a:ln>
          <a:effectLst/>
        </c:spPr>
      </c:pivotFmt>
      <c:pivotFmt>
        <c:idx val="103"/>
        <c:spPr>
          <a:solidFill>
            <a:schemeClr val="accent6">
              <a:lumMod val="75000"/>
            </a:schemeClr>
          </a:solidFill>
          <a:ln w="19050">
            <a:solidFill>
              <a:schemeClr val="lt1"/>
            </a:solidFill>
          </a:ln>
          <a:effectLst/>
        </c:spPr>
      </c:pivotFmt>
      <c:pivotFmt>
        <c:idx val="104"/>
        <c:spPr>
          <a:solidFill>
            <a:schemeClr val="accent6">
              <a:lumMod val="75000"/>
            </a:schemeClr>
          </a:solidFill>
          <a:ln w="19050">
            <a:solidFill>
              <a:schemeClr val="lt1"/>
            </a:solidFill>
          </a:ln>
          <a:effectLst/>
        </c:spPr>
      </c:pivotFmt>
      <c:pivotFmt>
        <c:idx val="105"/>
        <c:spPr>
          <a:solidFill>
            <a:schemeClr val="accent6">
              <a:lumMod val="75000"/>
            </a:schemeClr>
          </a:solidFill>
          <a:ln w="19050">
            <a:solidFill>
              <a:schemeClr val="lt1"/>
            </a:solidFill>
          </a:ln>
          <a:effectLst/>
        </c:spPr>
      </c:pivotFmt>
      <c:pivotFmt>
        <c:idx val="106"/>
        <c:spPr>
          <a:solidFill>
            <a:schemeClr val="accent6">
              <a:lumMod val="75000"/>
            </a:schemeClr>
          </a:solidFill>
          <a:ln w="19050">
            <a:solidFill>
              <a:schemeClr val="lt1"/>
            </a:solidFill>
          </a:ln>
          <a:effectLst/>
        </c:spPr>
      </c:pivotFmt>
      <c:pivotFmt>
        <c:idx val="107"/>
        <c:spPr>
          <a:solidFill>
            <a:schemeClr val="accent6">
              <a:lumMod val="75000"/>
            </a:schemeClr>
          </a:solidFill>
          <a:ln w="19050">
            <a:solidFill>
              <a:schemeClr val="lt1"/>
            </a:solidFill>
          </a:ln>
          <a:effectLst/>
        </c:spPr>
      </c:pivotFmt>
      <c:pivotFmt>
        <c:idx val="108"/>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6">
              <a:lumMod val="75000"/>
            </a:schemeClr>
          </a:solidFill>
          <a:ln w="19050">
            <a:solidFill>
              <a:schemeClr val="lt1"/>
            </a:solidFill>
          </a:ln>
          <a:effectLst/>
        </c:spPr>
      </c:pivotFmt>
      <c:pivotFmt>
        <c:idx val="110"/>
        <c:spPr>
          <a:solidFill>
            <a:schemeClr val="accent6">
              <a:lumMod val="75000"/>
            </a:schemeClr>
          </a:solidFill>
          <a:ln w="19050">
            <a:solidFill>
              <a:schemeClr val="lt1"/>
            </a:solidFill>
          </a:ln>
          <a:effectLst/>
        </c:spPr>
      </c:pivotFmt>
      <c:pivotFmt>
        <c:idx val="111"/>
        <c:spPr>
          <a:solidFill>
            <a:schemeClr val="accent6">
              <a:lumMod val="75000"/>
            </a:schemeClr>
          </a:solidFill>
          <a:ln w="19050">
            <a:solidFill>
              <a:schemeClr val="lt1"/>
            </a:solidFill>
          </a:ln>
          <a:effectLst/>
        </c:spPr>
      </c:pivotFmt>
      <c:pivotFmt>
        <c:idx val="112"/>
        <c:spPr>
          <a:solidFill>
            <a:schemeClr val="accent6">
              <a:lumMod val="75000"/>
            </a:schemeClr>
          </a:solidFill>
          <a:ln w="19050">
            <a:solidFill>
              <a:schemeClr val="lt1"/>
            </a:solidFill>
          </a:ln>
          <a:effectLst/>
        </c:spPr>
      </c:pivotFmt>
      <c:pivotFmt>
        <c:idx val="113"/>
        <c:spPr>
          <a:solidFill>
            <a:schemeClr val="accent6">
              <a:lumMod val="75000"/>
            </a:schemeClr>
          </a:solidFill>
          <a:ln w="19050">
            <a:solidFill>
              <a:schemeClr val="lt1"/>
            </a:solidFill>
          </a:ln>
          <a:effectLst/>
        </c:spPr>
      </c:pivotFmt>
      <c:pivotFmt>
        <c:idx val="114"/>
        <c:spPr>
          <a:solidFill>
            <a:schemeClr val="accent6">
              <a:lumMod val="75000"/>
            </a:schemeClr>
          </a:solidFill>
          <a:ln w="19050">
            <a:solidFill>
              <a:schemeClr val="lt1"/>
            </a:solidFill>
          </a:ln>
          <a:effectLst/>
        </c:spPr>
      </c:pivotFmt>
      <c:pivotFmt>
        <c:idx val="115"/>
        <c:spPr>
          <a:solidFill>
            <a:schemeClr val="accent6">
              <a:lumMod val="75000"/>
            </a:schemeClr>
          </a:solidFill>
          <a:ln w="19050">
            <a:solidFill>
              <a:schemeClr val="lt1"/>
            </a:solidFill>
          </a:ln>
          <a:effectLst/>
        </c:spPr>
      </c:pivotFmt>
      <c:pivotFmt>
        <c:idx val="116"/>
        <c:spPr>
          <a:solidFill>
            <a:schemeClr val="accent6">
              <a:lumMod val="75000"/>
            </a:schemeClr>
          </a:solidFill>
          <a:ln w="19050">
            <a:solidFill>
              <a:schemeClr val="lt1"/>
            </a:solidFill>
          </a:ln>
          <a:effectLst/>
        </c:spPr>
      </c:pivotFmt>
      <c:pivotFmt>
        <c:idx val="117"/>
        <c:spPr>
          <a:solidFill>
            <a:schemeClr val="accent6">
              <a:lumMod val="75000"/>
            </a:schemeClr>
          </a:solidFill>
          <a:ln w="19050">
            <a:solidFill>
              <a:schemeClr val="lt1"/>
            </a:solidFill>
          </a:ln>
          <a:effectLst/>
        </c:spPr>
      </c:pivotFmt>
      <c:pivotFmt>
        <c:idx val="118"/>
        <c:spPr>
          <a:solidFill>
            <a:schemeClr val="accent6">
              <a:lumMod val="75000"/>
            </a:schemeClr>
          </a:solidFill>
          <a:ln w="19050">
            <a:solidFill>
              <a:schemeClr val="lt1"/>
            </a:solidFill>
          </a:ln>
          <a:effectLst/>
        </c:spPr>
      </c:pivotFmt>
      <c:pivotFmt>
        <c:idx val="119"/>
        <c:spPr>
          <a:solidFill>
            <a:schemeClr val="accent6">
              <a:lumMod val="75000"/>
            </a:schemeClr>
          </a:solidFill>
          <a:ln w="19050">
            <a:solidFill>
              <a:schemeClr val="lt1"/>
            </a:solidFill>
          </a:ln>
          <a:effectLst/>
        </c:spPr>
      </c:pivotFmt>
      <c:pivotFmt>
        <c:idx val="120"/>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6">
              <a:lumMod val="75000"/>
            </a:schemeClr>
          </a:solidFill>
          <a:ln w="19050">
            <a:solidFill>
              <a:schemeClr val="lt1"/>
            </a:solidFill>
          </a:ln>
          <a:effectLst/>
        </c:spPr>
      </c:pivotFmt>
      <c:pivotFmt>
        <c:idx val="122"/>
        <c:spPr>
          <a:solidFill>
            <a:schemeClr val="accent6">
              <a:lumMod val="75000"/>
            </a:schemeClr>
          </a:solidFill>
          <a:ln w="19050">
            <a:solidFill>
              <a:schemeClr val="lt1"/>
            </a:solidFill>
          </a:ln>
          <a:effectLst/>
        </c:spPr>
      </c:pivotFmt>
      <c:pivotFmt>
        <c:idx val="123"/>
        <c:spPr>
          <a:solidFill>
            <a:schemeClr val="accent6">
              <a:lumMod val="75000"/>
            </a:schemeClr>
          </a:solidFill>
          <a:ln w="19050">
            <a:solidFill>
              <a:schemeClr val="lt1"/>
            </a:solidFill>
          </a:ln>
          <a:effectLst/>
        </c:spPr>
      </c:pivotFmt>
      <c:pivotFmt>
        <c:idx val="124"/>
        <c:spPr>
          <a:solidFill>
            <a:schemeClr val="accent6">
              <a:lumMod val="75000"/>
            </a:schemeClr>
          </a:solidFill>
          <a:ln w="19050">
            <a:solidFill>
              <a:schemeClr val="lt1"/>
            </a:solidFill>
          </a:ln>
          <a:effectLst/>
        </c:spPr>
      </c:pivotFmt>
      <c:pivotFmt>
        <c:idx val="125"/>
        <c:spPr>
          <a:solidFill>
            <a:schemeClr val="accent6">
              <a:lumMod val="75000"/>
            </a:schemeClr>
          </a:solidFill>
          <a:ln w="19050">
            <a:solidFill>
              <a:schemeClr val="lt1"/>
            </a:solidFill>
          </a:ln>
          <a:effectLst/>
        </c:spPr>
      </c:pivotFmt>
      <c:pivotFmt>
        <c:idx val="126"/>
        <c:spPr>
          <a:solidFill>
            <a:schemeClr val="accent6">
              <a:lumMod val="75000"/>
            </a:schemeClr>
          </a:solidFill>
          <a:ln w="19050">
            <a:solidFill>
              <a:schemeClr val="lt1"/>
            </a:solidFill>
          </a:ln>
          <a:effectLst/>
        </c:spPr>
      </c:pivotFmt>
      <c:pivotFmt>
        <c:idx val="127"/>
        <c:spPr>
          <a:solidFill>
            <a:schemeClr val="accent6">
              <a:lumMod val="75000"/>
            </a:schemeClr>
          </a:solidFill>
          <a:ln w="19050">
            <a:solidFill>
              <a:schemeClr val="lt1"/>
            </a:solidFill>
          </a:ln>
          <a:effectLst/>
        </c:spPr>
      </c:pivotFmt>
      <c:pivotFmt>
        <c:idx val="128"/>
        <c:spPr>
          <a:solidFill>
            <a:schemeClr val="accent6">
              <a:lumMod val="75000"/>
            </a:schemeClr>
          </a:solidFill>
          <a:ln w="19050">
            <a:solidFill>
              <a:schemeClr val="lt1"/>
            </a:solidFill>
          </a:ln>
          <a:effectLst/>
        </c:spPr>
      </c:pivotFmt>
      <c:pivotFmt>
        <c:idx val="129"/>
        <c:spPr>
          <a:solidFill>
            <a:schemeClr val="accent6">
              <a:lumMod val="75000"/>
            </a:schemeClr>
          </a:solidFill>
          <a:ln w="19050">
            <a:solidFill>
              <a:schemeClr val="lt1"/>
            </a:solidFill>
          </a:ln>
          <a:effectLst/>
        </c:spPr>
      </c:pivotFmt>
      <c:pivotFmt>
        <c:idx val="130"/>
        <c:spPr>
          <a:solidFill>
            <a:schemeClr val="accent6">
              <a:lumMod val="75000"/>
            </a:schemeClr>
          </a:solidFill>
          <a:ln w="19050">
            <a:solidFill>
              <a:schemeClr val="lt1"/>
            </a:solidFill>
          </a:ln>
          <a:effectLst/>
        </c:spPr>
      </c:pivotFmt>
      <c:pivotFmt>
        <c:idx val="131"/>
        <c:spPr>
          <a:solidFill>
            <a:schemeClr val="accent6">
              <a:lumMod val="75000"/>
            </a:schemeClr>
          </a:solidFill>
          <a:ln w="19050">
            <a:solidFill>
              <a:schemeClr val="lt1"/>
            </a:solidFill>
          </a:ln>
          <a:effectLst/>
        </c:spPr>
      </c:pivotFmt>
      <c:pivotFmt>
        <c:idx val="132"/>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6">
              <a:lumMod val="75000"/>
            </a:schemeClr>
          </a:solidFill>
          <a:ln w="19050">
            <a:solidFill>
              <a:schemeClr val="lt1"/>
            </a:solidFill>
          </a:ln>
          <a:effectLst/>
        </c:spPr>
      </c:pivotFmt>
      <c:pivotFmt>
        <c:idx val="134"/>
        <c:spPr>
          <a:solidFill>
            <a:schemeClr val="accent6">
              <a:lumMod val="75000"/>
            </a:schemeClr>
          </a:solidFill>
          <a:ln w="19050">
            <a:solidFill>
              <a:schemeClr val="lt1"/>
            </a:solidFill>
          </a:ln>
          <a:effectLst/>
        </c:spPr>
      </c:pivotFmt>
      <c:pivotFmt>
        <c:idx val="135"/>
        <c:spPr>
          <a:solidFill>
            <a:schemeClr val="accent6">
              <a:lumMod val="75000"/>
            </a:schemeClr>
          </a:solidFill>
          <a:ln w="19050">
            <a:solidFill>
              <a:schemeClr val="lt1"/>
            </a:solidFill>
          </a:ln>
          <a:effectLst/>
        </c:spPr>
      </c:pivotFmt>
      <c:pivotFmt>
        <c:idx val="136"/>
        <c:spPr>
          <a:solidFill>
            <a:schemeClr val="accent6">
              <a:lumMod val="75000"/>
            </a:schemeClr>
          </a:solidFill>
          <a:ln w="19050">
            <a:solidFill>
              <a:schemeClr val="lt1"/>
            </a:solidFill>
          </a:ln>
          <a:effectLst/>
        </c:spPr>
      </c:pivotFmt>
      <c:pivotFmt>
        <c:idx val="137"/>
        <c:spPr>
          <a:solidFill>
            <a:schemeClr val="accent6">
              <a:lumMod val="75000"/>
            </a:schemeClr>
          </a:solidFill>
          <a:ln w="19050">
            <a:solidFill>
              <a:schemeClr val="lt1"/>
            </a:solidFill>
          </a:ln>
          <a:effectLst/>
        </c:spPr>
      </c:pivotFmt>
      <c:pivotFmt>
        <c:idx val="138"/>
        <c:spPr>
          <a:solidFill>
            <a:schemeClr val="accent6">
              <a:lumMod val="75000"/>
            </a:schemeClr>
          </a:solidFill>
          <a:ln w="19050">
            <a:solidFill>
              <a:schemeClr val="lt1"/>
            </a:solidFill>
          </a:ln>
          <a:effectLst/>
        </c:spPr>
      </c:pivotFmt>
      <c:pivotFmt>
        <c:idx val="139"/>
        <c:spPr>
          <a:solidFill>
            <a:schemeClr val="accent6">
              <a:lumMod val="75000"/>
            </a:schemeClr>
          </a:solidFill>
          <a:ln w="19050">
            <a:solidFill>
              <a:schemeClr val="lt1"/>
            </a:solidFill>
          </a:ln>
          <a:effectLst/>
        </c:spPr>
      </c:pivotFmt>
      <c:pivotFmt>
        <c:idx val="140"/>
        <c:spPr>
          <a:solidFill>
            <a:schemeClr val="accent6">
              <a:lumMod val="75000"/>
            </a:schemeClr>
          </a:solidFill>
          <a:ln w="19050">
            <a:solidFill>
              <a:schemeClr val="lt1"/>
            </a:solidFill>
          </a:ln>
          <a:effectLst/>
        </c:spPr>
      </c:pivotFmt>
      <c:pivotFmt>
        <c:idx val="141"/>
        <c:spPr>
          <a:solidFill>
            <a:schemeClr val="accent6">
              <a:lumMod val="75000"/>
            </a:schemeClr>
          </a:solidFill>
          <a:ln w="19050">
            <a:solidFill>
              <a:schemeClr val="lt1"/>
            </a:solidFill>
          </a:ln>
          <a:effectLst/>
        </c:spPr>
      </c:pivotFmt>
      <c:pivotFmt>
        <c:idx val="142"/>
        <c:spPr>
          <a:solidFill>
            <a:schemeClr val="accent6">
              <a:lumMod val="75000"/>
            </a:schemeClr>
          </a:solidFill>
          <a:ln w="19050">
            <a:solidFill>
              <a:schemeClr val="lt1"/>
            </a:solidFill>
          </a:ln>
          <a:effectLst/>
        </c:spPr>
      </c:pivotFmt>
      <c:pivotFmt>
        <c:idx val="143"/>
        <c:spPr>
          <a:solidFill>
            <a:schemeClr val="accent6">
              <a:lumMod val="75000"/>
            </a:schemeClr>
          </a:solidFill>
          <a:ln w="19050">
            <a:solidFill>
              <a:schemeClr val="lt1"/>
            </a:solidFill>
          </a:ln>
          <a:effectLst/>
        </c:spPr>
      </c:pivotFmt>
      <c:pivotFmt>
        <c:idx val="14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6">
              <a:lumMod val="75000"/>
            </a:schemeClr>
          </a:solidFill>
          <a:ln w="19050">
            <a:solidFill>
              <a:schemeClr val="lt1"/>
            </a:solidFill>
          </a:ln>
          <a:effectLst/>
        </c:spPr>
      </c:pivotFmt>
      <c:pivotFmt>
        <c:idx val="146"/>
        <c:spPr>
          <a:solidFill>
            <a:schemeClr val="accent6">
              <a:lumMod val="75000"/>
            </a:schemeClr>
          </a:solidFill>
          <a:ln w="19050">
            <a:solidFill>
              <a:schemeClr val="lt1"/>
            </a:solidFill>
          </a:ln>
          <a:effectLst/>
        </c:spPr>
      </c:pivotFmt>
      <c:pivotFmt>
        <c:idx val="147"/>
        <c:spPr>
          <a:solidFill>
            <a:schemeClr val="accent6">
              <a:lumMod val="75000"/>
            </a:schemeClr>
          </a:solidFill>
          <a:ln w="19050">
            <a:solidFill>
              <a:schemeClr val="lt1"/>
            </a:solidFill>
          </a:ln>
          <a:effectLst/>
        </c:spPr>
      </c:pivotFmt>
      <c:pivotFmt>
        <c:idx val="148"/>
        <c:spPr>
          <a:solidFill>
            <a:schemeClr val="accent6">
              <a:lumMod val="75000"/>
            </a:schemeClr>
          </a:solidFill>
          <a:ln w="19050">
            <a:solidFill>
              <a:schemeClr val="lt1"/>
            </a:solidFill>
          </a:ln>
          <a:effectLst/>
        </c:spPr>
      </c:pivotFmt>
      <c:pivotFmt>
        <c:idx val="149"/>
        <c:spPr>
          <a:solidFill>
            <a:schemeClr val="accent6">
              <a:lumMod val="75000"/>
            </a:schemeClr>
          </a:solidFill>
          <a:ln w="19050">
            <a:solidFill>
              <a:schemeClr val="lt1"/>
            </a:solidFill>
          </a:ln>
          <a:effectLst/>
        </c:spPr>
      </c:pivotFmt>
      <c:pivotFmt>
        <c:idx val="150"/>
        <c:spPr>
          <a:solidFill>
            <a:schemeClr val="accent6">
              <a:lumMod val="75000"/>
            </a:schemeClr>
          </a:solidFill>
          <a:ln w="19050">
            <a:solidFill>
              <a:schemeClr val="lt1"/>
            </a:solidFill>
          </a:ln>
          <a:effectLst/>
        </c:spPr>
      </c:pivotFmt>
      <c:pivotFmt>
        <c:idx val="151"/>
        <c:spPr>
          <a:solidFill>
            <a:schemeClr val="accent6">
              <a:lumMod val="75000"/>
            </a:schemeClr>
          </a:solidFill>
          <a:ln w="19050">
            <a:solidFill>
              <a:schemeClr val="lt1"/>
            </a:solidFill>
          </a:ln>
          <a:effectLst/>
        </c:spPr>
      </c:pivotFmt>
      <c:pivotFmt>
        <c:idx val="152"/>
        <c:spPr>
          <a:solidFill>
            <a:schemeClr val="accent6">
              <a:lumMod val="75000"/>
            </a:schemeClr>
          </a:solidFill>
          <a:ln w="19050">
            <a:solidFill>
              <a:schemeClr val="lt1"/>
            </a:solidFill>
          </a:ln>
          <a:effectLst/>
        </c:spPr>
      </c:pivotFmt>
      <c:pivotFmt>
        <c:idx val="153"/>
        <c:spPr>
          <a:solidFill>
            <a:schemeClr val="accent6">
              <a:lumMod val="75000"/>
            </a:schemeClr>
          </a:solidFill>
          <a:ln w="19050">
            <a:solidFill>
              <a:schemeClr val="lt1"/>
            </a:solidFill>
          </a:ln>
          <a:effectLst/>
        </c:spPr>
      </c:pivotFmt>
      <c:pivotFmt>
        <c:idx val="154"/>
        <c:spPr>
          <a:solidFill>
            <a:schemeClr val="accent6">
              <a:lumMod val="75000"/>
            </a:schemeClr>
          </a:solidFill>
          <a:ln w="19050">
            <a:solidFill>
              <a:schemeClr val="lt1"/>
            </a:solidFill>
          </a:ln>
          <a:effectLst/>
        </c:spPr>
      </c:pivotFmt>
      <c:pivotFmt>
        <c:idx val="155"/>
        <c:spPr>
          <a:solidFill>
            <a:schemeClr val="accent6">
              <a:lumMod val="75000"/>
            </a:schemeClr>
          </a:solidFill>
          <a:ln w="19050">
            <a:solidFill>
              <a:schemeClr val="lt1"/>
            </a:solidFill>
          </a:ln>
          <a:effectLst/>
        </c:spPr>
      </c:pivotFmt>
      <c:pivotFmt>
        <c:idx val="156"/>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6">
              <a:lumMod val="75000"/>
            </a:schemeClr>
          </a:solidFill>
          <a:ln w="19050">
            <a:solidFill>
              <a:schemeClr val="lt1"/>
            </a:solidFill>
          </a:ln>
          <a:effectLst/>
        </c:spPr>
      </c:pivotFmt>
      <c:pivotFmt>
        <c:idx val="158"/>
        <c:spPr>
          <a:solidFill>
            <a:schemeClr val="accent6">
              <a:lumMod val="75000"/>
            </a:schemeClr>
          </a:solidFill>
          <a:ln w="19050">
            <a:solidFill>
              <a:schemeClr val="lt1"/>
            </a:solidFill>
          </a:ln>
          <a:effectLst/>
        </c:spPr>
      </c:pivotFmt>
      <c:pivotFmt>
        <c:idx val="159"/>
        <c:spPr>
          <a:solidFill>
            <a:schemeClr val="accent6">
              <a:lumMod val="75000"/>
            </a:schemeClr>
          </a:solidFill>
          <a:ln w="19050">
            <a:solidFill>
              <a:schemeClr val="lt1"/>
            </a:solidFill>
          </a:ln>
          <a:effectLst/>
        </c:spPr>
      </c:pivotFmt>
      <c:pivotFmt>
        <c:idx val="160"/>
        <c:spPr>
          <a:solidFill>
            <a:schemeClr val="accent6">
              <a:lumMod val="75000"/>
            </a:schemeClr>
          </a:solidFill>
          <a:ln w="19050">
            <a:solidFill>
              <a:schemeClr val="lt1"/>
            </a:solidFill>
          </a:ln>
          <a:effectLst/>
        </c:spPr>
      </c:pivotFmt>
      <c:pivotFmt>
        <c:idx val="161"/>
        <c:spPr>
          <a:solidFill>
            <a:schemeClr val="accent6">
              <a:lumMod val="75000"/>
            </a:schemeClr>
          </a:solidFill>
          <a:ln w="19050">
            <a:solidFill>
              <a:schemeClr val="lt1"/>
            </a:solidFill>
          </a:ln>
          <a:effectLst/>
        </c:spPr>
      </c:pivotFmt>
      <c:pivotFmt>
        <c:idx val="162"/>
        <c:spPr>
          <a:solidFill>
            <a:schemeClr val="accent6">
              <a:lumMod val="75000"/>
            </a:schemeClr>
          </a:solidFill>
          <a:ln w="19050">
            <a:solidFill>
              <a:schemeClr val="lt1"/>
            </a:solidFill>
          </a:ln>
          <a:effectLst/>
        </c:spPr>
      </c:pivotFmt>
      <c:pivotFmt>
        <c:idx val="163"/>
        <c:spPr>
          <a:solidFill>
            <a:schemeClr val="accent6">
              <a:lumMod val="75000"/>
            </a:schemeClr>
          </a:solidFill>
          <a:ln w="19050">
            <a:solidFill>
              <a:schemeClr val="lt1"/>
            </a:solidFill>
          </a:ln>
          <a:effectLst/>
        </c:spPr>
      </c:pivotFmt>
      <c:pivotFmt>
        <c:idx val="164"/>
        <c:spPr>
          <a:solidFill>
            <a:schemeClr val="accent6">
              <a:lumMod val="75000"/>
            </a:schemeClr>
          </a:solidFill>
          <a:ln w="19050">
            <a:solidFill>
              <a:schemeClr val="lt1"/>
            </a:solidFill>
          </a:ln>
          <a:effectLst/>
        </c:spPr>
      </c:pivotFmt>
      <c:pivotFmt>
        <c:idx val="165"/>
        <c:spPr>
          <a:solidFill>
            <a:schemeClr val="accent6">
              <a:lumMod val="75000"/>
            </a:schemeClr>
          </a:solidFill>
          <a:ln w="19050">
            <a:solidFill>
              <a:schemeClr val="lt1"/>
            </a:solidFill>
          </a:ln>
          <a:effectLst/>
        </c:spPr>
      </c:pivotFmt>
      <c:pivotFmt>
        <c:idx val="166"/>
        <c:spPr>
          <a:solidFill>
            <a:schemeClr val="accent6">
              <a:lumMod val="75000"/>
            </a:schemeClr>
          </a:solidFill>
          <a:ln w="19050">
            <a:solidFill>
              <a:schemeClr val="lt1"/>
            </a:solidFill>
          </a:ln>
          <a:effectLst/>
        </c:spPr>
      </c:pivotFmt>
      <c:pivotFmt>
        <c:idx val="167"/>
        <c:spPr>
          <a:solidFill>
            <a:schemeClr val="accent6">
              <a:lumMod val="75000"/>
            </a:schemeClr>
          </a:solidFill>
          <a:ln w="19050">
            <a:solidFill>
              <a:schemeClr val="lt1"/>
            </a:solidFill>
          </a:ln>
          <a:effectLst/>
        </c:spPr>
      </c:pivotFmt>
      <c:pivotFmt>
        <c:idx val="168"/>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6">
              <a:lumMod val="75000"/>
            </a:schemeClr>
          </a:solidFill>
          <a:ln w="19050">
            <a:solidFill>
              <a:schemeClr val="lt1"/>
            </a:solidFill>
          </a:ln>
          <a:effectLst/>
        </c:spPr>
      </c:pivotFmt>
      <c:pivotFmt>
        <c:idx val="170"/>
        <c:spPr>
          <a:solidFill>
            <a:schemeClr val="accent6">
              <a:lumMod val="75000"/>
            </a:schemeClr>
          </a:solidFill>
          <a:ln w="19050">
            <a:solidFill>
              <a:schemeClr val="lt1"/>
            </a:solidFill>
          </a:ln>
          <a:effectLst/>
        </c:spPr>
      </c:pivotFmt>
      <c:pivotFmt>
        <c:idx val="171"/>
        <c:spPr>
          <a:solidFill>
            <a:schemeClr val="accent6">
              <a:lumMod val="75000"/>
            </a:schemeClr>
          </a:solidFill>
          <a:ln w="19050">
            <a:solidFill>
              <a:schemeClr val="lt1"/>
            </a:solidFill>
          </a:ln>
          <a:effectLst/>
        </c:spPr>
      </c:pivotFmt>
      <c:pivotFmt>
        <c:idx val="172"/>
        <c:spPr>
          <a:solidFill>
            <a:schemeClr val="accent6">
              <a:lumMod val="75000"/>
            </a:schemeClr>
          </a:solidFill>
          <a:ln w="19050">
            <a:solidFill>
              <a:schemeClr val="lt1"/>
            </a:solidFill>
          </a:ln>
          <a:effectLst/>
        </c:spPr>
      </c:pivotFmt>
      <c:pivotFmt>
        <c:idx val="173"/>
        <c:spPr>
          <a:solidFill>
            <a:schemeClr val="accent6">
              <a:lumMod val="75000"/>
            </a:schemeClr>
          </a:solidFill>
          <a:ln w="19050">
            <a:solidFill>
              <a:schemeClr val="lt1"/>
            </a:solidFill>
          </a:ln>
          <a:effectLst/>
        </c:spPr>
      </c:pivotFmt>
      <c:pivotFmt>
        <c:idx val="174"/>
        <c:spPr>
          <a:solidFill>
            <a:schemeClr val="accent6">
              <a:lumMod val="75000"/>
            </a:schemeClr>
          </a:solidFill>
          <a:ln w="19050">
            <a:solidFill>
              <a:schemeClr val="lt1"/>
            </a:solidFill>
          </a:ln>
          <a:effectLst/>
        </c:spPr>
      </c:pivotFmt>
      <c:pivotFmt>
        <c:idx val="175"/>
        <c:spPr>
          <a:solidFill>
            <a:schemeClr val="accent6">
              <a:lumMod val="75000"/>
            </a:schemeClr>
          </a:solidFill>
          <a:ln w="19050">
            <a:solidFill>
              <a:schemeClr val="lt1"/>
            </a:solidFill>
          </a:ln>
          <a:effectLst/>
        </c:spPr>
      </c:pivotFmt>
      <c:pivotFmt>
        <c:idx val="176"/>
        <c:spPr>
          <a:solidFill>
            <a:schemeClr val="accent6">
              <a:lumMod val="75000"/>
            </a:schemeClr>
          </a:solidFill>
          <a:ln w="19050">
            <a:solidFill>
              <a:schemeClr val="lt1"/>
            </a:solidFill>
          </a:ln>
          <a:effectLst/>
        </c:spPr>
      </c:pivotFmt>
      <c:pivotFmt>
        <c:idx val="177"/>
        <c:spPr>
          <a:solidFill>
            <a:schemeClr val="accent6">
              <a:lumMod val="75000"/>
            </a:schemeClr>
          </a:solidFill>
          <a:ln w="19050">
            <a:solidFill>
              <a:schemeClr val="lt1"/>
            </a:solidFill>
          </a:ln>
          <a:effectLst/>
        </c:spPr>
      </c:pivotFmt>
      <c:pivotFmt>
        <c:idx val="178"/>
        <c:spPr>
          <a:solidFill>
            <a:schemeClr val="accent6">
              <a:lumMod val="75000"/>
            </a:schemeClr>
          </a:solidFill>
          <a:ln w="19050">
            <a:solidFill>
              <a:schemeClr val="lt1"/>
            </a:solidFill>
          </a:ln>
          <a:effectLst/>
        </c:spPr>
      </c:pivotFmt>
      <c:pivotFmt>
        <c:idx val="179"/>
        <c:spPr>
          <a:solidFill>
            <a:schemeClr val="accent6">
              <a:lumMod val="75000"/>
            </a:schemeClr>
          </a:solidFill>
          <a:ln w="19050">
            <a:solidFill>
              <a:schemeClr val="lt1"/>
            </a:solidFill>
          </a:ln>
          <a:effectLst/>
        </c:spPr>
      </c:pivotFmt>
      <c:pivotFmt>
        <c:idx val="180"/>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6">
              <a:lumMod val="75000"/>
            </a:schemeClr>
          </a:solidFill>
          <a:ln w="19050">
            <a:solidFill>
              <a:schemeClr val="lt1"/>
            </a:solidFill>
          </a:ln>
          <a:effectLst/>
        </c:spPr>
      </c:pivotFmt>
      <c:pivotFmt>
        <c:idx val="182"/>
        <c:spPr>
          <a:solidFill>
            <a:schemeClr val="accent6">
              <a:lumMod val="75000"/>
            </a:schemeClr>
          </a:solidFill>
          <a:ln w="19050">
            <a:solidFill>
              <a:schemeClr val="lt1"/>
            </a:solidFill>
          </a:ln>
          <a:effectLst/>
        </c:spPr>
      </c:pivotFmt>
      <c:pivotFmt>
        <c:idx val="183"/>
        <c:spPr>
          <a:solidFill>
            <a:schemeClr val="accent6">
              <a:lumMod val="75000"/>
            </a:schemeClr>
          </a:solidFill>
          <a:ln w="19050">
            <a:solidFill>
              <a:schemeClr val="lt1"/>
            </a:solidFill>
          </a:ln>
          <a:effectLst/>
        </c:spPr>
      </c:pivotFmt>
      <c:pivotFmt>
        <c:idx val="184"/>
        <c:spPr>
          <a:solidFill>
            <a:schemeClr val="accent6">
              <a:lumMod val="75000"/>
            </a:schemeClr>
          </a:solidFill>
          <a:ln w="19050">
            <a:solidFill>
              <a:schemeClr val="lt1"/>
            </a:solidFill>
          </a:ln>
          <a:effectLst/>
        </c:spPr>
      </c:pivotFmt>
      <c:pivotFmt>
        <c:idx val="185"/>
        <c:spPr>
          <a:solidFill>
            <a:schemeClr val="accent6">
              <a:lumMod val="75000"/>
            </a:schemeClr>
          </a:solidFill>
          <a:ln w="19050">
            <a:solidFill>
              <a:schemeClr val="lt1"/>
            </a:solidFill>
          </a:ln>
          <a:effectLst/>
        </c:spPr>
      </c:pivotFmt>
      <c:pivotFmt>
        <c:idx val="186"/>
        <c:spPr>
          <a:solidFill>
            <a:schemeClr val="accent6">
              <a:lumMod val="75000"/>
            </a:schemeClr>
          </a:solidFill>
          <a:ln w="19050">
            <a:solidFill>
              <a:schemeClr val="lt1"/>
            </a:solidFill>
          </a:ln>
          <a:effectLst/>
        </c:spPr>
      </c:pivotFmt>
      <c:pivotFmt>
        <c:idx val="187"/>
        <c:spPr>
          <a:solidFill>
            <a:schemeClr val="accent6">
              <a:lumMod val="75000"/>
            </a:schemeClr>
          </a:solidFill>
          <a:ln w="19050">
            <a:solidFill>
              <a:schemeClr val="lt1"/>
            </a:solidFill>
          </a:ln>
          <a:effectLst/>
        </c:spPr>
      </c:pivotFmt>
      <c:pivotFmt>
        <c:idx val="188"/>
        <c:spPr>
          <a:solidFill>
            <a:schemeClr val="accent6">
              <a:lumMod val="75000"/>
            </a:schemeClr>
          </a:solidFill>
          <a:ln w="19050">
            <a:solidFill>
              <a:schemeClr val="lt1"/>
            </a:solidFill>
          </a:ln>
          <a:effectLst/>
        </c:spPr>
      </c:pivotFmt>
      <c:pivotFmt>
        <c:idx val="189"/>
        <c:spPr>
          <a:solidFill>
            <a:schemeClr val="accent6">
              <a:lumMod val="75000"/>
            </a:schemeClr>
          </a:solidFill>
          <a:ln w="19050">
            <a:solidFill>
              <a:schemeClr val="lt1"/>
            </a:solidFill>
          </a:ln>
          <a:effectLst/>
        </c:spPr>
      </c:pivotFmt>
      <c:pivotFmt>
        <c:idx val="190"/>
        <c:spPr>
          <a:solidFill>
            <a:schemeClr val="accent6">
              <a:lumMod val="75000"/>
            </a:schemeClr>
          </a:solidFill>
          <a:ln w="19050">
            <a:solidFill>
              <a:schemeClr val="lt1"/>
            </a:solidFill>
          </a:ln>
          <a:effectLst/>
        </c:spPr>
      </c:pivotFmt>
      <c:pivotFmt>
        <c:idx val="191"/>
        <c:spPr>
          <a:solidFill>
            <a:schemeClr val="accent6">
              <a:lumMod val="75000"/>
            </a:schemeClr>
          </a:solidFill>
          <a:ln w="19050">
            <a:solidFill>
              <a:schemeClr val="lt1"/>
            </a:solidFill>
          </a:ln>
          <a:effectLst/>
        </c:spPr>
      </c:pivotFmt>
      <c:pivotFmt>
        <c:idx val="192"/>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6">
              <a:lumMod val="75000"/>
            </a:schemeClr>
          </a:solidFill>
          <a:ln w="19050">
            <a:solidFill>
              <a:schemeClr val="lt1"/>
            </a:solidFill>
          </a:ln>
          <a:effectLst/>
        </c:spPr>
      </c:pivotFmt>
      <c:pivotFmt>
        <c:idx val="194"/>
        <c:spPr>
          <a:solidFill>
            <a:schemeClr val="accent6">
              <a:lumMod val="75000"/>
            </a:schemeClr>
          </a:solidFill>
          <a:ln w="19050">
            <a:solidFill>
              <a:schemeClr val="lt1"/>
            </a:solidFill>
          </a:ln>
          <a:effectLst/>
        </c:spPr>
      </c:pivotFmt>
      <c:pivotFmt>
        <c:idx val="195"/>
        <c:spPr>
          <a:solidFill>
            <a:schemeClr val="accent6">
              <a:lumMod val="75000"/>
            </a:schemeClr>
          </a:solidFill>
          <a:ln w="19050">
            <a:solidFill>
              <a:schemeClr val="lt1"/>
            </a:solidFill>
          </a:ln>
          <a:effectLst/>
        </c:spPr>
      </c:pivotFmt>
      <c:pivotFmt>
        <c:idx val="196"/>
        <c:spPr>
          <a:solidFill>
            <a:schemeClr val="accent6">
              <a:lumMod val="75000"/>
            </a:schemeClr>
          </a:solidFill>
          <a:ln w="19050">
            <a:solidFill>
              <a:schemeClr val="lt1"/>
            </a:solidFill>
          </a:ln>
          <a:effectLst/>
        </c:spPr>
      </c:pivotFmt>
      <c:pivotFmt>
        <c:idx val="197"/>
        <c:spPr>
          <a:solidFill>
            <a:schemeClr val="accent6">
              <a:lumMod val="75000"/>
            </a:schemeClr>
          </a:solidFill>
          <a:ln w="19050">
            <a:solidFill>
              <a:schemeClr val="lt1"/>
            </a:solidFill>
          </a:ln>
          <a:effectLst/>
        </c:spPr>
      </c:pivotFmt>
      <c:pivotFmt>
        <c:idx val="198"/>
        <c:spPr>
          <a:solidFill>
            <a:schemeClr val="accent6">
              <a:lumMod val="75000"/>
            </a:schemeClr>
          </a:solidFill>
          <a:ln w="19050">
            <a:solidFill>
              <a:schemeClr val="lt1"/>
            </a:solidFill>
          </a:ln>
          <a:effectLst/>
        </c:spPr>
      </c:pivotFmt>
      <c:pivotFmt>
        <c:idx val="199"/>
        <c:spPr>
          <a:solidFill>
            <a:schemeClr val="accent6">
              <a:lumMod val="75000"/>
            </a:schemeClr>
          </a:solidFill>
          <a:ln w="19050">
            <a:solidFill>
              <a:schemeClr val="lt1"/>
            </a:solidFill>
          </a:ln>
          <a:effectLst/>
        </c:spPr>
      </c:pivotFmt>
      <c:pivotFmt>
        <c:idx val="200"/>
        <c:spPr>
          <a:solidFill>
            <a:schemeClr val="accent6">
              <a:lumMod val="75000"/>
            </a:schemeClr>
          </a:solidFill>
          <a:ln w="19050">
            <a:solidFill>
              <a:schemeClr val="lt1"/>
            </a:solidFill>
          </a:ln>
          <a:effectLst/>
        </c:spPr>
      </c:pivotFmt>
      <c:pivotFmt>
        <c:idx val="201"/>
        <c:spPr>
          <a:solidFill>
            <a:schemeClr val="accent6">
              <a:lumMod val="75000"/>
            </a:schemeClr>
          </a:solidFill>
          <a:ln w="19050">
            <a:solidFill>
              <a:schemeClr val="lt1"/>
            </a:solidFill>
          </a:ln>
          <a:effectLst/>
        </c:spPr>
      </c:pivotFmt>
      <c:pivotFmt>
        <c:idx val="202"/>
        <c:spPr>
          <a:solidFill>
            <a:schemeClr val="accent6">
              <a:lumMod val="75000"/>
            </a:schemeClr>
          </a:solidFill>
          <a:ln w="19050">
            <a:solidFill>
              <a:schemeClr val="lt1"/>
            </a:solidFill>
          </a:ln>
          <a:effectLst/>
        </c:spPr>
      </c:pivotFmt>
      <c:pivotFmt>
        <c:idx val="203"/>
        <c:spPr>
          <a:solidFill>
            <a:schemeClr val="accent6">
              <a:lumMod val="75000"/>
            </a:schemeClr>
          </a:solidFill>
          <a:ln w="19050">
            <a:solidFill>
              <a:schemeClr val="lt1"/>
            </a:solidFill>
          </a:ln>
          <a:effectLst/>
        </c:spPr>
      </c:pivotFmt>
    </c:pivotFmts>
    <c:plotArea>
      <c:layout>
        <c:manualLayout>
          <c:layoutTarget val="inner"/>
          <c:xMode val="edge"/>
          <c:yMode val="edge"/>
          <c:x val="0.12429682362619371"/>
          <c:y val="0.16698128703830842"/>
          <c:w val="0.84913736218389624"/>
          <c:h val="0.41702089533321413"/>
        </c:manualLayout>
      </c:layout>
      <c:barChart>
        <c:barDir val="col"/>
        <c:grouping val="clustered"/>
        <c:varyColors val="0"/>
        <c:ser>
          <c:idx val="0"/>
          <c:order val="0"/>
          <c:tx>
            <c:strRef>
              <c:f>Analysis!$B$64</c:f>
              <c:strCache>
                <c:ptCount val="1"/>
                <c:pt idx="0">
                  <c:v>Total</c:v>
                </c:pt>
              </c:strCache>
            </c:strRef>
          </c:tx>
          <c:spPr>
            <a:solidFill>
              <a:schemeClr val="accent6">
                <a:lumMod val="75000"/>
              </a:schemeClr>
            </a:solidFill>
            <a:ln w="19050">
              <a:solidFill>
                <a:schemeClr val="lt1"/>
              </a:solidFill>
            </a:ln>
            <a:effectLst/>
          </c:spPr>
          <c:invertIfNegative val="0"/>
          <c:dPt>
            <c:idx val="0"/>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DDE-48FD-9EEA-1DE0B9D9089B}"/>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DDE-48FD-9EEA-1DE0B9D9089B}"/>
              </c:ext>
            </c:extLst>
          </c:dPt>
          <c:dPt>
            <c:idx val="2"/>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9DDE-48FD-9EEA-1DE0B9D9089B}"/>
              </c:ext>
            </c:extLst>
          </c:dPt>
          <c:dPt>
            <c:idx val="3"/>
            <c:invertIfNegative val="0"/>
            <c:bubble3D val="0"/>
            <c:extLst>
              <c:ext xmlns:c16="http://schemas.microsoft.com/office/drawing/2014/chart" uri="{C3380CC4-5D6E-409C-BE32-E72D297353CC}">
                <c16:uniqueId val="{00000007-9DDE-48FD-9EEA-1DE0B9D9089B}"/>
              </c:ext>
            </c:extLst>
          </c:dPt>
          <c:dPt>
            <c:idx val="4"/>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9DDE-48FD-9EEA-1DE0B9D9089B}"/>
              </c:ext>
            </c:extLst>
          </c:dPt>
          <c:dPt>
            <c:idx val="5"/>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B-9DDE-48FD-9EEA-1DE0B9D9089B}"/>
              </c:ext>
            </c:extLst>
          </c:dPt>
          <c:dPt>
            <c:idx val="6"/>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D-9DDE-48FD-9EEA-1DE0B9D9089B}"/>
              </c:ext>
            </c:extLst>
          </c:dPt>
          <c:dPt>
            <c:idx val="7"/>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F-9DDE-48FD-9EEA-1DE0B9D9089B}"/>
              </c:ext>
            </c:extLst>
          </c:dPt>
          <c:dPt>
            <c:idx val="8"/>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1-9DDE-48FD-9EEA-1DE0B9D9089B}"/>
              </c:ext>
            </c:extLst>
          </c:dPt>
          <c:dPt>
            <c:idx val="9"/>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3-9DDE-48FD-9EEA-1DE0B9D9089B}"/>
              </c:ext>
            </c:extLst>
          </c:dPt>
          <c:dPt>
            <c:idx val="10"/>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5-9DDE-48FD-9EEA-1DE0B9D9089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Analysis!$A$65:$A$76</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Analysis!$B$65:$B$76</c:f>
              <c:numCache>
                <c:formatCode>0,"K"</c:formatCode>
                <c:ptCount val="11"/>
                <c:pt idx="0">
                  <c:v>310370</c:v>
                </c:pt>
                <c:pt idx="1">
                  <c:v>503350</c:v>
                </c:pt>
                <c:pt idx="2">
                  <c:v>124510</c:v>
                </c:pt>
                <c:pt idx="3">
                  <c:v>85250</c:v>
                </c:pt>
                <c:pt idx="4">
                  <c:v>612400</c:v>
                </c:pt>
                <c:pt idx="5">
                  <c:v>333410</c:v>
                </c:pt>
                <c:pt idx="6">
                  <c:v>175290</c:v>
                </c:pt>
                <c:pt idx="7">
                  <c:v>210880</c:v>
                </c:pt>
                <c:pt idx="8">
                  <c:v>74360</c:v>
                </c:pt>
                <c:pt idx="9">
                  <c:v>366430</c:v>
                </c:pt>
                <c:pt idx="10">
                  <c:v>562420</c:v>
                </c:pt>
              </c:numCache>
            </c:numRef>
          </c:val>
          <c:extLst>
            <c:ext xmlns:c16="http://schemas.microsoft.com/office/drawing/2014/chart" uri="{C3380CC4-5D6E-409C-BE32-E72D297353CC}">
              <c16:uniqueId val="{00000016-9DDE-48FD-9EEA-1DE0B9D9089B}"/>
            </c:ext>
          </c:extLst>
        </c:ser>
        <c:dLbls>
          <c:dLblPos val="outEnd"/>
          <c:showLegendKey val="0"/>
          <c:showVal val="1"/>
          <c:showCatName val="0"/>
          <c:showSerName val="0"/>
          <c:showPercent val="0"/>
          <c:showBubbleSize val="0"/>
        </c:dLbls>
        <c:gapWidth val="100"/>
        <c:axId val="1874843488"/>
        <c:axId val="1874832928"/>
      </c:barChart>
      <c:catAx>
        <c:axId val="187484348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Country</a:t>
                </a:r>
              </a:p>
            </c:rich>
          </c:tx>
          <c:layout>
            <c:manualLayout>
              <c:xMode val="edge"/>
              <c:yMode val="edge"/>
              <c:x val="0.42308816411805039"/>
              <c:y val="0.8837753077745511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74832928"/>
        <c:crosses val="autoZero"/>
        <c:auto val="1"/>
        <c:lblAlgn val="ctr"/>
        <c:lblOffset val="100"/>
        <c:noMultiLvlLbl val="0"/>
      </c:catAx>
      <c:valAx>
        <c:axId val="1874832928"/>
        <c:scaling>
          <c:orientation val="minMax"/>
        </c:scaling>
        <c:delete val="1"/>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Total Salary (in K)</a:t>
                </a:r>
              </a:p>
            </c:rich>
          </c:tx>
          <c:layout>
            <c:manualLayout>
              <c:xMode val="edge"/>
              <c:yMode val="edge"/>
              <c:x val="3.2282503568414486E-2"/>
              <c:y val="0.1577302462051611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quot;K&quot;" sourceLinked="1"/>
        <c:majorTickMark val="out"/>
        <c:minorTickMark val="none"/>
        <c:tickLblPos val="nextTo"/>
        <c:crossAx val="187484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Average Salary</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Country-wise Candidate's</a:t>
            </a:r>
            <a:r>
              <a:rPr lang="en-US" b="1" baseline="0">
                <a:solidFill>
                  <a:schemeClr val="tx1"/>
                </a:solidFill>
              </a:rPr>
              <a:t> </a:t>
            </a:r>
            <a:r>
              <a:rPr lang="en-US" b="1">
                <a:solidFill>
                  <a:schemeClr val="tx1"/>
                </a:solidFill>
              </a:rPr>
              <a:t>Average Salary</a:t>
            </a:r>
            <a:r>
              <a:rPr lang="en-US" b="1" baseline="0">
                <a:solidFill>
                  <a:schemeClr val="tx1"/>
                </a:solidFill>
              </a:rPr>
              <a:t> (in Thousands)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6985676761785"/>
          <c:y val="0.21573790108894472"/>
          <c:w val="0.87809101953935831"/>
          <c:h val="0.41428209993674897"/>
        </c:manualLayout>
      </c:layout>
      <c:barChart>
        <c:barDir val="col"/>
        <c:grouping val="clustered"/>
        <c:varyColors val="0"/>
        <c:ser>
          <c:idx val="0"/>
          <c:order val="0"/>
          <c:tx>
            <c:strRef>
              <c:f>Analysis!$B$307</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Lbls>
            <c:numFmt formatCode="0.0,\ "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Analysis!$A$308:$A$319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Analysis!$B$308:$B$319</c:f>
              <c:numCache>
                <c:formatCode>0.0,\ "K"</c:formatCode>
                <c:ptCount val="11"/>
                <c:pt idx="0">
                  <c:v>103456.66666666667</c:v>
                </c:pt>
                <c:pt idx="1">
                  <c:v>62918.75</c:v>
                </c:pt>
                <c:pt idx="2">
                  <c:v>41503.333333333336</c:v>
                </c:pt>
                <c:pt idx="3">
                  <c:v>42625</c:v>
                </c:pt>
                <c:pt idx="4">
                  <c:v>68044.444444444438</c:v>
                </c:pt>
                <c:pt idx="5">
                  <c:v>66682</c:v>
                </c:pt>
                <c:pt idx="6">
                  <c:v>58430</c:v>
                </c:pt>
                <c:pt idx="7">
                  <c:v>70293.333333333328</c:v>
                </c:pt>
                <c:pt idx="8">
                  <c:v>37180</c:v>
                </c:pt>
                <c:pt idx="9">
                  <c:v>73286</c:v>
                </c:pt>
                <c:pt idx="10">
                  <c:v>80345.71428571429</c:v>
                </c:pt>
              </c:numCache>
            </c:numRef>
          </c:val>
          <c:extLst>
            <c:ext xmlns:c16="http://schemas.microsoft.com/office/drawing/2014/chart" uri="{C3380CC4-5D6E-409C-BE32-E72D297353CC}">
              <c16:uniqueId val="{00000000-6793-433F-A0AB-9B206AE14826}"/>
            </c:ext>
          </c:extLst>
        </c:ser>
        <c:dLbls>
          <c:dLblPos val="outEnd"/>
          <c:showLegendKey val="0"/>
          <c:showVal val="1"/>
          <c:showCatName val="0"/>
          <c:showSerName val="0"/>
          <c:showPercent val="0"/>
          <c:showBubbleSize val="0"/>
        </c:dLbls>
        <c:gapWidth val="219"/>
        <c:overlap val="-27"/>
        <c:axId val="1961508144"/>
        <c:axId val="1961503344"/>
      </c:barChart>
      <c:catAx>
        <c:axId val="1961508144"/>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Country</a:t>
                </a:r>
              </a:p>
            </c:rich>
          </c:tx>
          <c:layout>
            <c:manualLayout>
              <c:xMode val="edge"/>
              <c:yMode val="edge"/>
              <c:x val="0.44230137585966056"/>
              <c:y val="0.9101372719968545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961503344"/>
        <c:crosses val="autoZero"/>
        <c:auto val="1"/>
        <c:lblAlgn val="ctr"/>
        <c:lblOffset val="100"/>
        <c:noMultiLvlLbl val="0"/>
      </c:catAx>
      <c:valAx>
        <c:axId val="1961503344"/>
        <c:scaling>
          <c:orientation val="minMax"/>
        </c:scaling>
        <c:delete val="1"/>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Average Salary (in K)</a:t>
                </a:r>
              </a:p>
            </c:rich>
          </c:tx>
          <c:layout>
            <c:manualLayout>
              <c:xMode val="edge"/>
              <c:yMode val="edge"/>
              <c:x val="3.9069653494243559E-2"/>
              <c:y val="0.16234302613809254"/>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quot;K&quot;" sourceLinked="1"/>
        <c:majorTickMark val="none"/>
        <c:minorTickMark val="none"/>
        <c:tickLblPos val="nextTo"/>
        <c:crossAx val="196150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Average Salary</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Country-wise Candidate's</a:t>
            </a:r>
            <a:r>
              <a:rPr lang="en-US" b="1" baseline="0">
                <a:solidFill>
                  <a:schemeClr val="tx1"/>
                </a:solidFill>
              </a:rPr>
              <a:t> </a:t>
            </a:r>
            <a:r>
              <a:rPr lang="en-US" b="1">
                <a:solidFill>
                  <a:schemeClr val="tx1"/>
                </a:solidFill>
              </a:rPr>
              <a:t>Average Salary</a:t>
            </a:r>
            <a:r>
              <a:rPr lang="en-US" b="1" baseline="0">
                <a:solidFill>
                  <a:schemeClr val="tx1"/>
                </a:solidFill>
              </a:rPr>
              <a:t> (in Thousands)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solidFill>
              <a:schemeClr val="tx1">
                <a:lumMod val="15000"/>
                <a:lumOff val="85000"/>
              </a:schemeClr>
            </a:solidFill>
          </a:ln>
          <a:effectLst/>
        </c:spPr>
        <c:marker>
          <c:symbol val="none"/>
        </c:marker>
        <c:dLbl>
          <c:idx val="0"/>
          <c:numFmt formatCode="0.0,\ "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6985676761785"/>
          <c:y val="0.17231697874931406"/>
          <c:w val="0.87809101953935831"/>
          <c:h val="0.45770309176056706"/>
        </c:manualLayout>
      </c:layout>
      <c:barChart>
        <c:barDir val="col"/>
        <c:grouping val="clustered"/>
        <c:varyColors val="0"/>
        <c:ser>
          <c:idx val="0"/>
          <c:order val="0"/>
          <c:tx>
            <c:strRef>
              <c:f>Analysis!$B$307</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Lbls>
            <c:numFmt formatCode="0.0,\ "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Analysis!$A$308:$A$319</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Analysis!$B$308:$B$319</c:f>
              <c:numCache>
                <c:formatCode>0.0,\ "K"</c:formatCode>
                <c:ptCount val="11"/>
                <c:pt idx="0">
                  <c:v>103456.66666666667</c:v>
                </c:pt>
                <c:pt idx="1">
                  <c:v>62918.75</c:v>
                </c:pt>
                <c:pt idx="2">
                  <c:v>41503.333333333336</c:v>
                </c:pt>
                <c:pt idx="3">
                  <c:v>42625</c:v>
                </c:pt>
                <c:pt idx="4">
                  <c:v>68044.444444444438</c:v>
                </c:pt>
                <c:pt idx="5">
                  <c:v>66682</c:v>
                </c:pt>
                <c:pt idx="6">
                  <c:v>58430</c:v>
                </c:pt>
                <c:pt idx="7">
                  <c:v>70293.333333333328</c:v>
                </c:pt>
                <c:pt idx="8">
                  <c:v>37180</c:v>
                </c:pt>
                <c:pt idx="9">
                  <c:v>73286</c:v>
                </c:pt>
                <c:pt idx="10">
                  <c:v>80345.71428571429</c:v>
                </c:pt>
              </c:numCache>
            </c:numRef>
          </c:val>
          <c:extLst>
            <c:ext xmlns:c16="http://schemas.microsoft.com/office/drawing/2014/chart" uri="{C3380CC4-5D6E-409C-BE32-E72D297353CC}">
              <c16:uniqueId val="{00000000-C6C1-4018-8F58-75DE6B5733C1}"/>
            </c:ext>
          </c:extLst>
        </c:ser>
        <c:dLbls>
          <c:dLblPos val="outEnd"/>
          <c:showLegendKey val="0"/>
          <c:showVal val="1"/>
          <c:showCatName val="0"/>
          <c:showSerName val="0"/>
          <c:showPercent val="0"/>
          <c:showBubbleSize val="0"/>
        </c:dLbls>
        <c:gapWidth val="219"/>
        <c:overlap val="-27"/>
        <c:axId val="1961508144"/>
        <c:axId val="1961503344"/>
      </c:barChart>
      <c:catAx>
        <c:axId val="1961508144"/>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Country</a:t>
                </a:r>
              </a:p>
            </c:rich>
          </c:tx>
          <c:layout>
            <c:manualLayout>
              <c:xMode val="edge"/>
              <c:yMode val="edge"/>
              <c:x val="0.44134814752401635"/>
              <c:y val="0.9077932036033623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961503344"/>
        <c:crosses val="autoZero"/>
        <c:auto val="1"/>
        <c:lblAlgn val="ctr"/>
        <c:lblOffset val="100"/>
        <c:noMultiLvlLbl val="0"/>
      </c:catAx>
      <c:valAx>
        <c:axId val="1961503344"/>
        <c:scaling>
          <c:orientation val="minMax"/>
        </c:scaling>
        <c:delete val="1"/>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solidFill>
                      <a:schemeClr val="tx1"/>
                    </a:solidFill>
                  </a:rPr>
                  <a:t>Average Salary (in K)</a:t>
                </a:r>
              </a:p>
            </c:rich>
          </c:tx>
          <c:layout>
            <c:manualLayout>
              <c:xMode val="edge"/>
              <c:yMode val="edge"/>
              <c:x val="4.0230251509523973E-2"/>
              <c:y val="0.16751075636494644"/>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 &quot;K&quot;" sourceLinked="1"/>
        <c:majorTickMark val="none"/>
        <c:minorTickMark val="none"/>
        <c:tickLblPos val="nextTo"/>
        <c:crossAx val="196150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(WORKING).xlsx]Analysis!Country VS Distinct Sports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Distinct Sports Count per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910478725561968"/>
          <c:y val="0.16809677434730369"/>
          <c:w val="0.60642845000936862"/>
          <c:h val="0.71316450693091671"/>
        </c:manualLayout>
      </c:layout>
      <c:barChart>
        <c:barDir val="bar"/>
        <c:grouping val="clustered"/>
        <c:varyColors val="0"/>
        <c:ser>
          <c:idx val="0"/>
          <c:order val="0"/>
          <c:tx>
            <c:strRef>
              <c:f>Analysis!$B$331</c:f>
              <c:strCache>
                <c:ptCount val="1"/>
                <c:pt idx="0">
                  <c:v>Total</c:v>
                </c:pt>
              </c:strCache>
            </c:strRef>
          </c:tx>
          <c:spPr>
            <a:solidFill>
              <a:schemeClr val="accent6">
                <a:lumMod val="75000"/>
              </a:schemeClr>
            </a:solidFill>
            <a:ln>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Analysis!$A$332:$A$343</c:f>
              <c:strCache>
                <c:ptCount val="11"/>
                <c:pt idx="0">
                  <c:v>USA</c:v>
                </c:pt>
                <c:pt idx="1">
                  <c:v>UK</c:v>
                </c:pt>
                <c:pt idx="2">
                  <c:v>SWEDEN</c:v>
                </c:pt>
                <c:pt idx="3">
                  <c:v>SPAIN</c:v>
                </c:pt>
                <c:pt idx="4">
                  <c:v>NETHERLANDS</c:v>
                </c:pt>
                <c:pt idx="5">
                  <c:v>GERMANY</c:v>
                </c:pt>
                <c:pt idx="6">
                  <c:v>FRANCE</c:v>
                </c:pt>
                <c:pt idx="7">
                  <c:v>BRAZIL</c:v>
                </c:pt>
                <c:pt idx="8">
                  <c:v>AUSTRIA</c:v>
                </c:pt>
                <c:pt idx="9">
                  <c:v>AUSTRALIA</c:v>
                </c:pt>
                <c:pt idx="10">
                  <c:v>ARGENTINA</c:v>
                </c:pt>
              </c:strCache>
            </c:strRef>
          </c:cat>
          <c:val>
            <c:numRef>
              <c:f>Analysis!$B$332:$B$343</c:f>
              <c:numCache>
                <c:formatCode>0</c:formatCode>
                <c:ptCount val="11"/>
                <c:pt idx="0">
                  <c:v>7</c:v>
                </c:pt>
                <c:pt idx="1">
                  <c:v>5</c:v>
                </c:pt>
                <c:pt idx="2">
                  <c:v>2</c:v>
                </c:pt>
                <c:pt idx="3">
                  <c:v>3</c:v>
                </c:pt>
                <c:pt idx="4">
                  <c:v>2</c:v>
                </c:pt>
                <c:pt idx="5">
                  <c:v>5</c:v>
                </c:pt>
                <c:pt idx="6">
                  <c:v>8</c:v>
                </c:pt>
                <c:pt idx="7">
                  <c:v>2</c:v>
                </c:pt>
                <c:pt idx="8">
                  <c:v>3</c:v>
                </c:pt>
                <c:pt idx="9">
                  <c:v>8</c:v>
                </c:pt>
                <c:pt idx="10">
                  <c:v>3</c:v>
                </c:pt>
              </c:numCache>
            </c:numRef>
          </c:val>
          <c:extLst>
            <c:ext xmlns:c16="http://schemas.microsoft.com/office/drawing/2014/chart" uri="{C3380CC4-5D6E-409C-BE32-E72D297353CC}">
              <c16:uniqueId val="{00000000-E61D-49EB-B8C6-584C7470D5E1}"/>
            </c:ext>
          </c:extLst>
        </c:ser>
        <c:dLbls>
          <c:dLblPos val="outEnd"/>
          <c:showLegendKey val="0"/>
          <c:showVal val="1"/>
          <c:showCatName val="0"/>
          <c:showSerName val="0"/>
          <c:showPercent val="0"/>
          <c:showBubbleSize val="0"/>
        </c:dLbls>
        <c:gapWidth val="182"/>
        <c:axId val="2043750320"/>
        <c:axId val="2043750800"/>
      </c:barChart>
      <c:catAx>
        <c:axId val="204375032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solidFill>
                      <a:schemeClr val="tx1"/>
                    </a:solidFill>
                  </a:rPr>
                  <a:t>Country</a:t>
                </a:r>
              </a:p>
            </c:rich>
          </c:tx>
          <c:layout>
            <c:manualLayout>
              <c:xMode val="edge"/>
              <c:yMode val="edge"/>
              <c:x val="3.3363643751243476E-2"/>
              <c:y val="0.41627737892665478"/>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2043750800"/>
        <c:crosses val="autoZero"/>
        <c:auto val="1"/>
        <c:lblAlgn val="ctr"/>
        <c:lblOffset val="100"/>
        <c:noMultiLvlLbl val="0"/>
      </c:catAx>
      <c:valAx>
        <c:axId val="2043750800"/>
        <c:scaling>
          <c:orientation val="minMax"/>
        </c:scaling>
        <c:delete val="1"/>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solidFill>
                      <a:schemeClr val="tx1"/>
                    </a:solidFill>
                  </a:rPr>
                  <a:t>Distinct Count of Sports</a:t>
                </a:r>
              </a:p>
            </c:rich>
          </c:tx>
          <c:layout>
            <c:manualLayout>
              <c:xMode val="edge"/>
              <c:yMode val="edge"/>
              <c:x val="0.34811598053050563"/>
              <c:y val="0.9045432991069177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204375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[Kevaro_Athletics &amp; Co (WORKING).xlsx]Analysis!Sports Location VS Sports Count</c:name>
    <c:fmtId val="2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Location-wise Sports Count (Distinct)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lumMod val="20000"/>
              <a:lumOff val="80000"/>
            </a:schemeClr>
          </a:solidFill>
          <a:ln w="19050">
            <a:solidFill>
              <a:schemeClr val="tx1">
                <a:lumMod val="15000"/>
                <a:lumOff val="85000"/>
              </a:schemeClr>
            </a:solidFill>
          </a:ln>
          <a:effectLst/>
        </c:spPr>
        <c:dLbl>
          <c:idx val="0"/>
          <c:layout>
            <c:manualLayout>
              <c:x val="0.17495477467555798"/>
              <c:y val="-2.0742239121593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lumMod val="20000"/>
              <a:lumOff val="80000"/>
            </a:schemeClr>
          </a:solidFill>
          <a:ln w="19050">
            <a:solidFill>
              <a:schemeClr val="tx1">
                <a:lumMod val="15000"/>
                <a:lumOff val="85000"/>
              </a:schemeClr>
            </a:solidFill>
          </a:ln>
          <a:effectLst/>
        </c:spPr>
        <c:dLbl>
          <c:idx val="0"/>
          <c:layout>
            <c:manualLayout>
              <c:x val="0.17495477467555798"/>
              <c:y val="-2.0742239121593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lumMod val="20000"/>
              <a:lumOff val="80000"/>
            </a:schemeClr>
          </a:solidFill>
          <a:ln w="19050">
            <a:solidFill>
              <a:schemeClr val="tx1">
                <a:lumMod val="15000"/>
                <a:lumOff val="85000"/>
              </a:schemeClr>
            </a:solidFill>
          </a:ln>
          <a:effectLst/>
        </c:spPr>
        <c:dLbl>
          <c:idx val="0"/>
          <c:layout>
            <c:manualLayout>
              <c:x val="0.17495477467555798"/>
              <c:y val="-2.0742239121593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lumMod val="20000"/>
              <a:lumOff val="80000"/>
            </a:schemeClr>
          </a:solidFill>
          <a:ln w="19050">
            <a:solidFill>
              <a:schemeClr val="tx1">
                <a:lumMod val="15000"/>
                <a:lumOff val="85000"/>
              </a:schemeClr>
            </a:solidFill>
          </a:ln>
          <a:effectLst/>
        </c:spPr>
        <c:dLbl>
          <c:idx val="0"/>
          <c:layout>
            <c:manualLayout>
              <c:x val="0.17495477467555798"/>
              <c:y val="-2.0742239121593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15"/>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18"/>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21"/>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24"/>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27"/>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30"/>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33"/>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6">
              <a:lumMod val="20000"/>
              <a:lumOff val="80000"/>
            </a:schemeClr>
          </a:solidFill>
          <a:ln w="19050">
            <a:solidFill>
              <a:schemeClr val="tx1">
                <a:lumMod val="15000"/>
                <a:lumOff val="85000"/>
              </a:schemeClr>
            </a:solidFill>
          </a:ln>
          <a:effectLst/>
        </c:spPr>
        <c:dLbl>
          <c:idx val="0"/>
          <c:layout>
            <c:manualLayout>
              <c:x val="0.13507160238061822"/>
              <c:y val="-2.463222884056133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
        <c:idx val="36"/>
        <c:spPr>
          <a:solidFill>
            <a:schemeClr val="accent1"/>
          </a:solidFill>
          <a:ln w="1905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6">
              <a:lumMod val="75000"/>
            </a:schemeClr>
          </a:solidFill>
          <a:ln w="19050">
            <a:solidFill>
              <a:schemeClr val="tx1">
                <a:lumMod val="15000"/>
                <a:lumOff val="85000"/>
              </a:schemeClr>
            </a:solidFill>
          </a:ln>
          <a:effectLst/>
        </c:spPr>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6">
              <a:lumMod val="20000"/>
              <a:lumOff val="80000"/>
            </a:schemeClr>
          </a:solidFill>
          <a:ln w="19050">
            <a:solidFill>
              <a:schemeClr val="tx1">
                <a:lumMod val="15000"/>
                <a:lumOff val="85000"/>
              </a:schemeClr>
            </a:solidFill>
          </a:ln>
          <a:effectLst/>
        </c:spPr>
        <c:dLbl>
          <c:idx val="0"/>
          <c:layout>
            <c:manualLayout>
              <c:x val="8.4302412737880847E-2"/>
              <c:y val="-2.883434385145714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Lst>
        </c:dLbl>
      </c:pivotFmt>
    </c:pivotFmts>
    <c:plotArea>
      <c:layout>
        <c:manualLayout>
          <c:layoutTarget val="inner"/>
          <c:xMode val="edge"/>
          <c:yMode val="edge"/>
          <c:x val="6.2793197322422611E-2"/>
          <c:y val="0.186990522173825"/>
          <c:w val="0.5399732761946261"/>
          <c:h val="0.71510602168213211"/>
        </c:manualLayout>
      </c:layout>
      <c:pieChart>
        <c:varyColors val="1"/>
        <c:ser>
          <c:idx val="0"/>
          <c:order val="0"/>
          <c:tx>
            <c:strRef>
              <c:f>Analysis!$B$355</c:f>
              <c:strCache>
                <c:ptCount val="1"/>
                <c:pt idx="0">
                  <c:v>Total</c:v>
                </c:pt>
              </c:strCache>
            </c:strRef>
          </c:tx>
          <c:spPr>
            <a:ln>
              <a:solidFill>
                <a:schemeClr val="tx1">
                  <a:lumMod val="15000"/>
                  <a:lumOff val="85000"/>
                </a:schemeClr>
              </a:solidFill>
            </a:ln>
          </c:spPr>
          <c:dPt>
            <c:idx val="0"/>
            <c:bubble3D val="0"/>
            <c:spPr>
              <a:solidFill>
                <a:schemeClr val="accent6">
                  <a:lumMod val="75000"/>
                </a:schemeClr>
              </a:solidFill>
              <a:ln w="19050">
                <a:solidFill>
                  <a:schemeClr val="tx1">
                    <a:lumMod val="15000"/>
                    <a:lumOff val="85000"/>
                  </a:schemeClr>
                </a:solidFill>
              </a:ln>
              <a:effectLst/>
            </c:spPr>
            <c:extLst>
              <c:ext xmlns:c16="http://schemas.microsoft.com/office/drawing/2014/chart" uri="{C3380CC4-5D6E-409C-BE32-E72D297353CC}">
                <c16:uniqueId val="{00000001-1139-49C0-9445-5D126D22EDD1}"/>
              </c:ext>
            </c:extLst>
          </c:dPt>
          <c:dPt>
            <c:idx val="1"/>
            <c:bubble3D val="0"/>
            <c:spPr>
              <a:solidFill>
                <a:schemeClr val="accent6">
                  <a:lumMod val="20000"/>
                  <a:lumOff val="80000"/>
                </a:schemeClr>
              </a:solidFill>
              <a:ln w="19050">
                <a:solidFill>
                  <a:schemeClr val="tx1">
                    <a:lumMod val="15000"/>
                    <a:lumOff val="85000"/>
                  </a:schemeClr>
                </a:solidFill>
              </a:ln>
              <a:effectLst/>
            </c:spPr>
            <c:extLst>
              <c:ext xmlns:c16="http://schemas.microsoft.com/office/drawing/2014/chart" uri="{C3380CC4-5D6E-409C-BE32-E72D297353CC}">
                <c16:uniqueId val="{00000003-1139-49C0-9445-5D126D22EDD1}"/>
              </c:ext>
            </c:extLst>
          </c:dPt>
          <c:dLbls>
            <c:dLbl>
              <c:idx val="0"/>
              <c:layout>
                <c:manualLayout>
                  <c:x val="-0.22177465997226778"/>
                  <c:y val="4.9035258487507795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139-49C0-9445-5D126D22EDD1}"/>
                </c:ext>
              </c:extLst>
            </c:dLbl>
            <c:dLbl>
              <c:idx val="1"/>
              <c:layout>
                <c:manualLayout>
                  <c:x val="8.4302412737880847E-2"/>
                  <c:y val="-2.883434385145714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906722562606943"/>
                      <c:h val="0.17278061522985813"/>
                    </c:manualLayout>
                  </c15:layout>
                </c:ext>
                <c:ext xmlns:c16="http://schemas.microsoft.com/office/drawing/2014/chart" uri="{C3380CC4-5D6E-409C-BE32-E72D297353CC}">
                  <c16:uniqueId val="{00000003-1139-49C0-9445-5D126D22EDD1}"/>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Analysis!$A$356:$A$358</c:f>
              <c:strCache>
                <c:ptCount val="2"/>
                <c:pt idx="0">
                  <c:v>INDOOR</c:v>
                </c:pt>
                <c:pt idx="1">
                  <c:v>OUTDOOR</c:v>
                </c:pt>
              </c:strCache>
            </c:strRef>
          </c:cat>
          <c:val>
            <c:numRef>
              <c:f>Analysis!$B$356:$B$358</c:f>
              <c:numCache>
                <c:formatCode>0</c:formatCode>
                <c:ptCount val="2"/>
                <c:pt idx="0">
                  <c:v>15</c:v>
                </c:pt>
                <c:pt idx="1">
                  <c:v>17</c:v>
                </c:pt>
              </c:numCache>
            </c:numRef>
          </c:val>
          <c:extLst>
            <c:ext xmlns:c16="http://schemas.microsoft.com/office/drawing/2014/chart" uri="{C3380CC4-5D6E-409C-BE32-E72D297353CC}">
              <c16:uniqueId val="{00000004-1139-49C0-9445-5D126D22EDD1}"/>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22</xdr:col>
      <xdr:colOff>249385</xdr:colOff>
      <xdr:row>4</xdr:row>
      <xdr:rowOff>56749</xdr:rowOff>
    </xdr:from>
    <xdr:to>
      <xdr:col>28</xdr:col>
      <xdr:colOff>805365</xdr:colOff>
      <xdr:row>17</xdr:row>
      <xdr:rowOff>110944</xdr:rowOff>
    </xdr:to>
    <xdr:graphicFrame macro="">
      <xdr:nvGraphicFramePr>
        <xdr:cNvPr id="2" name="Chart 1">
          <a:extLst>
            <a:ext uri="{FF2B5EF4-FFF2-40B4-BE49-F238E27FC236}">
              <a16:creationId xmlns:a16="http://schemas.microsoft.com/office/drawing/2014/main" id="{B4F2B729-4882-81E3-DF9D-3B860CF1A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22</xdr:col>
      <xdr:colOff>236564</xdr:colOff>
      <xdr:row>103</xdr:row>
      <xdr:rowOff>30843</xdr:rowOff>
    </xdr:from>
    <xdr:ext cx="1845631" cy="3251021"/>
    <mc:AlternateContent xmlns:mc="http://schemas.openxmlformats.org/markup-compatibility/2006" xmlns:a14="http://schemas.microsoft.com/office/drawing/2010/main">
      <mc:Choice Requires="a14">
        <xdr:graphicFrame macro="">
          <xdr:nvGraphicFramePr>
            <xdr:cNvPr id="2" name="COUNTRY NAME">
              <a:extLst>
                <a:ext uri="{FF2B5EF4-FFF2-40B4-BE49-F238E27FC236}">
                  <a16:creationId xmlns:a16="http://schemas.microsoft.com/office/drawing/2014/main" id="{92F1B21F-1AB2-63B6-9E19-8AE97E09478F}"/>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18306455" y="15767800"/>
              <a:ext cx="1843866" cy="33215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25</xdr:col>
      <xdr:colOff>429583</xdr:colOff>
      <xdr:row>103</xdr:row>
      <xdr:rowOff>75192</xdr:rowOff>
    </xdr:from>
    <xdr:ext cx="1836182" cy="861438"/>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2F81176-A69D-A86B-3222-05A15D2176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321648" y="15812149"/>
              <a:ext cx="1834421" cy="8790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18</xdr:col>
      <xdr:colOff>400099</xdr:colOff>
      <xdr:row>103</xdr:row>
      <xdr:rowOff>42587</xdr:rowOff>
    </xdr:from>
    <xdr:ext cx="2096941" cy="8147350"/>
    <mc:AlternateContent xmlns:mc="http://schemas.openxmlformats.org/markup-compatibility/2006" xmlns:a14="http://schemas.microsoft.com/office/drawing/2010/main">
      <mc:Choice Requires="a14">
        <xdr:graphicFrame macro="">
          <xdr:nvGraphicFramePr>
            <xdr:cNvPr id="4" name="SPORTS">
              <a:extLst>
                <a:ext uri="{FF2B5EF4-FFF2-40B4-BE49-F238E27FC236}">
                  <a16:creationId xmlns:a16="http://schemas.microsoft.com/office/drawing/2014/main" id="{BA86EB42-8247-0931-8B3F-D2D846663381}"/>
                </a:ext>
              </a:extLst>
            </xdr:cNvPr>
            <xdr:cNvGraphicFramePr/>
          </xdr:nvGraphicFramePr>
          <xdr:xfrm>
            <a:off x="0" y="0"/>
            <a:ext cx="0" cy="0"/>
          </xdr:xfrm>
          <a:graphic>
            <a:graphicData uri="http://schemas.microsoft.com/office/drawing/2010/slicer">
              <sle:slicer xmlns:sle="http://schemas.microsoft.com/office/drawing/2010/slicer" name="SPORTS"/>
            </a:graphicData>
          </a:graphic>
        </xdr:graphicFrame>
      </mc:Choice>
      <mc:Fallback xmlns="">
        <xdr:sp macro="" textlink="">
          <xdr:nvSpPr>
            <xdr:cNvPr id="0" name=""/>
            <xdr:cNvSpPr>
              <a:spLocks noTextEdit="1"/>
            </xdr:cNvSpPr>
          </xdr:nvSpPr>
          <xdr:spPr>
            <a:xfrm>
              <a:off x="14784613" y="360086"/>
              <a:ext cx="2099197" cy="833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5</xdr:col>
      <xdr:colOff>16281</xdr:colOff>
      <xdr:row>102</xdr:row>
      <xdr:rowOff>149058</xdr:rowOff>
    </xdr:from>
    <xdr:to>
      <xdr:col>16</xdr:col>
      <xdr:colOff>499672</xdr:colOff>
      <xdr:row>119</xdr:row>
      <xdr:rowOff>130257</xdr:rowOff>
    </xdr:to>
    <xdr:graphicFrame macro="">
      <xdr:nvGraphicFramePr>
        <xdr:cNvPr id="5" name="Candidates Count VS Country">
          <a:extLst>
            <a:ext uri="{FF2B5EF4-FFF2-40B4-BE49-F238E27FC236}">
              <a16:creationId xmlns:a16="http://schemas.microsoft.com/office/drawing/2014/main" id="{6DC822F1-3552-4E93-443E-7FAE88078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26459</xdr:colOff>
      <xdr:row>123</xdr:row>
      <xdr:rowOff>86286</xdr:rowOff>
    </xdr:from>
    <xdr:to>
      <xdr:col>16</xdr:col>
      <xdr:colOff>512884</xdr:colOff>
      <xdr:row>143</xdr:row>
      <xdr:rowOff>79375</xdr:rowOff>
    </xdr:to>
    <xdr:graphicFrame macro="">
      <xdr:nvGraphicFramePr>
        <xdr:cNvPr id="6" name="Candidates Count VS Sports">
          <a:extLst>
            <a:ext uri="{FF2B5EF4-FFF2-40B4-BE49-F238E27FC236}">
              <a16:creationId xmlns:a16="http://schemas.microsoft.com/office/drawing/2014/main" id="{AA1FC9E8-7AA2-ECDB-9B7E-F93E2A6D8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85026</xdr:colOff>
      <xdr:row>238</xdr:row>
      <xdr:rowOff>33726</xdr:rowOff>
    </xdr:from>
    <xdr:to>
      <xdr:col>21</xdr:col>
      <xdr:colOff>120952</xdr:colOff>
      <xdr:row>257</xdr:row>
      <xdr:rowOff>66168</xdr:rowOff>
    </xdr:to>
    <xdr:graphicFrame macro="">
      <xdr:nvGraphicFramePr>
        <xdr:cNvPr id="7" name="Sports VS Candidate's Average Weight">
          <a:extLst>
            <a:ext uri="{FF2B5EF4-FFF2-40B4-BE49-F238E27FC236}">
              <a16:creationId xmlns:a16="http://schemas.microsoft.com/office/drawing/2014/main" id="{69A6CDCD-1BBE-6A1C-BD55-551135F4F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52281</xdr:colOff>
      <xdr:row>159</xdr:row>
      <xdr:rowOff>99608</xdr:rowOff>
    </xdr:from>
    <xdr:to>
      <xdr:col>20</xdr:col>
      <xdr:colOff>558800</xdr:colOff>
      <xdr:row>179</xdr:row>
      <xdr:rowOff>72328</xdr:rowOff>
    </xdr:to>
    <xdr:graphicFrame macro="">
      <xdr:nvGraphicFramePr>
        <xdr:cNvPr id="8" name="Country VS Total Salary - Gender Distribution">
          <a:extLst>
            <a:ext uri="{FF2B5EF4-FFF2-40B4-BE49-F238E27FC236}">
              <a16:creationId xmlns:a16="http://schemas.microsoft.com/office/drawing/2014/main" id="{C12892C8-1468-426A-AE3A-005DE2D4E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16273</xdr:colOff>
      <xdr:row>192</xdr:row>
      <xdr:rowOff>120752</xdr:rowOff>
    </xdr:from>
    <xdr:to>
      <xdr:col>23</xdr:col>
      <xdr:colOff>268495</xdr:colOff>
      <xdr:row>219</xdr:row>
      <xdr:rowOff>117913</xdr:rowOff>
    </xdr:to>
    <xdr:graphicFrame macro="">
      <xdr:nvGraphicFramePr>
        <xdr:cNvPr id="9" name="Sports VS Total Salary - Gender Distribution">
          <a:extLst>
            <a:ext uri="{FF2B5EF4-FFF2-40B4-BE49-F238E27FC236}">
              <a16:creationId xmlns:a16="http://schemas.microsoft.com/office/drawing/2014/main" id="{4F2936B0-A5B8-698E-089D-7C4C79F16B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79454</xdr:colOff>
      <xdr:row>272</xdr:row>
      <xdr:rowOff>148902</xdr:rowOff>
    </xdr:from>
    <xdr:to>
      <xdr:col>20</xdr:col>
      <xdr:colOff>364344</xdr:colOff>
      <xdr:row>295</xdr:row>
      <xdr:rowOff>38109</xdr:rowOff>
    </xdr:to>
    <xdr:graphicFrame macro="">
      <xdr:nvGraphicFramePr>
        <xdr:cNvPr id="10" name="Sports VS Average Salary">
          <a:extLst>
            <a:ext uri="{FF2B5EF4-FFF2-40B4-BE49-F238E27FC236}">
              <a16:creationId xmlns:a16="http://schemas.microsoft.com/office/drawing/2014/main" id="{AC1E8AAC-554D-5873-B2D0-D165A104A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49804</xdr:colOff>
      <xdr:row>304</xdr:row>
      <xdr:rowOff>62496</xdr:rowOff>
    </xdr:from>
    <xdr:to>
      <xdr:col>14</xdr:col>
      <xdr:colOff>585196</xdr:colOff>
      <xdr:row>320</xdr:row>
      <xdr:rowOff>133312</xdr:rowOff>
    </xdr:to>
    <xdr:graphicFrame macro="">
      <xdr:nvGraphicFramePr>
        <xdr:cNvPr id="11" name="Country VS Average Salary">
          <a:extLst>
            <a:ext uri="{FF2B5EF4-FFF2-40B4-BE49-F238E27FC236}">
              <a16:creationId xmlns:a16="http://schemas.microsoft.com/office/drawing/2014/main" id="{717487AD-88E2-CF53-3E26-5C867F30A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8155</xdr:colOff>
      <xdr:row>328</xdr:row>
      <xdr:rowOff>73186</xdr:rowOff>
    </xdr:from>
    <xdr:to>
      <xdr:col>7</xdr:col>
      <xdr:colOff>620233</xdr:colOff>
      <xdr:row>345</xdr:row>
      <xdr:rowOff>48936</xdr:rowOff>
    </xdr:to>
    <xdr:graphicFrame macro="">
      <xdr:nvGraphicFramePr>
        <xdr:cNvPr id="12" name="Country VS Sports Count (Distinct)">
          <a:extLst>
            <a:ext uri="{FF2B5EF4-FFF2-40B4-BE49-F238E27FC236}">
              <a16:creationId xmlns:a16="http://schemas.microsoft.com/office/drawing/2014/main" id="{48B4F5A6-C071-7844-6488-CE9578C7FC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29747</xdr:colOff>
      <xdr:row>351</xdr:row>
      <xdr:rowOff>21166</xdr:rowOff>
    </xdr:from>
    <xdr:to>
      <xdr:col>7</xdr:col>
      <xdr:colOff>952501</xdr:colOff>
      <xdr:row>371</xdr:row>
      <xdr:rowOff>21897</xdr:rowOff>
    </xdr:to>
    <xdr:graphicFrame macro="">
      <xdr:nvGraphicFramePr>
        <xdr:cNvPr id="13" name="Sports Location VS Sports Count">
          <a:extLst>
            <a:ext uri="{FF2B5EF4-FFF2-40B4-BE49-F238E27FC236}">
              <a16:creationId xmlns:a16="http://schemas.microsoft.com/office/drawing/2014/main" id="{5B00AF77-7F63-09D0-E1BC-49B6ADD44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0</xdr:colOff>
      <xdr:row>63</xdr:row>
      <xdr:rowOff>0</xdr:rowOff>
    </xdr:from>
    <xdr:to>
      <xdr:col>9</xdr:col>
      <xdr:colOff>129887</xdr:colOff>
      <xdr:row>91</xdr:row>
      <xdr:rowOff>28303</xdr:rowOff>
    </xdr:to>
    <xdr:graphicFrame macro="">
      <xdr:nvGraphicFramePr>
        <xdr:cNvPr id="18" name="Country VS Total Salary">
          <a:extLst>
            <a:ext uri="{FF2B5EF4-FFF2-40B4-BE49-F238E27FC236}">
              <a16:creationId xmlns:a16="http://schemas.microsoft.com/office/drawing/2014/main" id="{89BCA0AA-965E-4BFA-8390-9DF8AB960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24</xdr:row>
      <xdr:rowOff>0</xdr:rowOff>
    </xdr:from>
    <xdr:to>
      <xdr:col>20</xdr:col>
      <xdr:colOff>380999</xdr:colOff>
      <xdr:row>46</xdr:row>
      <xdr:rowOff>128283</xdr:rowOff>
    </xdr:to>
    <xdr:graphicFrame macro="">
      <xdr:nvGraphicFramePr>
        <xdr:cNvPr id="17" name="Sport VS Total Salary">
          <a:extLst>
            <a:ext uri="{FF2B5EF4-FFF2-40B4-BE49-F238E27FC236}">
              <a16:creationId xmlns:a16="http://schemas.microsoft.com/office/drawing/2014/main" id="{63ECA421-8019-407C-8E79-57A27BE32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46182</xdr:colOff>
      <xdr:row>1</xdr:row>
      <xdr:rowOff>28686</xdr:rowOff>
    </xdr:from>
    <xdr:to>
      <xdr:col>55</xdr:col>
      <xdr:colOff>556711</xdr:colOff>
      <xdr:row>3</xdr:row>
      <xdr:rowOff>202091</xdr:rowOff>
    </xdr:to>
    <xdr:sp macro="" textlink="">
      <xdr:nvSpPr>
        <xdr:cNvPr id="23" name="Rectangle: Rounded Corners 22">
          <a:extLst>
            <a:ext uri="{FF2B5EF4-FFF2-40B4-BE49-F238E27FC236}">
              <a16:creationId xmlns:a16="http://schemas.microsoft.com/office/drawing/2014/main" id="{CEDD95A2-4A51-E8F8-D56D-999499C9BC59}"/>
            </a:ext>
          </a:extLst>
        </xdr:cNvPr>
        <xdr:cNvSpPr/>
      </xdr:nvSpPr>
      <xdr:spPr>
        <a:xfrm>
          <a:off x="46182" y="28686"/>
          <a:ext cx="33553620" cy="681405"/>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304049</xdr:colOff>
      <xdr:row>1</xdr:row>
      <xdr:rowOff>111514</xdr:rowOff>
    </xdr:from>
    <xdr:to>
      <xdr:col>55</xdr:col>
      <xdr:colOff>141111</xdr:colOff>
      <xdr:row>3</xdr:row>
      <xdr:rowOff>79764</xdr:rowOff>
    </xdr:to>
    <xdr:sp macro="" textlink="">
      <xdr:nvSpPr>
        <xdr:cNvPr id="3" name="TextBox 2">
          <a:extLst>
            <a:ext uri="{FF2B5EF4-FFF2-40B4-BE49-F238E27FC236}">
              <a16:creationId xmlns:a16="http://schemas.microsoft.com/office/drawing/2014/main" id="{E1BEE7DA-140D-F701-113A-9C447BEA37D2}"/>
            </a:ext>
          </a:extLst>
        </xdr:cNvPr>
        <xdr:cNvSpPr txBox="1"/>
      </xdr:nvSpPr>
      <xdr:spPr>
        <a:xfrm>
          <a:off x="304049" y="111514"/>
          <a:ext cx="32857062" cy="485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Kevaro_Athletics &amp; Co.</a:t>
          </a:r>
        </a:p>
      </xdr:txBody>
    </xdr:sp>
    <xdr:clientData/>
  </xdr:twoCellAnchor>
  <xdr:twoCellAnchor>
    <xdr:from>
      <xdr:col>1</xdr:col>
      <xdr:colOff>154878</xdr:colOff>
      <xdr:row>30</xdr:row>
      <xdr:rowOff>63498</xdr:rowOff>
    </xdr:from>
    <xdr:to>
      <xdr:col>22</xdr:col>
      <xdr:colOff>333375</xdr:colOff>
      <xdr:row>51</xdr:row>
      <xdr:rowOff>0</xdr:rowOff>
    </xdr:to>
    <xdr:sp macro="" textlink="">
      <xdr:nvSpPr>
        <xdr:cNvPr id="135" name="Rectangle: Rounded Corners 134">
          <a:extLst>
            <a:ext uri="{FF2B5EF4-FFF2-40B4-BE49-F238E27FC236}">
              <a16:creationId xmlns:a16="http://schemas.microsoft.com/office/drawing/2014/main" id="{67919B9E-5DA6-6020-FCC9-B59BCE0C28BF}"/>
            </a:ext>
          </a:extLst>
        </xdr:cNvPr>
        <xdr:cNvSpPr/>
      </xdr:nvSpPr>
      <xdr:spPr>
        <a:xfrm>
          <a:off x="154878" y="7429498"/>
          <a:ext cx="13132497" cy="5288645"/>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xdr:col>
      <xdr:colOff>261471</xdr:colOff>
      <xdr:row>31</xdr:row>
      <xdr:rowOff>201340</xdr:rowOff>
    </xdr:from>
    <xdr:to>
      <xdr:col>22</xdr:col>
      <xdr:colOff>18196</xdr:colOff>
      <xdr:row>50</xdr:row>
      <xdr:rowOff>230909</xdr:rowOff>
    </xdr:to>
    <xdr:graphicFrame macro="">
      <xdr:nvGraphicFramePr>
        <xdr:cNvPr id="137" name="Sports VS Total Salary - Gender Distribution">
          <a:extLst>
            <a:ext uri="{FF2B5EF4-FFF2-40B4-BE49-F238E27FC236}">
              <a16:creationId xmlns:a16="http://schemas.microsoft.com/office/drawing/2014/main" id="{8BE13B2B-1890-40C1-8438-754D1675A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396875</xdr:colOff>
      <xdr:row>31</xdr:row>
      <xdr:rowOff>34648</xdr:rowOff>
    </xdr:from>
    <xdr:to>
      <xdr:col>41</xdr:col>
      <xdr:colOff>127000</xdr:colOff>
      <xdr:row>51</xdr:row>
      <xdr:rowOff>0</xdr:rowOff>
    </xdr:to>
    <xdr:sp macro="" textlink="">
      <xdr:nvSpPr>
        <xdr:cNvPr id="138" name="Rectangle: Rounded Corners 137">
          <a:extLst>
            <a:ext uri="{FF2B5EF4-FFF2-40B4-BE49-F238E27FC236}">
              <a16:creationId xmlns:a16="http://schemas.microsoft.com/office/drawing/2014/main" id="{DB922DD2-DA63-4E1B-B487-69C999214939}"/>
            </a:ext>
          </a:extLst>
        </xdr:cNvPr>
        <xdr:cNvSpPr/>
      </xdr:nvSpPr>
      <xdr:spPr>
        <a:xfrm>
          <a:off x="13350875" y="7654648"/>
          <a:ext cx="11450411" cy="5081638"/>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23</xdr:col>
      <xdr:colOff>137101</xdr:colOff>
      <xdr:row>32</xdr:row>
      <xdr:rowOff>127960</xdr:rowOff>
    </xdr:from>
    <xdr:to>
      <xdr:col>40</xdr:col>
      <xdr:colOff>479812</xdr:colOff>
      <xdr:row>50</xdr:row>
      <xdr:rowOff>230909</xdr:rowOff>
    </xdr:to>
    <xdr:graphicFrame macro="">
      <xdr:nvGraphicFramePr>
        <xdr:cNvPr id="139" name="Country VS Total Salary - Gender Distribution">
          <a:extLst>
            <a:ext uri="{FF2B5EF4-FFF2-40B4-BE49-F238E27FC236}">
              <a16:creationId xmlns:a16="http://schemas.microsoft.com/office/drawing/2014/main" id="{717D8F89-1A35-40C1-85C4-6E923E881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170366</xdr:colOff>
      <xdr:row>17</xdr:row>
      <xdr:rowOff>47625</xdr:rowOff>
    </xdr:from>
    <xdr:to>
      <xdr:col>22</xdr:col>
      <xdr:colOff>396875</xdr:colOff>
      <xdr:row>30</xdr:row>
      <xdr:rowOff>31750</xdr:rowOff>
    </xdr:to>
    <xdr:sp macro="" textlink="">
      <xdr:nvSpPr>
        <xdr:cNvPr id="140" name="Rectangle: Rounded Corners 139">
          <a:extLst>
            <a:ext uri="{FF2B5EF4-FFF2-40B4-BE49-F238E27FC236}">
              <a16:creationId xmlns:a16="http://schemas.microsoft.com/office/drawing/2014/main" id="{A0453EBD-ED0C-4076-9E2C-3428CDC1C620}"/>
            </a:ext>
          </a:extLst>
        </xdr:cNvPr>
        <xdr:cNvSpPr/>
      </xdr:nvSpPr>
      <xdr:spPr>
        <a:xfrm>
          <a:off x="170366" y="4012503"/>
          <a:ext cx="12911021" cy="3205588"/>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xdr:col>
      <xdr:colOff>349250</xdr:colOff>
      <xdr:row>17</xdr:row>
      <xdr:rowOff>142875</xdr:rowOff>
    </xdr:from>
    <xdr:to>
      <xdr:col>22</xdr:col>
      <xdr:colOff>174625</xdr:colOff>
      <xdr:row>29</xdr:row>
      <xdr:rowOff>211667</xdr:rowOff>
    </xdr:to>
    <xdr:graphicFrame macro="">
      <xdr:nvGraphicFramePr>
        <xdr:cNvPr id="142" name="Candidates Count VS Sports">
          <a:extLst>
            <a:ext uri="{FF2B5EF4-FFF2-40B4-BE49-F238E27FC236}">
              <a16:creationId xmlns:a16="http://schemas.microsoft.com/office/drawing/2014/main" id="{FFBEF680-B530-4B56-B045-F3E8DEE50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485112</xdr:colOff>
      <xdr:row>17</xdr:row>
      <xdr:rowOff>38484</xdr:rowOff>
    </xdr:from>
    <xdr:to>
      <xdr:col>36</xdr:col>
      <xdr:colOff>485112</xdr:colOff>
      <xdr:row>30</xdr:row>
      <xdr:rowOff>227267</xdr:rowOff>
    </xdr:to>
    <xdr:sp macro="" textlink="">
      <xdr:nvSpPr>
        <xdr:cNvPr id="144" name="Rectangle: Rounded Corners 143">
          <a:extLst>
            <a:ext uri="{FF2B5EF4-FFF2-40B4-BE49-F238E27FC236}">
              <a16:creationId xmlns:a16="http://schemas.microsoft.com/office/drawing/2014/main" id="{476D121C-56B8-4A5E-A3D7-B55785381D08}"/>
            </a:ext>
          </a:extLst>
        </xdr:cNvPr>
        <xdr:cNvSpPr/>
      </xdr:nvSpPr>
      <xdr:spPr>
        <a:xfrm>
          <a:off x="13416021" y="4040908"/>
          <a:ext cx="8620606" cy="3440753"/>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23</xdr:col>
      <xdr:colOff>134697</xdr:colOff>
      <xdr:row>17</xdr:row>
      <xdr:rowOff>200526</xdr:rowOff>
    </xdr:from>
    <xdr:to>
      <xdr:col>36</xdr:col>
      <xdr:colOff>283391</xdr:colOff>
      <xdr:row>30</xdr:row>
      <xdr:rowOff>143828</xdr:rowOff>
    </xdr:to>
    <xdr:graphicFrame macro="">
      <xdr:nvGraphicFramePr>
        <xdr:cNvPr id="145" name="Candidates Count VS Country">
          <a:extLst>
            <a:ext uri="{FF2B5EF4-FFF2-40B4-BE49-F238E27FC236}">
              <a16:creationId xmlns:a16="http://schemas.microsoft.com/office/drawing/2014/main" id="{5290E689-147F-472E-8A7D-F97961ABE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185854</xdr:colOff>
      <xdr:row>4</xdr:row>
      <xdr:rowOff>19248</xdr:rowOff>
    </xdr:from>
    <xdr:to>
      <xdr:col>22</xdr:col>
      <xdr:colOff>333375</xdr:colOff>
      <xdr:row>17</xdr:row>
      <xdr:rowOff>3374</xdr:rowOff>
    </xdr:to>
    <xdr:sp macro="" textlink="">
      <xdr:nvSpPr>
        <xdr:cNvPr id="150" name="Rectangle: Rounded Corners 149">
          <a:extLst>
            <a:ext uri="{FF2B5EF4-FFF2-40B4-BE49-F238E27FC236}">
              <a16:creationId xmlns:a16="http://schemas.microsoft.com/office/drawing/2014/main" id="{5D7CCB00-5247-4D3A-AF93-F9A8BDAFB346}"/>
            </a:ext>
          </a:extLst>
        </xdr:cNvPr>
        <xdr:cNvSpPr/>
      </xdr:nvSpPr>
      <xdr:spPr>
        <a:xfrm>
          <a:off x="185854" y="769703"/>
          <a:ext cx="13078430" cy="3236095"/>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xdr:col>
      <xdr:colOff>250622</xdr:colOff>
      <xdr:row>5</xdr:row>
      <xdr:rowOff>19248</xdr:rowOff>
    </xdr:from>
    <xdr:to>
      <xdr:col>22</xdr:col>
      <xdr:colOff>258904</xdr:colOff>
      <xdr:row>16</xdr:row>
      <xdr:rowOff>224116</xdr:rowOff>
    </xdr:to>
    <xdr:graphicFrame macro="">
      <xdr:nvGraphicFramePr>
        <xdr:cNvPr id="151" name="Sport VS Total Salary">
          <a:extLst>
            <a:ext uri="{FF2B5EF4-FFF2-40B4-BE49-F238E27FC236}">
              <a16:creationId xmlns:a16="http://schemas.microsoft.com/office/drawing/2014/main" id="{F9904B6D-A5D0-46F4-8B3C-8B71AD629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423334</xdr:colOff>
      <xdr:row>4</xdr:row>
      <xdr:rowOff>19242</xdr:rowOff>
    </xdr:from>
    <xdr:to>
      <xdr:col>31</xdr:col>
      <xdr:colOff>500303</xdr:colOff>
      <xdr:row>16</xdr:row>
      <xdr:rowOff>211666</xdr:rowOff>
    </xdr:to>
    <xdr:sp macro="" textlink="">
      <xdr:nvSpPr>
        <xdr:cNvPr id="153" name="Rectangle: Rounded Corners 152">
          <a:extLst>
            <a:ext uri="{FF2B5EF4-FFF2-40B4-BE49-F238E27FC236}">
              <a16:creationId xmlns:a16="http://schemas.microsoft.com/office/drawing/2014/main" id="{0EA07CF4-02D9-4260-9ABB-5D246AA9F9F5}"/>
            </a:ext>
          </a:extLst>
        </xdr:cNvPr>
        <xdr:cNvSpPr/>
      </xdr:nvSpPr>
      <xdr:spPr>
        <a:xfrm>
          <a:off x="13354243" y="769697"/>
          <a:ext cx="5618787" cy="3194242"/>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22</xdr:col>
      <xdr:colOff>500302</xdr:colOff>
      <xdr:row>5</xdr:row>
      <xdr:rowOff>57725</xdr:rowOff>
    </xdr:from>
    <xdr:to>
      <xdr:col>31</xdr:col>
      <xdr:colOff>309754</xdr:colOff>
      <xdr:row>16</xdr:row>
      <xdr:rowOff>192424</xdr:rowOff>
    </xdr:to>
    <xdr:graphicFrame macro="">
      <xdr:nvGraphicFramePr>
        <xdr:cNvPr id="154" name="Country VS Total Salary">
          <a:extLst>
            <a:ext uri="{FF2B5EF4-FFF2-40B4-BE49-F238E27FC236}">
              <a16:creationId xmlns:a16="http://schemas.microsoft.com/office/drawing/2014/main" id="{948BF594-E329-4A19-BEC2-540ED5B30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0</xdr:colOff>
      <xdr:row>4</xdr:row>
      <xdr:rowOff>0</xdr:rowOff>
    </xdr:from>
    <xdr:to>
      <xdr:col>44</xdr:col>
      <xdr:colOff>288636</xdr:colOff>
      <xdr:row>16</xdr:row>
      <xdr:rowOff>230909</xdr:rowOff>
    </xdr:to>
    <xdr:sp macro="" textlink="">
      <xdr:nvSpPr>
        <xdr:cNvPr id="156" name="Rectangle: Rounded Corners 155">
          <a:extLst>
            <a:ext uri="{FF2B5EF4-FFF2-40B4-BE49-F238E27FC236}">
              <a16:creationId xmlns:a16="http://schemas.microsoft.com/office/drawing/2014/main" id="{F8CEC556-4D27-4F57-9A36-47EA39075238}"/>
            </a:ext>
          </a:extLst>
        </xdr:cNvPr>
        <xdr:cNvSpPr/>
      </xdr:nvSpPr>
      <xdr:spPr>
        <a:xfrm>
          <a:off x="19088485" y="750455"/>
          <a:ext cx="7677727" cy="3232727"/>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288635</xdr:colOff>
      <xdr:row>4</xdr:row>
      <xdr:rowOff>192422</xdr:rowOff>
    </xdr:from>
    <xdr:to>
      <xdr:col>44</xdr:col>
      <xdr:colOff>99915</xdr:colOff>
      <xdr:row>16</xdr:row>
      <xdr:rowOff>115454</xdr:rowOff>
    </xdr:to>
    <xdr:graphicFrame macro="">
      <xdr:nvGraphicFramePr>
        <xdr:cNvPr id="157" name="Country VS Average Salary">
          <a:extLst>
            <a:ext uri="{FF2B5EF4-FFF2-40B4-BE49-F238E27FC236}">
              <a16:creationId xmlns:a16="http://schemas.microsoft.com/office/drawing/2014/main" id="{ABCC4DF3-DDA4-4BB1-8282-5894A20CE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550006</xdr:colOff>
      <xdr:row>17</xdr:row>
      <xdr:rowOff>57728</xdr:rowOff>
    </xdr:from>
    <xdr:to>
      <xdr:col>51</xdr:col>
      <xdr:colOff>334818</xdr:colOff>
      <xdr:row>30</xdr:row>
      <xdr:rowOff>230909</xdr:rowOff>
    </xdr:to>
    <xdr:sp macro="" textlink="">
      <xdr:nvSpPr>
        <xdr:cNvPr id="163" name="Rectangle: Rounded Corners 162">
          <a:extLst>
            <a:ext uri="{FF2B5EF4-FFF2-40B4-BE49-F238E27FC236}">
              <a16:creationId xmlns:a16="http://schemas.microsoft.com/office/drawing/2014/main" id="{6C0D2252-5B3C-47F3-9103-1617C988059E}"/>
            </a:ext>
          </a:extLst>
        </xdr:cNvPr>
        <xdr:cNvSpPr/>
      </xdr:nvSpPr>
      <xdr:spPr>
        <a:xfrm>
          <a:off x="22101521" y="4060152"/>
          <a:ext cx="9021176" cy="3425151"/>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254000</xdr:colOff>
      <xdr:row>31</xdr:row>
      <xdr:rowOff>92364</xdr:rowOff>
    </xdr:from>
    <xdr:to>
      <xdr:col>51</xdr:col>
      <xdr:colOff>281608</xdr:colOff>
      <xdr:row>51</xdr:row>
      <xdr:rowOff>0</xdr:rowOff>
    </xdr:to>
    <xdr:sp macro="" textlink="">
      <xdr:nvSpPr>
        <xdr:cNvPr id="165" name="Rectangle: Rounded Corners 164">
          <a:extLst>
            <a:ext uri="{FF2B5EF4-FFF2-40B4-BE49-F238E27FC236}">
              <a16:creationId xmlns:a16="http://schemas.microsoft.com/office/drawing/2014/main" id="{05F457BA-5C6A-4E7B-8571-D0EC3F95449A}"/>
            </a:ext>
          </a:extLst>
        </xdr:cNvPr>
        <xdr:cNvSpPr/>
      </xdr:nvSpPr>
      <xdr:spPr>
        <a:xfrm>
          <a:off x="24928286" y="7712364"/>
          <a:ext cx="6196179" cy="5023922"/>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44</xdr:col>
      <xdr:colOff>384850</xdr:colOff>
      <xdr:row>3</xdr:row>
      <xdr:rowOff>230910</xdr:rowOff>
    </xdr:from>
    <xdr:to>
      <xdr:col>51</xdr:col>
      <xdr:colOff>311727</xdr:colOff>
      <xdr:row>17</xdr:row>
      <xdr:rowOff>1</xdr:rowOff>
    </xdr:to>
    <xdr:sp macro="" textlink="">
      <xdr:nvSpPr>
        <xdr:cNvPr id="168" name="Rectangle: Rounded Corners 167">
          <a:extLst>
            <a:ext uri="{FF2B5EF4-FFF2-40B4-BE49-F238E27FC236}">
              <a16:creationId xmlns:a16="http://schemas.microsoft.com/office/drawing/2014/main" id="{BF8D892F-E6D3-4201-B58C-006503865E00}"/>
            </a:ext>
          </a:extLst>
        </xdr:cNvPr>
        <xdr:cNvSpPr/>
      </xdr:nvSpPr>
      <xdr:spPr>
        <a:xfrm>
          <a:off x="26696941" y="738910"/>
          <a:ext cx="4210241" cy="3325091"/>
        </a:xfrm>
        <a:prstGeom prst="roundRect">
          <a:avLst/>
        </a:prstGeom>
        <a:solidFill>
          <a:schemeClr val="tx2">
            <a:lumMod val="75000"/>
            <a:lumOff val="2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68942</xdr:colOff>
      <xdr:row>18</xdr:row>
      <xdr:rowOff>19241</xdr:rowOff>
    </xdr:from>
    <xdr:to>
      <xdr:col>51</xdr:col>
      <xdr:colOff>230906</xdr:colOff>
      <xdr:row>30</xdr:row>
      <xdr:rowOff>153938</xdr:rowOff>
    </xdr:to>
    <xdr:graphicFrame macro="">
      <xdr:nvGraphicFramePr>
        <xdr:cNvPr id="169" name="Country VS Average Salary">
          <a:extLst>
            <a:ext uri="{FF2B5EF4-FFF2-40B4-BE49-F238E27FC236}">
              <a16:creationId xmlns:a16="http://schemas.microsoft.com/office/drawing/2014/main" id="{9CCDA6A9-BC4C-4263-8C79-5EC2AB15B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41</xdr:col>
      <xdr:colOff>577272</xdr:colOff>
      <xdr:row>32</xdr:row>
      <xdr:rowOff>46181</xdr:rowOff>
    </xdr:from>
    <xdr:to>
      <xdr:col>50</xdr:col>
      <xdr:colOff>542637</xdr:colOff>
      <xdr:row>49</xdr:row>
      <xdr:rowOff>138545</xdr:rowOff>
    </xdr:to>
    <xdr:graphicFrame macro="">
      <xdr:nvGraphicFramePr>
        <xdr:cNvPr id="170" name="Country VS Sports Count (Distinct)">
          <a:extLst>
            <a:ext uri="{FF2B5EF4-FFF2-40B4-BE49-F238E27FC236}">
              <a16:creationId xmlns:a16="http://schemas.microsoft.com/office/drawing/2014/main" id="{E8D82E10-4EA7-4445-AEAF-99389540D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44</xdr:col>
      <xdr:colOff>538789</xdr:colOff>
      <xdr:row>4</xdr:row>
      <xdr:rowOff>173181</xdr:rowOff>
    </xdr:from>
    <xdr:to>
      <xdr:col>51</xdr:col>
      <xdr:colOff>230910</xdr:colOff>
      <xdr:row>16</xdr:row>
      <xdr:rowOff>193575</xdr:rowOff>
    </xdr:to>
    <xdr:graphicFrame macro="">
      <xdr:nvGraphicFramePr>
        <xdr:cNvPr id="171" name="Sports Location VS Sports Count">
          <a:extLst>
            <a:ext uri="{FF2B5EF4-FFF2-40B4-BE49-F238E27FC236}">
              <a16:creationId xmlns:a16="http://schemas.microsoft.com/office/drawing/2014/main" id="{4FEA61B8-D9CA-4C7B-9270-EB2250A50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51</xdr:col>
      <xdr:colOff>566824</xdr:colOff>
      <xdr:row>4</xdr:row>
      <xdr:rowOff>13382</xdr:rowOff>
    </xdr:from>
    <xdr:to>
      <xdr:col>55</xdr:col>
      <xdr:colOff>256079</xdr:colOff>
      <xdr:row>16</xdr:row>
      <xdr:rowOff>181428</xdr:rowOff>
    </xdr:to>
    <mc:AlternateContent xmlns:mc="http://schemas.openxmlformats.org/markup-compatibility/2006">
      <mc:Choice xmlns:a14="http://schemas.microsoft.com/office/drawing/2010/main" Requires="a14">
        <xdr:graphicFrame macro="">
          <xdr:nvGraphicFramePr>
            <xdr:cNvPr id="177" name="COUNTRY NAME 1">
              <a:extLst>
                <a:ext uri="{FF2B5EF4-FFF2-40B4-BE49-F238E27FC236}">
                  <a16:creationId xmlns:a16="http://schemas.microsoft.com/office/drawing/2014/main" id="{F34681F0-6768-4E32-A715-7153F190FE71}"/>
                </a:ext>
              </a:extLst>
            </xdr:cNvPr>
            <xdr:cNvGraphicFramePr/>
          </xdr:nvGraphicFramePr>
          <xdr:xfrm>
            <a:off x="0" y="0"/>
            <a:ext cx="0" cy="0"/>
          </xdr:xfrm>
          <a:graphic>
            <a:graphicData uri="http://schemas.microsoft.com/office/drawing/2010/slicer">
              <sle:slicer xmlns:sle="http://schemas.microsoft.com/office/drawing/2010/slicer" name="COUNTRY NAME 1"/>
            </a:graphicData>
          </a:graphic>
        </xdr:graphicFrame>
      </mc:Choice>
      <mc:Fallback>
        <xdr:sp macro="" textlink="">
          <xdr:nvSpPr>
            <xdr:cNvPr id="0" name=""/>
            <xdr:cNvSpPr>
              <a:spLocks noTextEdit="1"/>
            </xdr:cNvSpPr>
          </xdr:nvSpPr>
          <xdr:spPr>
            <a:xfrm>
              <a:off x="31970460" y="1013988"/>
              <a:ext cx="2152286" cy="3169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51</xdr:col>
      <xdr:colOff>403972</xdr:colOff>
      <xdr:row>16</xdr:row>
      <xdr:rowOff>108857</xdr:rowOff>
    </xdr:from>
    <xdr:to>
      <xdr:col>55</xdr:col>
      <xdr:colOff>355158</xdr:colOff>
      <xdr:row>50</xdr:row>
      <xdr:rowOff>36285</xdr:rowOff>
    </xdr:to>
    <mc:AlternateContent xmlns:mc="http://schemas.openxmlformats.org/markup-compatibility/2006">
      <mc:Choice xmlns:a14="http://schemas.microsoft.com/office/drawing/2010/main" Requires="a14">
        <xdr:graphicFrame macro="">
          <xdr:nvGraphicFramePr>
            <xdr:cNvPr id="5" name="SPORTS 1">
              <a:extLst>
                <a:ext uri="{FF2B5EF4-FFF2-40B4-BE49-F238E27FC236}">
                  <a16:creationId xmlns:a16="http://schemas.microsoft.com/office/drawing/2014/main" id="{93076686-5F75-4131-86C1-B08DFC56F3D3}"/>
                </a:ext>
              </a:extLst>
            </xdr:cNvPr>
            <xdr:cNvGraphicFramePr/>
          </xdr:nvGraphicFramePr>
          <xdr:xfrm>
            <a:off x="0" y="0"/>
            <a:ext cx="0" cy="0"/>
          </xdr:xfrm>
          <a:graphic>
            <a:graphicData uri="http://schemas.microsoft.com/office/drawing/2010/slicer">
              <sle:slicer xmlns:sle="http://schemas.microsoft.com/office/drawing/2010/slicer" name="SPORTS 1"/>
            </a:graphicData>
          </a:graphic>
        </xdr:graphicFrame>
      </mc:Choice>
      <mc:Fallback>
        <xdr:sp macro="" textlink="">
          <xdr:nvSpPr>
            <xdr:cNvPr id="0" name=""/>
            <xdr:cNvSpPr>
              <a:spLocks noTextEdit="1"/>
            </xdr:cNvSpPr>
          </xdr:nvSpPr>
          <xdr:spPr>
            <a:xfrm>
              <a:off x="31807608" y="4111281"/>
              <a:ext cx="2414217" cy="8432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51</xdr:col>
      <xdr:colOff>473349</xdr:colOff>
      <xdr:row>48</xdr:row>
      <xdr:rowOff>45380</xdr:rowOff>
    </xdr:from>
    <xdr:to>
      <xdr:col>55</xdr:col>
      <xdr:colOff>354286</xdr:colOff>
      <xdr:row>50</xdr:row>
      <xdr:rowOff>191518</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D2A81A66-6C61-4B51-8799-3B1A3229718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1876985" y="12052653"/>
              <a:ext cx="2343968" cy="646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73611109" backgroundQuery="1" createdVersion="8" refreshedVersion="8" minRefreshableVersion="3" recordCount="0" supportSubquery="1" supportAdvancedDrill="1" xr:uid="{93FF493D-3DA2-453D-99D4-F7D00EE01862}">
  <cacheSource type="external" connectionId="1"/>
  <cacheFields count="2">
    <cacheField name="[Measures].[Count of MEMBER ID]" caption="Count of MEMBER ID" numFmtId="0" hierarchy="19" level="32767"/>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1"/>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3854167" backgroundQuery="1" createdVersion="8" refreshedVersion="8" minRefreshableVersion="3" recordCount="0" supportSubquery="1" supportAdvancedDrill="1" xr:uid="{DCF5AC5A-D9A1-4971-AC25-42B9C25BCEB8}">
  <cacheSource type="external" connectionId="1"/>
  <cacheFields count="3">
    <cacheField name="[Measures].[Average of WEIGHT]" caption="Average of WEIGHT" numFmtId="0" hierarchy="22" level="32767"/>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 name="[Table].[GENDER].[GENDER]" caption="GENDER" numFmtId="0" hierarchy="5" level="1">
      <sharedItems count="2">
        <s v="Female"/>
        <s v="Male"/>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2"/>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1"/>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oneField="1" hidden="1">
      <fieldsUsage count="1">
        <fieldUsage x="0"/>
      </fieldsUsage>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41319441" backgroundQuery="1" createdVersion="8" refreshedVersion="8" minRefreshableVersion="3" recordCount="0" supportSubquery="1" supportAdvancedDrill="1" xr:uid="{E6564275-E368-47BF-AC14-C7CC8E3F123D}">
  <cacheSource type="external" connectionId="1"/>
  <cacheFields count="3">
    <cacheField name="[Measures].[Average of SALARY]" caption="Average of SALARY" numFmtId="0" hierarchy="23" level="32767"/>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 name="[Table].[GENDER].[GENDER]" caption="GENDER" numFmtId="0" hierarchy="5" level="1">
      <sharedItems count="2">
        <s v="Female"/>
        <s v="Male"/>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2"/>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1"/>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oneField="1" hidden="1">
      <fieldsUsage count="1">
        <fieldUsage x="0"/>
      </fieldsUsage>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43981481" backgroundQuery="1" createdVersion="8" refreshedVersion="8" minRefreshableVersion="3" recordCount="0" supportSubquery="1" supportAdvancedDrill="1" xr:uid="{5EB9E549-3381-4D04-A76E-5F3C41CA0ED0}">
  <cacheSource type="external" connectionId="1"/>
  <cacheFields count="3">
    <cacheField name="[Measures].[Average of SALARY]" caption="Average of SALARY" numFmtId="0" hierarchy="23" level="32767"/>
    <cacheField name="[Table].[COUNTRY NAME].[COUNTRY NAME]" caption="COUNTRY NAME" numFmtId="0" hierarchy="7" level="1">
      <sharedItems count="11">
        <s v="ARGENTINA"/>
        <s v="AUSTRALIA"/>
        <s v="AUSTRIA"/>
        <s v="BRAZIL"/>
        <s v="FRANCE"/>
        <s v="GERMANY"/>
        <s v="NETHERLANDS"/>
        <s v="SPAIN"/>
        <s v="SWEDEN"/>
        <s v="UK"/>
        <s v="USA"/>
      </sharedItems>
    </cacheField>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2"/>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fieldsUsage count="2">
        <fieldUsage x="-1"/>
        <fieldUsage x="1"/>
      </fieldsUsage>
    </cacheHierarchy>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oneField="1" hidden="1">
      <fieldsUsage count="1">
        <fieldUsage x="0"/>
      </fieldsUsage>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46412037" backgroundQuery="1" createdVersion="8" refreshedVersion="8" minRefreshableVersion="3" recordCount="0" supportSubquery="1" supportAdvancedDrill="1" xr:uid="{9DB4AC85-8BFA-478A-8AB0-16FFE1E02F0C}">
  <cacheSource type="external" connectionId="1"/>
  <cacheFields count="3">
    <cacheField name="[Table].[COUNTRY NAME].[COUNTRY NAME]" caption="COUNTRY NAME" numFmtId="0" hierarchy="7" level="1">
      <sharedItems count="11">
        <s v="ARGENTINA"/>
        <s v="AUSTRALIA"/>
        <s v="AUSTRIA"/>
        <s v="BRAZIL"/>
        <s v="FRANCE"/>
        <s v="GERMANY"/>
        <s v="NETHERLANDS"/>
        <s v="SPAIN"/>
        <s v="SWEDEN"/>
        <s v="UK"/>
        <s v="USA"/>
      </sharedItems>
    </cacheField>
    <cacheField name="[Measures].[Distinct Count of SPORTS]" caption="Distinct Count of SPORTS" numFmtId="0" hierarchy="25" level="32767"/>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2"/>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fieldsUsage count="2">
        <fieldUsage x="-1"/>
        <fieldUsage x="0"/>
      </fieldsUsage>
    </cacheHierarchy>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49074077" backgroundQuery="1" createdVersion="8" refreshedVersion="8" minRefreshableVersion="3" recordCount="0" supportSubquery="1" supportAdvancedDrill="1" xr:uid="{264AC92E-4D9D-4F66-976F-5F799F5CF17A}">
  <cacheSource type="external" connectionId="1"/>
  <cacheFields count="3">
    <cacheField name="[Measures].[Distinct Count of SPORTS]" caption="Distinct Count of SPORTS" numFmtId="0" hierarchy="25" level="32767"/>
    <cacheField name="[Table].[SPORT LOCATION].[SPORT LOCATION]" caption="SPORT LOCATION" numFmtId="0" hierarchy="12" level="1">
      <sharedItems count="2">
        <s v="INDOOR"/>
        <s v="OUTDOOR"/>
      </sharedItems>
    </cacheField>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2"/>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2" memberValueDatatype="130" unbalanced="0">
      <fieldsUsage count="2">
        <fieldUsage x="-1"/>
        <fieldUsage x="1"/>
      </fieldsUsage>
    </cacheHierarchy>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oneField="1" hidden="1">
      <fieldsUsage count="1">
        <fieldUsage x="0"/>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51620371" backgroundQuery="1" createdVersion="8" refreshedVersion="8" minRefreshableVersion="3" recordCount="0" supportSubquery="1" supportAdvancedDrill="1" xr:uid="{D751BEED-549E-4DB1-9A68-4344D92EC657}">
  <cacheSource type="external" connectionId="1"/>
  <cacheFields count="3">
    <cacheField name="[Table].[GENDER].[GENDER]" caption="GENDER" numFmtId="0" hierarchy="5" level="1">
      <sharedItems count="2">
        <s v="Female"/>
        <s v="Male"/>
      </sharedItems>
    </cacheField>
    <cacheField name="[Measures].[Count of MEMBER ID]" caption="Count of MEMBER ID" numFmtId="0" hierarchy="19" level="32767"/>
    <cacheField name="[Table].[COUNTRY NAME].[COUNTRY NAME]" caption="COUNTRY NAME" numFmtId="0" hierarchy="7" level="1">
      <sharedItems count="11">
        <s v="ARGENTINA"/>
        <s v="AUSTRALIA"/>
        <s v="AUSTRIA"/>
        <s v="BRAZIL"/>
        <s v="FRANCE"/>
        <s v="GERMANY"/>
        <s v="NETHERLANDS"/>
        <s v="SPAIN"/>
        <s v="SWEDEN"/>
        <s v="UK"/>
        <s v="USA"/>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0"/>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fieldsUsage count="2">
        <fieldUsage x="-1"/>
        <fieldUsage x="2"/>
      </fieldsUsage>
    </cacheHierarchy>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5439815" backgroundQuery="1" createdVersion="8" refreshedVersion="8" minRefreshableVersion="3" recordCount="0" supportSubquery="1" supportAdvancedDrill="1" xr:uid="{EB5060C8-B897-42FD-8288-B447F8D16417}">
  <cacheSource type="external" connectionId="1"/>
  <cacheFields count="3">
    <cacheField name="[Table].[GENDER].[GENDER]" caption="GENDER" numFmtId="0" hierarchy="5" level="1">
      <sharedItems count="2">
        <s v="Female"/>
        <s v="Male"/>
      </sharedItems>
    </cacheField>
    <cacheField name="[Measures].[Count of MEMBER ID]" caption="Count of MEMBER ID" numFmtId="0" hierarchy="19" level="32767"/>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0"/>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2"/>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57291667" backgroundQuery="1" createdVersion="8" refreshedVersion="8" minRefreshableVersion="3" recordCount="0" supportSubquery="1" supportAdvancedDrill="1" xr:uid="{8932B1F6-E6E9-4157-868B-4915E604FE59}">
  <cacheSource type="external" connectionId="1"/>
  <cacheFields count="5">
    <cacheField name="[Table].[SALARY].[SALARY]" caption="SALARY" numFmtId="0" hierarchy="15" level="1">
      <sharedItems containsSemiMixedTypes="0" containsString="0" containsNumber="1" minValue="10240" maxValue="117400" count="50">
        <n v="10240"/>
        <n v="16530"/>
        <n v="19230"/>
        <n v="20530"/>
        <n v="21890"/>
        <n v="28460"/>
        <n v="32759.999999999996"/>
        <n v="33970"/>
        <n v="35390"/>
        <n v="38970"/>
        <n v="39940"/>
        <n v="41040"/>
        <n v="44870"/>
        <n v="46350"/>
        <n v="50660"/>
        <n v="51130"/>
        <n v="55010"/>
        <n v="56600"/>
        <n v="56920"/>
        <n v="58220"/>
        <n v="60060"/>
        <n v="62040"/>
        <n v="62760"/>
        <n v="63530"/>
        <n v="64720"/>
        <n v="64860"/>
        <n v="65470"/>
        <n v="66270"/>
        <n v="69040"/>
        <n v="71350"/>
        <n v="79870"/>
        <n v="80730"/>
        <n v="80760"/>
        <n v="86260"/>
        <n v="87470"/>
        <n v="88760"/>
        <n v="88790"/>
        <n v="89740"/>
        <n v="90480"/>
        <n v="95120"/>
        <n v="96470"/>
        <n v="99610"/>
        <n v="102000"/>
        <n v="106800"/>
        <n v="108400"/>
        <n v="109900"/>
        <n v="110800"/>
        <n v="114100"/>
        <n v="116400"/>
        <n v="117400"/>
      </sharedItems>
    </cacheField>
    <cacheField name="[Measures].[Sum of SALARY]" caption="Sum of SALARY" numFmtId="0" hierarchy="20" level="32767"/>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 name="[Table].[COUNTRY NAME].[COUNTRY NAME]" caption="COUNTRY NAME" numFmtId="0" hierarchy="7" level="1">
      <sharedItems count="11">
        <s v="ARGENTINA"/>
        <s v="AUSTRALIA"/>
        <s v="AUSTRIA"/>
        <s v="BRAZIL"/>
        <s v="FRANCE"/>
        <s v="GERMANY"/>
        <s v="NETHERLANDS"/>
        <s v="SPAIN"/>
        <s v="SWEDEN"/>
        <s v="UK"/>
        <s v="USA"/>
      </sharedItems>
    </cacheField>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4"/>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fieldsUsage count="2">
        <fieldUsage x="-1"/>
        <fieldUsage x="3"/>
      </fieldsUsage>
    </cacheHierarchy>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2"/>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2" memberValueDatatype="5" unbalanced="0">
      <fieldsUsage count="2">
        <fieldUsage x="-1"/>
        <fieldUsage x="0"/>
      </fieldsUsage>
    </cacheHierarchy>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60069446" backgroundQuery="1" createdVersion="8" refreshedVersion="8" minRefreshableVersion="3" recordCount="0" supportSubquery="1" supportAdvancedDrill="1" xr:uid="{8624CC72-E4D2-4257-A655-BBA9B9781464}">
  <cacheSource type="external" connectionId="1"/>
  <cacheFields count="3">
    <cacheField name="[Table].[GENDER].[GENDER]" caption="GENDER" numFmtId="0" hierarchy="5" level="1">
      <sharedItems count="2">
        <s v="Female"/>
        <s v="Male"/>
      </sharedItems>
    </cacheField>
    <cacheField name="[Table].[COUNTRY NAME].[COUNTRY NAME]" caption="COUNTRY NAME" numFmtId="0" hierarchy="7" level="1">
      <sharedItems count="11">
        <s v="ARGENTINA"/>
        <s v="AUSTRALIA"/>
        <s v="AUSTRIA"/>
        <s v="BRAZIL"/>
        <s v="FRANCE"/>
        <s v="GERMANY"/>
        <s v="NETHERLANDS"/>
        <s v="SPAIN"/>
        <s v="SWEDEN"/>
        <s v="UK"/>
        <s v="USA"/>
      </sharedItems>
    </cacheField>
    <cacheField name="[Measures].[Sum of SALARY]" caption="Sum of SALARY" numFmtId="0" hierarchy="20" level="32767"/>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0"/>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fieldsUsage count="2">
        <fieldUsage x="-1"/>
        <fieldUsage x="1"/>
      </fieldsUsage>
    </cacheHierarchy>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62500001" backgroundQuery="1" createdVersion="8" refreshedVersion="8" minRefreshableVersion="3" recordCount="0" supportSubquery="1" supportAdvancedDrill="1" xr:uid="{EE8E9A3E-9EAB-4ED6-98AC-E86423B70862}">
  <cacheSource type="external" connectionId="1"/>
  <cacheFields count="2">
    <cacheField name="[Measures].[Distinct Count of SPORTS]" caption="Distinct Count of SPORTS" numFmtId="0" hierarchy="25" level="32767"/>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1"/>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oneField="1" hidden="1">
      <fieldsUsage count="1">
        <fieldUsage x="0"/>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65046296" backgroundQuery="1" createdVersion="8" refreshedVersion="8" minRefreshableVersion="3" recordCount="0" supportSubquery="1" supportAdvancedDrill="1" xr:uid="{24075022-5862-4636-8812-9951FAAC003D}">
  <cacheSource type="external" connectionId="1"/>
  <cacheFields count="2">
    <cacheField name="[Measures].[Count of MEMBER ID]" caption="Count of MEMBER ID" numFmtId="0" hierarchy="19" level="32767"/>
    <cacheField name="[Table].[GENDER].[GENDER]" caption="GENDER" numFmtId="0" hierarchy="5" level="1">
      <sharedItems count="2">
        <s v="Female"/>
        <s v="Male"/>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1"/>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67708336" backgroundQuery="1" createdVersion="8" refreshedVersion="8" minRefreshableVersion="3" recordCount="0" supportSubquery="1" supportAdvancedDrill="1" xr:uid="{77BA377E-E64B-47B4-9C84-B3A0464EDED4}">
  <cacheSource type="external" connectionId="1"/>
  <cacheFields count="2">
    <cacheField name="[Measures].[Count of MEMBER ID]" caption="Count of MEMBER ID" numFmtId="0" hierarchy="19" level="32767"/>
    <cacheField name="[Table].[GENDER].[GENDER]" caption="GENDER" numFmtId="0" hierarchy="5" level="1">
      <sharedItems count="2">
        <s v="Female"/>
        <s v="Male"/>
      </sharedItems>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1"/>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70601853" backgroundQuery="1" createdVersion="8" refreshedVersion="8" minRefreshableVersion="3" recordCount="0" supportSubquery="1" supportAdvancedDrill="1" xr:uid="{8DFA4C64-47F3-495B-BD5E-29117EC6BE75}">
  <cacheSource type="external" connectionId="1"/>
  <cacheFields count="4">
    <cacheField name="[Table].[SALARY].[SALARY]" caption="SALARY" numFmtId="0" hierarchy="15" level="1">
      <sharedItems containsSemiMixedTypes="0" containsString="0" containsNumber="1" minValue="10240" maxValue="117400" count="50">
        <n v="10240"/>
        <n v="16530"/>
        <n v="19230"/>
        <n v="20530"/>
        <n v="21890"/>
        <n v="28460"/>
        <n v="32759.999999999996"/>
        <n v="33970"/>
        <n v="35390"/>
        <n v="38970"/>
        <n v="39940"/>
        <n v="41040"/>
        <n v="44870"/>
        <n v="46350"/>
        <n v="50660"/>
        <n v="51130"/>
        <n v="55010"/>
        <n v="56600"/>
        <n v="56920"/>
        <n v="58220"/>
        <n v="60060"/>
        <n v="62040"/>
        <n v="62760"/>
        <n v="63530"/>
        <n v="64720"/>
        <n v="64860"/>
        <n v="65470"/>
        <n v="66270"/>
        <n v="69040"/>
        <n v="71350"/>
        <n v="79870"/>
        <n v="80730"/>
        <n v="80760"/>
        <n v="86260"/>
        <n v="87470"/>
        <n v="88760"/>
        <n v="88790"/>
        <n v="89740"/>
        <n v="90480"/>
        <n v="95120"/>
        <n v="96470"/>
        <n v="99610"/>
        <n v="102000"/>
        <n v="106800"/>
        <n v="108400"/>
        <n v="109900"/>
        <n v="110800"/>
        <n v="114100"/>
        <n v="116400"/>
        <n v="117400"/>
      </sharedItems>
    </cacheField>
    <cacheField name="[Measures].[Sum of SALARY]" caption="Sum of SALARY" numFmtId="0" hierarchy="20" level="32767"/>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 name="[Table].[GENDER].[GENDER]" caption="GENDER" numFmtId="0" hierarchy="5" level="1">
      <sharedItems containsSemiMixedTypes="0" containsNonDate="0" containsString="0"/>
    </cacheField>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3"/>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2"/>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2" memberValueDatatype="5" unbalanced="0">
      <fieldsUsage count="2">
        <fieldUsage x="-1"/>
        <fieldUsage x="0"/>
      </fieldsUsage>
    </cacheHierarchy>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5.95837349537" backgroundQuery="1" createdVersion="8" refreshedVersion="8" minRefreshableVersion="3" recordCount="0" supportSubquery="1" supportAdvancedDrill="1" xr:uid="{2885B16A-C5C1-43B8-BF89-A499D93AA9FF}">
  <cacheSource type="external" connectionId="1"/>
  <cacheFields count="3">
    <cacheField name="[Table].[GENDER].[GENDER]" caption="GENDER" numFmtId="0" hierarchy="5" level="1">
      <sharedItems count="2">
        <s v="Female"/>
        <s v="Male"/>
      </sharedItems>
    </cacheField>
    <cacheField name="[Table].[SPORTS].[SPORTS]" caption="SPORTS" numFmtId="0" hierarchy="13" level="1">
      <sharedItems count="32">
        <s v="Alpine Skiing"/>
        <s v="Archery"/>
        <s v="Athletics"/>
        <s v="Basketball"/>
        <s v="Beach Volleyball"/>
        <s v="Biathlon"/>
        <s v="Boxing"/>
        <s v="Canoe Slalom"/>
        <s v="Canoe Sprint"/>
        <s v="Curling"/>
        <s v="Cycling BMX"/>
        <s v="Cycling Mountain Bike"/>
        <s v="Cycling Road"/>
        <s v="Cycling Track"/>
        <s v="Diving"/>
        <s v="Equestrian / Dressage"/>
        <s v="Fencing"/>
        <s v="Football"/>
        <s v="Freestyle Skiing"/>
        <s v="Golf"/>
        <s v="Gymnastics Artistic"/>
        <s v="Handball"/>
        <s v="Hockey"/>
        <s v="Judo"/>
        <s v="Rugby"/>
        <s v="Sailing"/>
        <s v="Shooting"/>
        <s v="Short Track Speed Skating"/>
        <s v="Swimming"/>
        <s v="Triathlon"/>
        <s v="Volleyball"/>
        <s v="Water Polo"/>
      </sharedItems>
    </cacheField>
    <cacheField name="[Measures].[Sum of SALARY]" caption="Sum of SALARY" numFmtId="0" hierarchy="20" level="32767"/>
  </cacheFields>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fieldsUsage count="2">
        <fieldUsage x="-1"/>
        <fieldUsage x="0"/>
      </fieldsUsage>
    </cacheHierarchy>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fieldsUsage count="2">
        <fieldUsage x="-1"/>
        <fieldUsage x="1"/>
      </fieldsUsage>
    </cacheHierarchy>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 Chakraborty" refreshedDate="45861.756160300924" backgroundQuery="1" createdVersion="3" refreshedVersion="8" minRefreshableVersion="3" recordCount="0" supportSubquery="1" supportAdvancedDrill="1" xr:uid="{3BDC3821-5E40-43ED-BE68-369C76436EE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Table].[MEMBER ID (OLD)]" caption="MEMBER ID (OLD)" attribute="1" defaultMemberUniqueName="[Table].[MEMBER ID (OLD)].[All]" allUniqueName="[Table].[MEMBER ID (OLD)].[All]" dimensionUniqueName="[Table]" displayFolder="" count="0" memberValueDatatype="20" unbalanced="0"/>
    <cacheHierarchy uniqueName="[Table].[MEMBER ID]" caption="MEMBER ID" attribute="1" defaultMemberUniqueName="[Table].[MEMBER ID].[All]" allUniqueName="[Table].[MEMBER ID].[All]" dimensionUniqueName="[Table]" displayFolder="" count="0" memberValueDatatype="130" unbalanced="0"/>
    <cacheHierarchy uniqueName="[Table].[FULL NAME]" caption="FULL NAME" attribute="1" defaultMemberUniqueName="[Table].[FULL NAME].[All]" allUniqueName="[Table].[FULL NAME].[All]" dimensionUniqueName="[Table]" displayFolder="" count="0" memberValueDatatype="130" unbalanced="0"/>
    <cacheHierarchy uniqueName="[Table].[BIRTHYEAR]" caption="BIRTHYEAR" attribute="1" defaultMemberUniqueName="[Table].[BIRTHYEAR].[All]" allUniqueName="[Table].[BIRTHYEAR].[All]" dimensionUniqueName="[Table]" displayFolder="" count="0" memberValueDatatype="20" unbalanced="0"/>
    <cacheHierarchy uniqueName="[Table].[ZODIAC]" caption="ZODIAC" attribute="1" defaultMemberUniqueName="[Table].[ZODIAC].[All]" allUniqueName="[Table].[ZODIAC].[All]" dimensionUniqueName="[Table]" displayFolder="" count="0" memberValueDatatype="130" unbalanced="0"/>
    <cacheHierarchy uniqueName="[Table].[GENDER]" caption="GENDER" attribute="1" defaultMemberUniqueName="[Table].[GENDER].[All]" allUniqueName="[Table].[GENDER].[All]" dimensionUniqueName="[Table]" displayFolder="" count="2" memberValueDatatype="130" unbalanced="0"/>
    <cacheHierarchy uniqueName="[Table].[COUNTRYCODE]" caption="COUNTRYCODE" attribute="1" defaultMemberUniqueName="[Table].[COUNTRYCODE].[All]" allUniqueName="[Table].[COUNTRYCODE].[All]" dimensionUniqueName="[Table]" displayFolder="" count="0" memberValueDatatype="130" unbalanced="0"/>
    <cacheHierarchy uniqueName="[Table].[COUNTRY NAME]" caption="COUNTRY NAME" attribute="1" defaultMemberUniqueName="[Table].[COUNTRY NAME].[All]" allUniqueName="[Table].[COUNTRY NAME].[All]" dimensionUniqueName="[Table]" displayFolder="" count="2" memberValueDatatype="130" unbalanced="0"/>
    <cacheHierarchy uniqueName="[Table].[LANGUAGE]" caption="LANGUAGE" attribute="1" defaultMemberUniqueName="[Table].[LANGUAGE].[All]" allUniqueName="[Table].[LANGUAGE].[All]" dimensionUniqueName="[Table]" displayFolder="" count="0" memberValueDatatype="130" unbalanced="0"/>
    <cacheHierarchy uniqueName="[Table].[EMAIL]" caption="EMAIL" attribute="1" defaultMemberUniqueName="[Table].[EMAIL].[All]" allUniqueName="[Table].[EMAIL].[All]" dimensionUniqueName="[Table]" displayFolder="" count="0" memberValueDatatype="130" unbalanced="0"/>
    <cacheHierarchy uniqueName="[Table].[WEIGHT]" caption="WEIGHT" attribute="1" defaultMemberUniqueName="[Table].[WEIGHT].[All]" allUniqueName="[Table].[WEIGHT].[All]" dimensionUniqueName="[Table]" displayFolder="" count="0" memberValueDatatype="20" unbalanced="0"/>
    <cacheHierarchy uniqueName="[Table].[BLOOD TYPE]" caption="BLOOD TYPE" attribute="1" defaultMemberUniqueName="[Table].[BLOOD TYPE].[All]" allUniqueName="[Table].[BLOOD TYPE].[All]" dimensionUniqueName="[Table]" displayFolder="" count="0" memberValueDatatype="130" unbalanced="0"/>
    <cacheHierarchy uniqueName="[Table].[SPORT LOCATION]" caption="SPORT LOCATION" attribute="1" defaultMemberUniqueName="[Table].[SPORT LOCATION].[All]" allUniqueName="[Table].[SPORT LOCATION].[All]" dimensionUniqueName="[Table]" displayFolder="" count="0" memberValueDatatype="130" unbalanced="0"/>
    <cacheHierarchy uniqueName="[Table].[SPORTS]" caption="SPORTS" attribute="1" defaultMemberUniqueName="[Table].[SPORTS].[All]" allUniqueName="[Table].[SPORTS].[All]" dimensionUniqueName="[Table]" displayFolder="" count="2" memberValueDatatype="130" unbalanced="0"/>
    <cacheHierarchy uniqueName="[Table].[SALARY (OLD)]" caption="SALARY (OLD)" attribute="1" defaultMemberUniqueName="[Table].[SALARY (OLD)].[All]" allUniqueName="[Table].[SALARY (OLD)].[All]" dimensionUniqueName="[Table]" displayFolder="" count="0" memberValueDatatype="130" unbalanced="0"/>
    <cacheHierarchy uniqueName="[Table].[SALARY]" caption="SALARY" attribute="1" defaultMemberUniqueName="[Table].[SALARY].[All]" allUniqueName="[Table].[SALARY].[All]" dimensionUniqueName="[Table]" displayFolder="" count="0" memberValueDatatype="5" unbalanced="0"/>
    <cacheHierarchy uniqueName="[Table].[AGE]" caption="AGE" attribute="1" defaultMemberUniqueName="[Table].[AGE].[All]" allUniqueName="[Table].[AGE].[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EMBER ID]" caption="Count of MEMBER ID" measure="1" displayFolder="" measureGroup="Table"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Table" count="0" hidden="1">
      <extLst>
        <ext xmlns:x15="http://schemas.microsoft.com/office/spreadsheetml/2010/11/main" uri="{B97F6D7D-B522-45F9-BDA1-12C45D357490}">
          <x15:cacheHierarchy aggregatedColumn="15"/>
        </ext>
      </extLst>
    </cacheHierarchy>
    <cacheHierarchy uniqueName="[Measures].[Sum of WEIGHT]" caption="Sum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WEIGHT]" caption="Average of WEIGHT" measure="1" displayFolder="" measureGroup="Tabl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Table" count="0" hidden="1">
      <extLst>
        <ext xmlns:x15="http://schemas.microsoft.com/office/spreadsheetml/2010/11/main" uri="{B97F6D7D-B522-45F9-BDA1-12C45D357490}">
          <x15:cacheHierarchy aggregatedColumn="15"/>
        </ext>
      </extLst>
    </cacheHierarchy>
    <cacheHierarchy uniqueName="[Measures].[Count of SPORTS]" caption="Count of SPORTS" measure="1" displayFolder="" measureGroup="Table" count="0" hidden="1">
      <extLst>
        <ext xmlns:x15="http://schemas.microsoft.com/office/spreadsheetml/2010/11/main" uri="{B97F6D7D-B522-45F9-BDA1-12C45D357490}">
          <x15:cacheHierarchy aggregatedColumn="13"/>
        </ext>
      </extLst>
    </cacheHierarchy>
    <cacheHierarchy uniqueName="[Measures].[Distinct Count of SPORTS]" caption="Distinct Count of SPORTS" measure="1" displayFolder="" measureGroup="Tabl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33638719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E60393-6718-4B16-A4F0-EFE9727EBCFF}" name="Sports VS Total Salary - Gender Distribution" cacheId="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rowHeaderCaption="Sports" colHeaderCaption="Gender">
  <location ref="A186:D220"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dataField="1" subtotalTop="0" showAll="0" defaultSubtota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0"/>
  </colFields>
  <colItems count="3">
    <i>
      <x/>
    </i>
    <i>
      <x v="1"/>
    </i>
    <i t="grand">
      <x/>
    </i>
  </colItems>
  <dataFields count="1">
    <dataField name="Total Salary" fld="2" baseField="0" baseItem="0" numFmtId="166"/>
  </dataFields>
  <formats count="1">
    <format dxfId="2">
      <pivotArea outline="0" collapsedLevelsAreSubtotals="1" fieldPosition="0"/>
    </format>
  </formats>
  <chartFormats count="7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1"/>
          </reference>
          <reference field="1" count="1" selected="0">
            <x v="0"/>
          </reference>
        </references>
      </pivotArea>
    </chartFormat>
    <chartFormat chart="0" format="4">
      <pivotArea type="data" outline="0" fieldPosition="0">
        <references count="3">
          <reference field="4294967294" count="1" selected="0">
            <x v="0"/>
          </reference>
          <reference field="0" count="1" selected="0">
            <x v="0"/>
          </reference>
          <reference field="1" count="1" selected="0">
            <x v="1"/>
          </reference>
        </references>
      </pivotArea>
    </chartFormat>
    <chartFormat chart="0" format="5">
      <pivotArea type="data" outline="0" fieldPosition="0">
        <references count="3">
          <reference field="4294967294" count="1" selected="0">
            <x v="0"/>
          </reference>
          <reference field="0" count="1" selected="0">
            <x v="0"/>
          </reference>
          <reference field="1" count="1" selected="0">
            <x v="15"/>
          </reference>
        </references>
      </pivotArea>
    </chartFormat>
    <chartFormat chart="0" format="6">
      <pivotArea type="data" outline="0" fieldPosition="0">
        <references count="3">
          <reference field="4294967294" count="1" selected="0">
            <x v="0"/>
          </reference>
          <reference field="0" count="1" selected="0">
            <x v="0"/>
          </reference>
          <reference field="1" count="1" selected="0">
            <x v="4"/>
          </reference>
        </references>
      </pivotArea>
    </chartFormat>
    <chartFormat chart="0" format="7">
      <pivotArea type="data" outline="0" fieldPosition="0">
        <references count="3">
          <reference field="4294967294" count="1" selected="0">
            <x v="0"/>
          </reference>
          <reference field="0" count="1" selected="0">
            <x v="1"/>
          </reference>
          <reference field="1" count="1" selected="0">
            <x v="4"/>
          </reference>
        </references>
      </pivotArea>
    </chartFormat>
    <chartFormat chart="0" format="8">
      <pivotArea type="data" outline="0" fieldPosition="0">
        <references count="3">
          <reference field="4294967294" count="1" selected="0">
            <x v="0"/>
          </reference>
          <reference field="0" count="1" selected="0">
            <x v="0"/>
          </reference>
          <reference field="1" count="1" selected="0">
            <x v="7"/>
          </reference>
        </references>
      </pivotArea>
    </chartFormat>
    <chartFormat chart="0" format="9">
      <pivotArea type="data" outline="0" fieldPosition="0">
        <references count="3">
          <reference field="4294967294" count="1" selected="0">
            <x v="0"/>
          </reference>
          <reference field="0" count="1" selected="0">
            <x v="0"/>
          </reference>
          <reference field="1" count="1" selected="0">
            <x v="6"/>
          </reference>
        </references>
      </pivotArea>
    </chartFormat>
    <chartFormat chart="0" format="10">
      <pivotArea type="data" outline="0" fieldPosition="0">
        <references count="3">
          <reference field="4294967294" count="1" selected="0">
            <x v="0"/>
          </reference>
          <reference field="0" count="1" selected="0">
            <x v="1"/>
          </reference>
          <reference field="1" count="1" selected="0">
            <x v="17"/>
          </reference>
        </references>
      </pivotArea>
    </chartFormat>
    <chartFormat chart="0" format="11">
      <pivotArea type="data" outline="0" fieldPosition="0">
        <references count="3">
          <reference field="4294967294" count="1" selected="0">
            <x v="0"/>
          </reference>
          <reference field="0" count="1" selected="0">
            <x v="0"/>
          </reference>
          <reference field="1" count="1" selected="0">
            <x v="17"/>
          </reference>
        </references>
      </pivotArea>
    </chartFormat>
    <chartFormat chart="0" format="12">
      <pivotArea type="data" outline="0" fieldPosition="0">
        <references count="3">
          <reference field="4294967294" count="1" selected="0">
            <x v="0"/>
          </reference>
          <reference field="0" count="1" selected="0">
            <x v="1"/>
          </reference>
          <reference field="1" count="1" selected="0">
            <x v="16"/>
          </reference>
        </references>
      </pivotArea>
    </chartFormat>
    <chartFormat chart="0" format="13">
      <pivotArea type="data" outline="0" fieldPosition="0">
        <references count="3">
          <reference field="4294967294" count="1" selected="0">
            <x v="0"/>
          </reference>
          <reference field="0" count="1" selected="0">
            <x v="1"/>
          </reference>
          <reference field="1" count="1" selected="0">
            <x v="30"/>
          </reference>
        </references>
      </pivotArea>
    </chartFormat>
    <chartFormat chart="0" format="14">
      <pivotArea type="data" outline="0" fieldPosition="0">
        <references count="3">
          <reference field="4294967294" count="1" selected="0">
            <x v="0"/>
          </reference>
          <reference field="0" count="1" selected="0">
            <x v="1"/>
          </reference>
          <reference field="1" count="1" selected="0">
            <x v="24"/>
          </reference>
        </references>
      </pivotArea>
    </chartFormat>
    <chartFormat chart="3" format="28" series="1">
      <pivotArea type="data" outline="0" fieldPosition="0">
        <references count="2">
          <reference field="4294967294" count="1" selected="0">
            <x v="0"/>
          </reference>
          <reference field="0" count="1" selected="0">
            <x v="0"/>
          </reference>
        </references>
      </pivotArea>
    </chartFormat>
    <chartFormat chart="3" format="29">
      <pivotArea type="data" outline="0" fieldPosition="0">
        <references count="3">
          <reference field="4294967294" count="1" selected="0">
            <x v="0"/>
          </reference>
          <reference field="0" count="1" selected="0">
            <x v="0"/>
          </reference>
          <reference field="1" count="1" selected="0">
            <x v="0"/>
          </reference>
        </references>
      </pivotArea>
    </chartFormat>
    <chartFormat chart="3" format="30">
      <pivotArea type="data" outline="0" fieldPosition="0">
        <references count="3">
          <reference field="4294967294" count="1" selected="0">
            <x v="0"/>
          </reference>
          <reference field="0" count="1" selected="0">
            <x v="0"/>
          </reference>
          <reference field="1" count="1" selected="0">
            <x v="4"/>
          </reference>
        </references>
      </pivotArea>
    </chartFormat>
    <chartFormat chart="3" format="31">
      <pivotArea type="data" outline="0" fieldPosition="0">
        <references count="3">
          <reference field="4294967294" count="1" selected="0">
            <x v="0"/>
          </reference>
          <reference field="0" count="1" selected="0">
            <x v="0"/>
          </reference>
          <reference field="1" count="1" selected="0">
            <x v="6"/>
          </reference>
        </references>
      </pivotArea>
    </chartFormat>
    <chartFormat chart="3" format="32">
      <pivotArea type="data" outline="0" fieldPosition="0">
        <references count="3">
          <reference field="4294967294" count="1" selected="0">
            <x v="0"/>
          </reference>
          <reference field="0" count="1" selected="0">
            <x v="0"/>
          </reference>
          <reference field="1" count="1" selected="0">
            <x v="7"/>
          </reference>
        </references>
      </pivotArea>
    </chartFormat>
    <chartFormat chart="3" format="33">
      <pivotArea type="data" outline="0" fieldPosition="0">
        <references count="3">
          <reference field="4294967294" count="1" selected="0">
            <x v="0"/>
          </reference>
          <reference field="0" count="1" selected="0">
            <x v="0"/>
          </reference>
          <reference field="1" count="1" selected="0">
            <x v="15"/>
          </reference>
        </references>
      </pivotArea>
    </chartFormat>
    <chartFormat chart="3" format="34">
      <pivotArea type="data" outline="0" fieldPosition="0">
        <references count="3">
          <reference field="4294967294" count="1" selected="0">
            <x v="0"/>
          </reference>
          <reference field="0" count="1" selected="0">
            <x v="0"/>
          </reference>
          <reference field="1" count="1" selected="0">
            <x v="17"/>
          </reference>
        </references>
      </pivotArea>
    </chartFormat>
    <chartFormat chart="3" format="35" series="1">
      <pivotArea type="data" outline="0" fieldPosition="0">
        <references count="2">
          <reference field="4294967294" count="1" selected="0">
            <x v="0"/>
          </reference>
          <reference field="0" count="1" selected="0">
            <x v="1"/>
          </reference>
        </references>
      </pivotArea>
    </chartFormat>
    <chartFormat chart="3" format="36">
      <pivotArea type="data" outline="0" fieldPosition="0">
        <references count="3">
          <reference field="4294967294" count="1" selected="0">
            <x v="0"/>
          </reference>
          <reference field="0" count="1" selected="0">
            <x v="1"/>
          </reference>
          <reference field="1" count="1" selected="0">
            <x v="4"/>
          </reference>
        </references>
      </pivotArea>
    </chartFormat>
    <chartFormat chart="3" format="37">
      <pivotArea type="data" outline="0" fieldPosition="0">
        <references count="3">
          <reference field="4294967294" count="1" selected="0">
            <x v="0"/>
          </reference>
          <reference field="0" count="1" selected="0">
            <x v="1"/>
          </reference>
          <reference field="1" count="1" selected="0">
            <x v="16"/>
          </reference>
        </references>
      </pivotArea>
    </chartFormat>
    <chartFormat chart="3" format="38">
      <pivotArea type="data" outline="0" fieldPosition="0">
        <references count="3">
          <reference field="4294967294" count="1" selected="0">
            <x v="0"/>
          </reference>
          <reference field="0" count="1" selected="0">
            <x v="1"/>
          </reference>
          <reference field="1" count="1" selected="0">
            <x v="17"/>
          </reference>
        </references>
      </pivotArea>
    </chartFormat>
    <chartFormat chart="3" format="39">
      <pivotArea type="data" outline="0" fieldPosition="0">
        <references count="3">
          <reference field="4294967294" count="1" selected="0">
            <x v="0"/>
          </reference>
          <reference field="0" count="1" selected="0">
            <x v="1"/>
          </reference>
          <reference field="1" count="1" selected="0">
            <x v="24"/>
          </reference>
        </references>
      </pivotArea>
    </chartFormat>
    <chartFormat chart="3" format="40">
      <pivotArea type="data" outline="0" fieldPosition="0">
        <references count="3">
          <reference field="4294967294" count="1" selected="0">
            <x v="0"/>
          </reference>
          <reference field="0" count="1" selected="0">
            <x v="1"/>
          </reference>
          <reference field="1" count="1" selected="0">
            <x v="30"/>
          </reference>
        </references>
      </pivotArea>
    </chartFormat>
    <chartFormat chart="5" format="28" series="1">
      <pivotArea type="data" outline="0" fieldPosition="0">
        <references count="2">
          <reference field="4294967294" count="1" selected="0">
            <x v="0"/>
          </reference>
          <reference field="0" count="1" selected="0">
            <x v="0"/>
          </reference>
        </references>
      </pivotArea>
    </chartFormat>
    <chartFormat chart="5" format="29">
      <pivotArea type="data" outline="0" fieldPosition="0">
        <references count="3">
          <reference field="4294967294" count="1" selected="0">
            <x v="0"/>
          </reference>
          <reference field="0" count="1" selected="0">
            <x v="0"/>
          </reference>
          <reference field="1" count="1" selected="0">
            <x v="0"/>
          </reference>
        </references>
      </pivotArea>
    </chartFormat>
    <chartFormat chart="5" format="30">
      <pivotArea type="data" outline="0" fieldPosition="0">
        <references count="3">
          <reference field="4294967294" count="1" selected="0">
            <x v="0"/>
          </reference>
          <reference field="0" count="1" selected="0">
            <x v="0"/>
          </reference>
          <reference field="1" count="1" selected="0">
            <x v="4"/>
          </reference>
        </references>
      </pivotArea>
    </chartFormat>
    <chartFormat chart="5" format="31">
      <pivotArea type="data" outline="0" fieldPosition="0">
        <references count="3">
          <reference field="4294967294" count="1" selected="0">
            <x v="0"/>
          </reference>
          <reference field="0" count="1" selected="0">
            <x v="0"/>
          </reference>
          <reference field="1" count="1" selected="0">
            <x v="6"/>
          </reference>
        </references>
      </pivotArea>
    </chartFormat>
    <chartFormat chart="5" format="32">
      <pivotArea type="data" outline="0" fieldPosition="0">
        <references count="3">
          <reference field="4294967294" count="1" selected="0">
            <x v="0"/>
          </reference>
          <reference field="0" count="1" selected="0">
            <x v="0"/>
          </reference>
          <reference field="1" count="1" selected="0">
            <x v="7"/>
          </reference>
        </references>
      </pivotArea>
    </chartFormat>
    <chartFormat chart="5" format="33">
      <pivotArea type="data" outline="0" fieldPosition="0">
        <references count="3">
          <reference field="4294967294" count="1" selected="0">
            <x v="0"/>
          </reference>
          <reference field="0" count="1" selected="0">
            <x v="0"/>
          </reference>
          <reference field="1" count="1" selected="0">
            <x v="15"/>
          </reference>
        </references>
      </pivotArea>
    </chartFormat>
    <chartFormat chart="5" format="34">
      <pivotArea type="data" outline="0" fieldPosition="0">
        <references count="3">
          <reference field="4294967294" count="1" selected="0">
            <x v="0"/>
          </reference>
          <reference field="0" count="1" selected="0">
            <x v="0"/>
          </reference>
          <reference field="1" count="1" selected="0">
            <x v="17"/>
          </reference>
        </references>
      </pivotArea>
    </chartFormat>
    <chartFormat chart="5" format="35" series="1">
      <pivotArea type="data" outline="0" fieldPosition="0">
        <references count="2">
          <reference field="4294967294" count="1" selected="0">
            <x v="0"/>
          </reference>
          <reference field="0" count="1" selected="0">
            <x v="1"/>
          </reference>
        </references>
      </pivotArea>
    </chartFormat>
    <chartFormat chart="5" format="36">
      <pivotArea type="data" outline="0" fieldPosition="0">
        <references count="3">
          <reference field="4294967294" count="1" selected="0">
            <x v="0"/>
          </reference>
          <reference field="0" count="1" selected="0">
            <x v="1"/>
          </reference>
          <reference field="1" count="1" selected="0">
            <x v="4"/>
          </reference>
        </references>
      </pivotArea>
    </chartFormat>
    <chartFormat chart="5" format="37">
      <pivotArea type="data" outline="0" fieldPosition="0">
        <references count="3">
          <reference field="4294967294" count="1" selected="0">
            <x v="0"/>
          </reference>
          <reference field="0" count="1" selected="0">
            <x v="1"/>
          </reference>
          <reference field="1" count="1" selected="0">
            <x v="16"/>
          </reference>
        </references>
      </pivotArea>
    </chartFormat>
    <chartFormat chart="5" format="38">
      <pivotArea type="data" outline="0" fieldPosition="0">
        <references count="3">
          <reference field="4294967294" count="1" selected="0">
            <x v="0"/>
          </reference>
          <reference field="0" count="1" selected="0">
            <x v="1"/>
          </reference>
          <reference field="1" count="1" selected="0">
            <x v="17"/>
          </reference>
        </references>
      </pivotArea>
    </chartFormat>
    <chartFormat chart="5" format="39">
      <pivotArea type="data" outline="0" fieldPosition="0">
        <references count="3">
          <reference field="4294967294" count="1" selected="0">
            <x v="0"/>
          </reference>
          <reference field="0" count="1" selected="0">
            <x v="1"/>
          </reference>
          <reference field="1" count="1" selected="0">
            <x v="24"/>
          </reference>
        </references>
      </pivotArea>
    </chartFormat>
    <chartFormat chart="5" format="40">
      <pivotArea type="data" outline="0" fieldPosition="0">
        <references count="3">
          <reference field="4294967294" count="1" selected="0">
            <x v="0"/>
          </reference>
          <reference field="0" count="1" selected="0">
            <x v="1"/>
          </reference>
          <reference field="1" count="1" selected="0">
            <x v="30"/>
          </reference>
        </references>
      </pivotArea>
    </chartFormat>
    <chartFormat chart="10" format="15" series="1">
      <pivotArea type="data" outline="0" fieldPosition="0">
        <references count="2">
          <reference field="4294967294" count="1" selected="0">
            <x v="0"/>
          </reference>
          <reference field="0" count="1" selected="0">
            <x v="0"/>
          </reference>
        </references>
      </pivotArea>
    </chartFormat>
    <chartFormat chart="10" format="16">
      <pivotArea type="data" outline="0" fieldPosition="0">
        <references count="3">
          <reference field="4294967294" count="1" selected="0">
            <x v="0"/>
          </reference>
          <reference field="0" count="1" selected="0">
            <x v="0"/>
          </reference>
          <reference field="1" count="1" selected="0">
            <x v="0"/>
          </reference>
        </references>
      </pivotArea>
    </chartFormat>
    <chartFormat chart="10" format="17">
      <pivotArea type="data" outline="0" fieldPosition="0">
        <references count="3">
          <reference field="4294967294" count="1" selected="0">
            <x v="0"/>
          </reference>
          <reference field="0" count="1" selected="0">
            <x v="0"/>
          </reference>
          <reference field="1" count="1" selected="0">
            <x v="4"/>
          </reference>
        </references>
      </pivotArea>
    </chartFormat>
    <chartFormat chart="10" format="18">
      <pivotArea type="data" outline="0" fieldPosition="0">
        <references count="3">
          <reference field="4294967294" count="1" selected="0">
            <x v="0"/>
          </reference>
          <reference field="0" count="1" selected="0">
            <x v="0"/>
          </reference>
          <reference field="1" count="1" selected="0">
            <x v="6"/>
          </reference>
        </references>
      </pivotArea>
    </chartFormat>
    <chartFormat chart="10" format="19">
      <pivotArea type="data" outline="0" fieldPosition="0">
        <references count="3">
          <reference field="4294967294" count="1" selected="0">
            <x v="0"/>
          </reference>
          <reference field="0" count="1" selected="0">
            <x v="0"/>
          </reference>
          <reference field="1" count="1" selected="0">
            <x v="7"/>
          </reference>
        </references>
      </pivotArea>
    </chartFormat>
    <chartFormat chart="10" format="20">
      <pivotArea type="data" outline="0" fieldPosition="0">
        <references count="3">
          <reference field="4294967294" count="1" selected="0">
            <x v="0"/>
          </reference>
          <reference field="0" count="1" selected="0">
            <x v="0"/>
          </reference>
          <reference field="1" count="1" selected="0">
            <x v="15"/>
          </reference>
        </references>
      </pivotArea>
    </chartFormat>
    <chartFormat chart="10" format="21">
      <pivotArea type="data" outline="0" fieldPosition="0">
        <references count="3">
          <reference field="4294967294" count="1" selected="0">
            <x v="0"/>
          </reference>
          <reference field="0" count="1" selected="0">
            <x v="0"/>
          </reference>
          <reference field="1" count="1" selected="0">
            <x v="17"/>
          </reference>
        </references>
      </pivotArea>
    </chartFormat>
    <chartFormat chart="10" format="22" series="1">
      <pivotArea type="data" outline="0" fieldPosition="0">
        <references count="2">
          <reference field="4294967294" count="1" selected="0">
            <x v="0"/>
          </reference>
          <reference field="0" count="1" selected="0">
            <x v="1"/>
          </reference>
        </references>
      </pivotArea>
    </chartFormat>
    <chartFormat chart="10" format="23">
      <pivotArea type="data" outline="0" fieldPosition="0">
        <references count="3">
          <reference field="4294967294" count="1" selected="0">
            <x v="0"/>
          </reference>
          <reference field="0" count="1" selected="0">
            <x v="1"/>
          </reference>
          <reference field="1" count="1" selected="0">
            <x v="0"/>
          </reference>
        </references>
      </pivotArea>
    </chartFormat>
    <chartFormat chart="10" format="24">
      <pivotArea type="data" outline="0" fieldPosition="0">
        <references count="3">
          <reference field="4294967294" count="1" selected="0">
            <x v="0"/>
          </reference>
          <reference field="0" count="1" selected="0">
            <x v="1"/>
          </reference>
          <reference field="1" count="1" selected="0">
            <x v="4"/>
          </reference>
        </references>
      </pivotArea>
    </chartFormat>
    <chartFormat chart="10" format="25">
      <pivotArea type="data" outline="0" fieldPosition="0">
        <references count="3">
          <reference field="4294967294" count="1" selected="0">
            <x v="0"/>
          </reference>
          <reference field="0" count="1" selected="0">
            <x v="1"/>
          </reference>
          <reference field="1" count="1" selected="0">
            <x v="16"/>
          </reference>
        </references>
      </pivotArea>
    </chartFormat>
    <chartFormat chart="10" format="26">
      <pivotArea type="data" outline="0" fieldPosition="0">
        <references count="3">
          <reference field="4294967294" count="1" selected="0">
            <x v="0"/>
          </reference>
          <reference field="0" count="1" selected="0">
            <x v="1"/>
          </reference>
          <reference field="1" count="1" selected="0">
            <x v="17"/>
          </reference>
        </references>
      </pivotArea>
    </chartFormat>
    <chartFormat chart="10" format="27">
      <pivotArea type="data" outline="0" fieldPosition="0">
        <references count="3">
          <reference field="4294967294" count="1" selected="0">
            <x v="0"/>
          </reference>
          <reference field="0" count="1" selected="0">
            <x v="1"/>
          </reference>
          <reference field="1" count="1" selected="0">
            <x v="24"/>
          </reference>
        </references>
      </pivotArea>
    </chartFormat>
    <chartFormat chart="10" format="28">
      <pivotArea type="data" outline="0" fieldPosition="0">
        <references count="3">
          <reference field="4294967294" count="1" selected="0">
            <x v="0"/>
          </reference>
          <reference field="0" count="1" selected="0">
            <x v="1"/>
          </reference>
          <reference field="1" count="1" selected="0">
            <x v="30"/>
          </reference>
        </references>
      </pivotArea>
    </chartFormat>
    <chartFormat chart="11" format="29" series="1">
      <pivotArea type="data" outline="0" fieldPosition="0">
        <references count="2">
          <reference field="4294967294" count="1" selected="0">
            <x v="0"/>
          </reference>
          <reference field="0" count="1" selected="0">
            <x v="0"/>
          </reference>
        </references>
      </pivotArea>
    </chartFormat>
    <chartFormat chart="11" format="30">
      <pivotArea type="data" outline="0" fieldPosition="0">
        <references count="3">
          <reference field="4294967294" count="1" selected="0">
            <x v="0"/>
          </reference>
          <reference field="0" count="1" selected="0">
            <x v="0"/>
          </reference>
          <reference field="1" count="1" selected="0">
            <x v="0"/>
          </reference>
        </references>
      </pivotArea>
    </chartFormat>
    <chartFormat chart="11" format="31">
      <pivotArea type="data" outline="0" fieldPosition="0">
        <references count="3">
          <reference field="4294967294" count="1" selected="0">
            <x v="0"/>
          </reference>
          <reference field="0" count="1" selected="0">
            <x v="0"/>
          </reference>
          <reference field="1" count="1" selected="0">
            <x v="4"/>
          </reference>
        </references>
      </pivotArea>
    </chartFormat>
    <chartFormat chart="11" format="32">
      <pivotArea type="data" outline="0" fieldPosition="0">
        <references count="3">
          <reference field="4294967294" count="1" selected="0">
            <x v="0"/>
          </reference>
          <reference field="0" count="1" selected="0">
            <x v="0"/>
          </reference>
          <reference field="1" count="1" selected="0">
            <x v="6"/>
          </reference>
        </references>
      </pivotArea>
    </chartFormat>
    <chartFormat chart="11" format="33">
      <pivotArea type="data" outline="0" fieldPosition="0">
        <references count="3">
          <reference field="4294967294" count="1" selected="0">
            <x v="0"/>
          </reference>
          <reference field="0" count="1" selected="0">
            <x v="0"/>
          </reference>
          <reference field="1" count="1" selected="0">
            <x v="7"/>
          </reference>
        </references>
      </pivotArea>
    </chartFormat>
    <chartFormat chart="11" format="34">
      <pivotArea type="data" outline="0" fieldPosition="0">
        <references count="3">
          <reference field="4294967294" count="1" selected="0">
            <x v="0"/>
          </reference>
          <reference field="0" count="1" selected="0">
            <x v="0"/>
          </reference>
          <reference field="1" count="1" selected="0">
            <x v="15"/>
          </reference>
        </references>
      </pivotArea>
    </chartFormat>
    <chartFormat chart="11" format="35">
      <pivotArea type="data" outline="0" fieldPosition="0">
        <references count="3">
          <reference field="4294967294" count="1" selected="0">
            <x v="0"/>
          </reference>
          <reference field="0" count="1" selected="0">
            <x v="0"/>
          </reference>
          <reference field="1" count="1" selected="0">
            <x v="17"/>
          </reference>
        </references>
      </pivotArea>
    </chartFormat>
    <chartFormat chart="11" format="36" series="1">
      <pivotArea type="data" outline="0" fieldPosition="0">
        <references count="2">
          <reference field="4294967294" count="1" selected="0">
            <x v="0"/>
          </reference>
          <reference field="0" count="1" selected="0">
            <x v="1"/>
          </reference>
        </references>
      </pivotArea>
    </chartFormat>
    <chartFormat chart="11" format="37">
      <pivotArea type="data" outline="0" fieldPosition="0">
        <references count="3">
          <reference field="4294967294" count="1" selected="0">
            <x v="0"/>
          </reference>
          <reference field="0" count="1" selected="0">
            <x v="1"/>
          </reference>
          <reference field="1" count="1" selected="0">
            <x v="0"/>
          </reference>
        </references>
      </pivotArea>
    </chartFormat>
    <chartFormat chart="11" format="38">
      <pivotArea type="data" outline="0" fieldPosition="0">
        <references count="3">
          <reference field="4294967294" count="1" selected="0">
            <x v="0"/>
          </reference>
          <reference field="0" count="1" selected="0">
            <x v="1"/>
          </reference>
          <reference field="1" count="1" selected="0">
            <x v="4"/>
          </reference>
        </references>
      </pivotArea>
    </chartFormat>
    <chartFormat chart="11" format="39">
      <pivotArea type="data" outline="0" fieldPosition="0">
        <references count="3">
          <reference field="4294967294" count="1" selected="0">
            <x v="0"/>
          </reference>
          <reference field="0" count="1" selected="0">
            <x v="1"/>
          </reference>
          <reference field="1" count="1" selected="0">
            <x v="16"/>
          </reference>
        </references>
      </pivotArea>
    </chartFormat>
    <chartFormat chart="11" format="40">
      <pivotArea type="data" outline="0" fieldPosition="0">
        <references count="3">
          <reference field="4294967294" count="1" selected="0">
            <x v="0"/>
          </reference>
          <reference field="0" count="1" selected="0">
            <x v="1"/>
          </reference>
          <reference field="1" count="1" selected="0">
            <x v="17"/>
          </reference>
        </references>
      </pivotArea>
    </chartFormat>
    <chartFormat chart="11" format="41">
      <pivotArea type="data" outline="0" fieldPosition="0">
        <references count="3">
          <reference field="4294967294" count="1" selected="0">
            <x v="0"/>
          </reference>
          <reference field="0" count="1" selected="0">
            <x v="1"/>
          </reference>
          <reference field="1" count="1" selected="0">
            <x v="24"/>
          </reference>
        </references>
      </pivotArea>
    </chartFormat>
    <chartFormat chart="11" format="42">
      <pivotArea type="data" outline="0" fieldPosition="0">
        <references count="3">
          <reference field="4294967294" count="1" selected="0">
            <x v="0"/>
          </reference>
          <reference field="0" count="1" selected="0">
            <x v="1"/>
          </reference>
          <reference field="1" count="1" selected="0">
            <x v="30"/>
          </reference>
        </references>
      </pivotArea>
    </chartFormat>
    <chartFormat chart="0" format="15">
      <pivotArea type="data" outline="0" fieldPosition="0">
        <references count="3">
          <reference field="4294967294" count="1" selected="0">
            <x v="0"/>
          </reference>
          <reference field="0" count="1" selected="0">
            <x v="1"/>
          </reference>
          <reference field="1" count="1" selected="0">
            <x v="12"/>
          </reference>
        </references>
      </pivotArea>
    </chartFormat>
    <chartFormat chart="31" format="44" series="1">
      <pivotArea type="data" outline="0" fieldPosition="0">
        <references count="2">
          <reference field="4294967294" count="1" selected="0">
            <x v="0"/>
          </reference>
          <reference field="0" count="1" selected="0">
            <x v="0"/>
          </reference>
        </references>
      </pivotArea>
    </chartFormat>
    <chartFormat chart="31" format="45" series="1">
      <pivotArea type="data" outline="0" fieldPosition="0">
        <references count="2">
          <reference field="4294967294" count="1" selected="0">
            <x v="0"/>
          </reference>
          <reference field="0" count="1" selected="0">
            <x v="1"/>
          </reference>
        </references>
      </pivotArea>
    </chartFormat>
    <chartFormat chart="31" format="46">
      <pivotArea type="data" outline="0" fieldPosition="0">
        <references count="3">
          <reference field="4294967294" count="1" selected="0">
            <x v="0"/>
          </reference>
          <reference field="0" count="1" selected="0">
            <x v="1"/>
          </reference>
          <reference field="1" count="1" selected="0">
            <x v="12"/>
          </reference>
        </references>
      </pivotArea>
    </chartFormat>
    <chartFormat chart="31" format="47">
      <pivotArea type="data" outline="0" fieldPosition="0">
        <references count="3">
          <reference field="4294967294" count="1" selected="0">
            <x v="0"/>
          </reference>
          <reference field="0" count="1" selected="0">
            <x v="1"/>
          </reference>
          <reference field="1" count="1" selected="0">
            <x v="24"/>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Total Salary"/>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D73EA-68BD-450B-88FC-F32B7FD31C74}" name="Sports Location VS Sports Count" cacheId="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rowHeaderCaption="Sport Location">
  <location ref="A355:B358"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Distinct Count of Sports" fld="0" subtotal="count" baseField="0" baseItem="0">
      <extLst>
        <ext xmlns:x15="http://schemas.microsoft.com/office/spreadsheetml/2010/11/main" uri="{FABC7310-3BB5-11E1-824E-6D434824019B}">
          <x15:dataField isCountDistinct="1"/>
        </ext>
      </extLst>
    </dataField>
  </dataFields>
  <formats count="1">
    <format dxfId="3">
      <pivotArea outline="0" collapsedLevelsAreSubtotals="1" fieldPosition="0"/>
    </format>
  </formats>
  <chartFormats count="8">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 count="1" selected="0">
            <x v="1"/>
          </reference>
        </references>
      </pivotArea>
    </chartFormat>
    <chartFormat chart="12" format="2">
      <pivotArea type="data" outline="0" fieldPosition="0">
        <references count="2">
          <reference field="4294967294" count="1" selected="0">
            <x v="0"/>
          </reference>
          <reference field="1" count="1" selected="0">
            <x v="0"/>
          </reference>
        </references>
      </pivotArea>
    </chartFormat>
    <chartFormat chart="28" format="36" series="1">
      <pivotArea type="data" outline="0" fieldPosition="0">
        <references count="1">
          <reference field="4294967294" count="1" selected="0">
            <x v="0"/>
          </reference>
        </references>
      </pivotArea>
    </chartFormat>
    <chartFormat chart="28" format="37">
      <pivotArea type="data" outline="0" fieldPosition="0">
        <references count="2">
          <reference field="4294967294" count="1" selected="0">
            <x v="0"/>
          </reference>
          <reference field="1" count="1" selected="0">
            <x v="0"/>
          </reference>
        </references>
      </pivotArea>
    </chartFormat>
    <chartFormat chart="28" format="38">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WEIGHT"/>
    <pivotHierarchy dragToData="1" caption="Average of SALARY"/>
    <pivotHierarchy dragToData="1" caption="Count of SPORTS"/>
    <pivotHierarchy dragToData="1" caption="Distinct Count of Sports"/>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362307-8E10-467A-9B16-174CDA8EAEE7}" name="Sports VS Average Salary" cacheId="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rowHeaderCaption="Sports" colHeaderCaption="Gender">
  <location ref="A267:D301" firstHeaderRow="1" firstDataRow="2" firstDataCol="1"/>
  <pivotFields count="3">
    <pivotField dataField="1" subtotalTop="0" showAll="0" defaultSubtotal="0"/>
    <pivotField axis="axisRow" allDrilled="1"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Col" allDrilled="1" subtotalTop="0" showAll="0" dataSourceSort="1" defaultSubtotal="0" defaultAttributeDrillState="1">
      <items count="2">
        <item x="0"/>
        <item x="1"/>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x v="1"/>
    </i>
    <i t="grand">
      <x/>
    </i>
  </colItems>
  <dataFields count="1">
    <dataField name="Average Salary" fld="0" subtotal="average" baseField="0" baseItem="0" numFmtId="167"/>
  </dataFields>
  <formats count="2">
    <format dxfId="5">
      <pivotArea outline="0" collapsedLevelsAreSubtotals="1" fieldPosition="0"/>
    </format>
    <format dxfId="4">
      <pivotArea collapsedLevelsAreSubtotals="1" fieldPosition="0">
        <references count="1">
          <reference field="1" count="0"/>
        </references>
      </pivotArea>
    </format>
  </format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3">
          <reference field="4294967294" count="1" selected="0">
            <x v="0"/>
          </reference>
          <reference field="1" count="1" selected="0">
            <x v="9"/>
          </reference>
          <reference field="2" count="1" selected="0">
            <x v="1"/>
          </reference>
        </references>
      </pivotArea>
    </chartFormat>
    <chartFormat chart="1" format="4">
      <pivotArea type="data" outline="0" fieldPosition="0">
        <references count="3">
          <reference field="4294967294" count="1" selected="0">
            <x v="0"/>
          </reference>
          <reference field="1" count="1" selected="0">
            <x v="20"/>
          </reference>
          <reference field="2" count="1" selected="0">
            <x v="0"/>
          </reference>
        </references>
      </pivotArea>
    </chartFormat>
    <chartFormat chart="1" format="5">
      <pivotArea type="data" outline="0" fieldPosition="0">
        <references count="3">
          <reference field="4294967294" count="1" selected="0">
            <x v="0"/>
          </reference>
          <reference field="1" count="1" selected="0">
            <x v="0"/>
          </reference>
          <reference field="2" count="1" selected="0">
            <x v="0"/>
          </reference>
        </references>
      </pivotArea>
    </chartFormat>
    <chartFormat chart="12" format="6" series="1">
      <pivotArea type="data" outline="0" fieldPosition="0">
        <references count="2">
          <reference field="4294967294" count="1" selected="0">
            <x v="0"/>
          </reference>
          <reference field="2" count="1" selected="0">
            <x v="0"/>
          </reference>
        </references>
      </pivotArea>
    </chartFormat>
    <chartFormat chart="12" format="7">
      <pivotArea type="data" outline="0" fieldPosition="0">
        <references count="3">
          <reference field="4294967294" count="1" selected="0">
            <x v="0"/>
          </reference>
          <reference field="1" count="1" selected="0">
            <x v="20"/>
          </reference>
          <reference field="2" count="1" selected="0">
            <x v="0"/>
          </reference>
        </references>
      </pivotArea>
    </chartFormat>
    <chartFormat chart="12" format="8">
      <pivotArea type="data" outline="0" fieldPosition="0">
        <references count="3">
          <reference field="4294967294" count="1" selected="0">
            <x v="0"/>
          </reference>
          <reference field="1" count="1" selected="0">
            <x v="0"/>
          </reference>
          <reference field="2" count="1" selected="0">
            <x v="0"/>
          </reference>
        </references>
      </pivotArea>
    </chartFormat>
    <chartFormat chart="12" format="9" series="1">
      <pivotArea type="data" outline="0" fieldPosition="0">
        <references count="2">
          <reference field="4294967294" count="1" selected="0">
            <x v="0"/>
          </reference>
          <reference field="2" count="1" selected="0">
            <x v="1"/>
          </reference>
        </references>
      </pivotArea>
    </chartFormat>
    <chartFormat chart="12" format="10">
      <pivotArea type="data" outline="0" fieldPosition="0">
        <references count="3">
          <reference field="4294967294" count="1" selected="0">
            <x v="0"/>
          </reference>
          <reference field="1" count="1" selected="0">
            <x v="9"/>
          </reference>
          <reference field="2" count="1" selected="0">
            <x v="1"/>
          </reference>
        </references>
      </pivotArea>
    </chartFormat>
    <chartFormat chart="1" format="6">
      <pivotArea type="data" outline="0" fieldPosition="0">
        <references count="3">
          <reference field="4294967294" count="1" selected="0">
            <x v="0"/>
          </reference>
          <reference field="1" count="1" selected="0">
            <x v="12"/>
          </reference>
          <reference field="2" count="1" selected="0">
            <x v="0"/>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WEIGHT"/>
    <pivotHierarchy dragToData="1" caption="Average Salary"/>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422363-2148-417F-9FAC-6794A2864897}" name="Enlisted Sports (Distinct)" cacheId="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0:A21"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Enlisted Sports (Distinct)" fld="0" subtotal="count" baseField="0" baseItem="0">
      <extLst>
        <ext xmlns:x15="http://schemas.microsoft.com/office/spreadsheetml/2010/11/main" uri="{FABC7310-3BB5-11E1-824E-6D434824019B}">
          <x15:dataField isCountDistinct="1"/>
        </ext>
      </extLst>
    </dataField>
  </dataField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Enlisted Sports (Distinct)"/>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8C58C6-F7FB-4A33-92E4-6E0CC75267C1}" name="Country VS Total Salary" cacheId="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1" rowHeaderCaption="Country">
  <location ref="A64:B76" firstHeaderRow="1" firstDataRow="1" firstDataCol="1"/>
  <pivotFields count="5">
    <pivotField allDrilled="1" subtotalTop="0" showAll="0" sortType="descending" defaultSubtotal="0" defaultAttributeDrillState="1">
      <items count="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ataField="1" subtotalTop="0" showAll="0" defaultSubtotal="0"/>
    <pivotField allDrilled="1" subtotalTop="0" showAll="0" sortType="de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11">
        <item x="0"/>
        <item x="1"/>
        <item x="2"/>
        <item x="3"/>
        <item x="4"/>
        <item x="5"/>
        <item x="6"/>
        <item x="7"/>
        <item x="8"/>
        <item x="9"/>
        <item x="10"/>
      </items>
    </pivotField>
    <pivotField allDrilled="1" subtotalTop="0" showAll="0" dataSourceSort="1" defaultSubtotal="0" defaultAttributeDrillState="1"/>
  </pivotFields>
  <rowFields count="1">
    <field x="3"/>
  </rowFields>
  <rowItems count="12">
    <i>
      <x/>
    </i>
    <i>
      <x v="1"/>
    </i>
    <i>
      <x v="2"/>
    </i>
    <i>
      <x v="3"/>
    </i>
    <i>
      <x v="4"/>
    </i>
    <i>
      <x v="5"/>
    </i>
    <i>
      <x v="6"/>
    </i>
    <i>
      <x v="7"/>
    </i>
    <i>
      <x v="8"/>
    </i>
    <i>
      <x v="9"/>
    </i>
    <i>
      <x v="10"/>
    </i>
    <i t="grand">
      <x/>
    </i>
  </rowItems>
  <colItems count="1">
    <i/>
  </colItems>
  <dataFields count="1">
    <dataField name="Total Salary" fld="1" baseField="0" baseItem="0" numFmtId="168"/>
  </dataFields>
  <formats count="1">
    <format dxfId="6">
      <pivotArea outline="0" collapsedLevelsAreSubtotals="1" fieldPosition="0"/>
    </format>
  </formats>
  <chartFormats count="48">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3" count="1" selected="0">
            <x v="4"/>
          </reference>
        </references>
      </pivotArea>
    </chartFormat>
    <chartFormat chart="15" format="14">
      <pivotArea type="data" outline="0" fieldPosition="0">
        <references count="2">
          <reference field="4294967294" count="1" selected="0">
            <x v="0"/>
          </reference>
          <reference field="3" count="1" selected="0">
            <x v="10"/>
          </reference>
        </references>
      </pivotArea>
    </chartFormat>
    <chartFormat chart="15" format="15">
      <pivotArea type="data" outline="0" fieldPosition="0">
        <references count="2">
          <reference field="4294967294" count="1" selected="0">
            <x v="0"/>
          </reference>
          <reference field="3" count="1" selected="0">
            <x v="1"/>
          </reference>
        </references>
      </pivotArea>
    </chartFormat>
    <chartFormat chart="15" format="16">
      <pivotArea type="data" outline="0" fieldPosition="0">
        <references count="2">
          <reference field="4294967294" count="1" selected="0">
            <x v="0"/>
          </reference>
          <reference field="3" count="1" selected="0">
            <x v="9"/>
          </reference>
        </references>
      </pivotArea>
    </chartFormat>
    <chartFormat chart="15" format="17">
      <pivotArea type="data" outline="0" fieldPosition="0">
        <references count="2">
          <reference field="4294967294" count="1" selected="0">
            <x v="0"/>
          </reference>
          <reference field="3" count="1" selected="0">
            <x v="5"/>
          </reference>
        </references>
      </pivotArea>
    </chartFormat>
    <chartFormat chart="15" format="18">
      <pivotArea type="data" outline="0" fieldPosition="0">
        <references count="2">
          <reference field="4294967294" count="1" selected="0">
            <x v="0"/>
          </reference>
          <reference field="3" count="1" selected="0">
            <x v="0"/>
          </reference>
        </references>
      </pivotArea>
    </chartFormat>
    <chartFormat chart="15" format="19">
      <pivotArea type="data" outline="0" fieldPosition="0">
        <references count="2">
          <reference field="4294967294" count="1" selected="0">
            <x v="0"/>
          </reference>
          <reference field="3" count="1" selected="0">
            <x v="7"/>
          </reference>
        </references>
      </pivotArea>
    </chartFormat>
    <chartFormat chart="15" format="20">
      <pivotArea type="data" outline="0" fieldPosition="0">
        <references count="2">
          <reference field="4294967294" count="1" selected="0">
            <x v="0"/>
          </reference>
          <reference field="3" count="1" selected="0">
            <x v="6"/>
          </reference>
        </references>
      </pivotArea>
    </chartFormat>
    <chartFormat chart="15" format="21">
      <pivotArea type="data" outline="0" fieldPosition="0">
        <references count="2">
          <reference field="4294967294" count="1" selected="0">
            <x v="0"/>
          </reference>
          <reference field="3" count="1" selected="0">
            <x v="2"/>
          </reference>
        </references>
      </pivotArea>
    </chartFormat>
    <chartFormat chart="15" format="22">
      <pivotArea type="data" outline="0" fieldPosition="0">
        <references count="2">
          <reference field="4294967294" count="1" selected="0">
            <x v="0"/>
          </reference>
          <reference field="3" count="1" selected="0">
            <x v="3"/>
          </reference>
        </references>
      </pivotArea>
    </chartFormat>
    <chartFormat chart="15" format="23">
      <pivotArea type="data" outline="0" fieldPosition="0">
        <references count="2">
          <reference field="4294967294" count="1" selected="0">
            <x v="0"/>
          </reference>
          <reference field="3" count="1" selected="0">
            <x v="8"/>
          </reference>
        </references>
      </pivotArea>
    </chartFormat>
    <chartFormat chart="16" format="24" series="1">
      <pivotArea type="data" outline="0" fieldPosition="0">
        <references count="1">
          <reference field="4294967294" count="1" selected="0">
            <x v="0"/>
          </reference>
        </references>
      </pivotArea>
    </chartFormat>
    <chartFormat chart="16" format="25">
      <pivotArea type="data" outline="0" fieldPosition="0">
        <references count="2">
          <reference field="4294967294" count="1" selected="0">
            <x v="0"/>
          </reference>
          <reference field="3" count="1" selected="0">
            <x v="4"/>
          </reference>
        </references>
      </pivotArea>
    </chartFormat>
    <chartFormat chart="16" format="26">
      <pivotArea type="data" outline="0" fieldPosition="0">
        <references count="2">
          <reference field="4294967294" count="1" selected="0">
            <x v="0"/>
          </reference>
          <reference field="3" count="1" selected="0">
            <x v="10"/>
          </reference>
        </references>
      </pivotArea>
    </chartFormat>
    <chartFormat chart="16" format="27">
      <pivotArea type="data" outline="0" fieldPosition="0">
        <references count="2">
          <reference field="4294967294" count="1" selected="0">
            <x v="0"/>
          </reference>
          <reference field="3" count="1" selected="0">
            <x v="1"/>
          </reference>
        </references>
      </pivotArea>
    </chartFormat>
    <chartFormat chart="16" format="28">
      <pivotArea type="data" outline="0" fieldPosition="0">
        <references count="2">
          <reference field="4294967294" count="1" selected="0">
            <x v="0"/>
          </reference>
          <reference field="3" count="1" selected="0">
            <x v="9"/>
          </reference>
        </references>
      </pivotArea>
    </chartFormat>
    <chartFormat chart="16" format="29">
      <pivotArea type="data" outline="0" fieldPosition="0">
        <references count="2">
          <reference field="4294967294" count="1" selected="0">
            <x v="0"/>
          </reference>
          <reference field="3" count="1" selected="0">
            <x v="5"/>
          </reference>
        </references>
      </pivotArea>
    </chartFormat>
    <chartFormat chart="16" format="30">
      <pivotArea type="data" outline="0" fieldPosition="0">
        <references count="2">
          <reference field="4294967294" count="1" selected="0">
            <x v="0"/>
          </reference>
          <reference field="3" count="1" selected="0">
            <x v="0"/>
          </reference>
        </references>
      </pivotArea>
    </chartFormat>
    <chartFormat chart="16" format="31">
      <pivotArea type="data" outline="0" fieldPosition="0">
        <references count="2">
          <reference field="4294967294" count="1" selected="0">
            <x v="0"/>
          </reference>
          <reference field="3" count="1" selected="0">
            <x v="7"/>
          </reference>
        </references>
      </pivotArea>
    </chartFormat>
    <chartFormat chart="16" format="32">
      <pivotArea type="data" outline="0" fieldPosition="0">
        <references count="2">
          <reference field="4294967294" count="1" selected="0">
            <x v="0"/>
          </reference>
          <reference field="3" count="1" selected="0">
            <x v="6"/>
          </reference>
        </references>
      </pivotArea>
    </chartFormat>
    <chartFormat chart="16" format="33">
      <pivotArea type="data" outline="0" fieldPosition="0">
        <references count="2">
          <reference field="4294967294" count="1" selected="0">
            <x v="0"/>
          </reference>
          <reference field="3" count="1" selected="0">
            <x v="2"/>
          </reference>
        </references>
      </pivotArea>
    </chartFormat>
    <chartFormat chart="16" format="34">
      <pivotArea type="data" outline="0" fieldPosition="0">
        <references count="2">
          <reference field="4294967294" count="1" selected="0">
            <x v="0"/>
          </reference>
          <reference field="3" count="1" selected="0">
            <x v="3"/>
          </reference>
        </references>
      </pivotArea>
    </chartFormat>
    <chartFormat chart="16" format="35">
      <pivotArea type="data" outline="0" fieldPosition="0">
        <references count="2">
          <reference field="4294967294" count="1" selected="0">
            <x v="0"/>
          </reference>
          <reference field="3" count="1" selected="0">
            <x v="8"/>
          </reference>
        </references>
      </pivotArea>
    </chartFormat>
    <chartFormat chart="24" format="24" series="1">
      <pivotArea type="data" outline="0" fieldPosition="0">
        <references count="1">
          <reference field="4294967294" count="1" selected="0">
            <x v="0"/>
          </reference>
        </references>
      </pivotArea>
    </chartFormat>
    <chartFormat chart="24" format="25">
      <pivotArea type="data" outline="0" fieldPosition="0">
        <references count="2">
          <reference field="4294967294" count="1" selected="0">
            <x v="0"/>
          </reference>
          <reference field="3" count="1" selected="0">
            <x v="4"/>
          </reference>
        </references>
      </pivotArea>
    </chartFormat>
    <chartFormat chart="24" format="26">
      <pivotArea type="data" outline="0" fieldPosition="0">
        <references count="2">
          <reference field="4294967294" count="1" selected="0">
            <x v="0"/>
          </reference>
          <reference field="3" count="1" selected="0">
            <x v="10"/>
          </reference>
        </references>
      </pivotArea>
    </chartFormat>
    <chartFormat chart="24" format="27">
      <pivotArea type="data" outline="0" fieldPosition="0">
        <references count="2">
          <reference field="4294967294" count="1" selected="0">
            <x v="0"/>
          </reference>
          <reference field="3" count="1" selected="0">
            <x v="1"/>
          </reference>
        </references>
      </pivotArea>
    </chartFormat>
    <chartFormat chart="24" format="28">
      <pivotArea type="data" outline="0" fieldPosition="0">
        <references count="2">
          <reference field="4294967294" count="1" selected="0">
            <x v="0"/>
          </reference>
          <reference field="3" count="1" selected="0">
            <x v="9"/>
          </reference>
        </references>
      </pivotArea>
    </chartFormat>
    <chartFormat chart="24" format="29">
      <pivotArea type="data" outline="0" fieldPosition="0">
        <references count="2">
          <reference field="4294967294" count="1" selected="0">
            <x v="0"/>
          </reference>
          <reference field="3" count="1" selected="0">
            <x v="5"/>
          </reference>
        </references>
      </pivotArea>
    </chartFormat>
    <chartFormat chart="24" format="30">
      <pivotArea type="data" outline="0" fieldPosition="0">
        <references count="2">
          <reference field="4294967294" count="1" selected="0">
            <x v="0"/>
          </reference>
          <reference field="3" count="1" selected="0">
            <x v="0"/>
          </reference>
        </references>
      </pivotArea>
    </chartFormat>
    <chartFormat chart="24" format="31">
      <pivotArea type="data" outline="0" fieldPosition="0">
        <references count="2">
          <reference field="4294967294" count="1" selected="0">
            <x v="0"/>
          </reference>
          <reference field="3" count="1" selected="0">
            <x v="7"/>
          </reference>
        </references>
      </pivotArea>
    </chartFormat>
    <chartFormat chart="24" format="32">
      <pivotArea type="data" outline="0" fieldPosition="0">
        <references count="2">
          <reference field="4294967294" count="1" selected="0">
            <x v="0"/>
          </reference>
          <reference field="3" count="1" selected="0">
            <x v="6"/>
          </reference>
        </references>
      </pivotArea>
    </chartFormat>
    <chartFormat chart="24" format="33">
      <pivotArea type="data" outline="0" fieldPosition="0">
        <references count="2">
          <reference field="4294967294" count="1" selected="0">
            <x v="0"/>
          </reference>
          <reference field="3" count="1" selected="0">
            <x v="2"/>
          </reference>
        </references>
      </pivotArea>
    </chartFormat>
    <chartFormat chart="24" format="34">
      <pivotArea type="data" outline="0" fieldPosition="0">
        <references count="2">
          <reference field="4294967294" count="1" selected="0">
            <x v="0"/>
          </reference>
          <reference field="3" count="1" selected="0">
            <x v="3"/>
          </reference>
        </references>
      </pivotArea>
    </chartFormat>
    <chartFormat chart="24" format="35">
      <pivotArea type="data" outline="0" fieldPosition="0">
        <references count="2">
          <reference field="4294967294" count="1" selected="0">
            <x v="0"/>
          </reference>
          <reference field="3" count="1" selected="0">
            <x v="8"/>
          </reference>
        </references>
      </pivotArea>
    </chartFormat>
    <chartFormat chart="40" format="192" series="1">
      <pivotArea type="data" outline="0" fieldPosition="0">
        <references count="1">
          <reference field="4294967294" count="1" selected="0">
            <x v="0"/>
          </reference>
        </references>
      </pivotArea>
    </chartFormat>
    <chartFormat chart="40" format="193">
      <pivotArea type="data" outline="0" fieldPosition="0">
        <references count="2">
          <reference field="4294967294" count="1" selected="0">
            <x v="0"/>
          </reference>
          <reference field="3" count="1" selected="0">
            <x v="8"/>
          </reference>
        </references>
      </pivotArea>
    </chartFormat>
    <chartFormat chart="40" format="194">
      <pivotArea type="data" outline="0" fieldPosition="0">
        <references count="2">
          <reference field="4294967294" count="1" selected="0">
            <x v="0"/>
          </reference>
          <reference field="3" count="1" selected="0">
            <x v="3"/>
          </reference>
        </references>
      </pivotArea>
    </chartFormat>
    <chartFormat chart="40" format="195">
      <pivotArea type="data" outline="0" fieldPosition="0">
        <references count="2">
          <reference field="4294967294" count="1" selected="0">
            <x v="0"/>
          </reference>
          <reference field="3" count="1" selected="0">
            <x v="2"/>
          </reference>
        </references>
      </pivotArea>
    </chartFormat>
    <chartFormat chart="40" format="196">
      <pivotArea type="data" outline="0" fieldPosition="0">
        <references count="2">
          <reference field="4294967294" count="1" selected="0">
            <x v="0"/>
          </reference>
          <reference field="3" count="1" selected="0">
            <x v="6"/>
          </reference>
        </references>
      </pivotArea>
    </chartFormat>
    <chartFormat chart="40" format="197">
      <pivotArea type="data" outline="0" fieldPosition="0">
        <references count="2">
          <reference field="4294967294" count="1" selected="0">
            <x v="0"/>
          </reference>
          <reference field="3" count="1" selected="0">
            <x v="7"/>
          </reference>
        </references>
      </pivotArea>
    </chartFormat>
    <chartFormat chart="40" format="198">
      <pivotArea type="data" outline="0" fieldPosition="0">
        <references count="2">
          <reference field="4294967294" count="1" selected="0">
            <x v="0"/>
          </reference>
          <reference field="3" count="1" selected="0">
            <x v="0"/>
          </reference>
        </references>
      </pivotArea>
    </chartFormat>
    <chartFormat chart="40" format="199">
      <pivotArea type="data" outline="0" fieldPosition="0">
        <references count="2">
          <reference field="4294967294" count="1" selected="0">
            <x v="0"/>
          </reference>
          <reference field="3" count="1" selected="0">
            <x v="5"/>
          </reference>
        </references>
      </pivotArea>
    </chartFormat>
    <chartFormat chart="40" format="200">
      <pivotArea type="data" outline="0" fieldPosition="0">
        <references count="2">
          <reference field="4294967294" count="1" selected="0">
            <x v="0"/>
          </reference>
          <reference field="3" count="1" selected="0">
            <x v="9"/>
          </reference>
        </references>
      </pivotArea>
    </chartFormat>
    <chartFormat chart="40" format="201">
      <pivotArea type="data" outline="0" fieldPosition="0">
        <references count="2">
          <reference field="4294967294" count="1" selected="0">
            <x v="0"/>
          </reference>
          <reference field="3" count="1" selected="0">
            <x v="1"/>
          </reference>
        </references>
      </pivotArea>
    </chartFormat>
    <chartFormat chart="40" format="202">
      <pivotArea type="data" outline="0" fieldPosition="0">
        <references count="2">
          <reference field="4294967294" count="1" selected="0">
            <x v="0"/>
          </reference>
          <reference field="3" count="1" selected="0">
            <x v="10"/>
          </reference>
        </references>
      </pivotArea>
    </chartFormat>
    <chartFormat chart="40" format="203">
      <pivotArea type="data" outline="0" fieldPosition="0">
        <references count="2">
          <reference field="4294967294" count="1" selected="0">
            <x v="0"/>
          </reference>
          <reference field="3" count="1" selected="0">
            <x v="4"/>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Total Salary"/>
    <pivotHierarchy dragToData="1"/>
    <pivotHierarchy dragToData="1"/>
    <pivotHierarchy dragToData="1"/>
    <pivotHierarchy dragToData="1" caption="Count of SPORTS"/>
    <pivotHierarchy dragToData="1" caption="Distinct Count of SPORTS"/>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FAFF30-4B82-4FD2-B6B9-4370090CCB5F}" name="Country VS Total Salary - Gender Distribution" cacheId="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5" rowHeaderCaption="Country" colHeaderCaption="Gender">
  <location ref="A166:D179"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1">
    <field x="1"/>
  </rowFields>
  <rowItems count="12">
    <i>
      <x/>
    </i>
    <i>
      <x v="1"/>
    </i>
    <i>
      <x v="2"/>
    </i>
    <i>
      <x v="3"/>
    </i>
    <i>
      <x v="4"/>
    </i>
    <i>
      <x v="5"/>
    </i>
    <i>
      <x v="6"/>
    </i>
    <i>
      <x v="7"/>
    </i>
    <i>
      <x v="8"/>
    </i>
    <i>
      <x v="9"/>
    </i>
    <i>
      <x v="10"/>
    </i>
    <i t="grand">
      <x/>
    </i>
  </rowItems>
  <colFields count="1">
    <field x="0"/>
  </colFields>
  <colItems count="3">
    <i>
      <x/>
    </i>
    <i>
      <x v="1"/>
    </i>
    <i t="grand">
      <x/>
    </i>
  </colItems>
  <dataFields count="1">
    <dataField name="Total Salary" fld="2" baseField="0" baseItem="0" numFmtId="165"/>
  </dataFields>
  <formats count="1">
    <format dxfId="7">
      <pivotArea outline="0" collapsedLevelsAreSubtotals="1" fieldPosition="0"/>
    </format>
  </formats>
  <chartFormats count="21">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5"/>
          </reference>
        </references>
      </pivotArea>
    </chartFormat>
    <chartFormat chart="0" format="3">
      <pivotArea type="data" outline="0" fieldPosition="0">
        <references count="3">
          <reference field="4294967294" count="1" selected="0">
            <x v="0"/>
          </reference>
          <reference field="0" count="1" selected="0">
            <x v="0"/>
          </reference>
          <reference field="1" count="1" selected="0">
            <x v="8"/>
          </reference>
        </references>
      </pivotArea>
    </chartFormat>
    <chartFormat chart="0" format="4">
      <pivotArea type="data" outline="0" fieldPosition="0">
        <references count="3">
          <reference field="4294967294" count="1" selected="0">
            <x v="0"/>
          </reference>
          <reference field="0" count="1" selected="0">
            <x v="1"/>
          </reference>
          <reference field="1" count="1" selected="0">
            <x v="8"/>
          </reference>
        </references>
      </pivotArea>
    </chartFormat>
    <chartFormat chart="0" format="5">
      <pivotArea type="data" outline="0" fieldPosition="0">
        <references count="3">
          <reference field="4294967294" count="1" selected="0">
            <x v="0"/>
          </reference>
          <reference field="0" count="1" selected="0">
            <x v="1"/>
          </reference>
          <reference field="1" count="1" selected="0">
            <x v="6"/>
          </reference>
        </references>
      </pivotArea>
    </chartFormat>
    <chartFormat chart="0" format="6">
      <pivotArea type="data" outline="0" fieldPosition="0">
        <references count="3">
          <reference field="4294967294" count="1" selected="0">
            <x v="0"/>
          </reference>
          <reference field="0" count="1" selected="0">
            <x v="0"/>
          </reference>
          <reference field="1" count="1" selected="0">
            <x v="2"/>
          </reference>
        </references>
      </pivotArea>
    </chartFormat>
    <chartFormat chart="0" format="7">
      <pivotArea type="data" outline="0" fieldPosition="0">
        <references count="3">
          <reference field="4294967294" count="1" selected="0">
            <x v="0"/>
          </reference>
          <reference field="0" count="1" selected="0">
            <x v="1"/>
          </reference>
          <reference field="1" count="1" selected="0">
            <x v="2"/>
          </reference>
        </references>
      </pivotArea>
    </chartFormat>
    <chartFormat chart="0" format="8">
      <pivotArea type="data" outline="0" fieldPosition="0">
        <references count="3">
          <reference field="4294967294" count="1" selected="0">
            <x v="0"/>
          </reference>
          <reference field="0" count="1" selected="0">
            <x v="1"/>
          </reference>
          <reference field="1" count="1" selected="0">
            <x v="1"/>
          </reference>
        </references>
      </pivotArea>
    </chartFormat>
    <chartFormat chart="0" format="9">
      <pivotArea type="data" outline="0" fieldPosition="0">
        <references count="3">
          <reference field="4294967294" count="1" selected="0">
            <x v="0"/>
          </reference>
          <reference field="0" count="1" selected="0">
            <x v="1"/>
          </reference>
          <reference field="1" count="1" selected="0">
            <x v="9"/>
          </reference>
        </references>
      </pivotArea>
    </chartFormat>
    <chartFormat chart="0" format="10">
      <pivotArea type="data" outline="0" fieldPosition="0">
        <references count="3">
          <reference field="4294967294" count="1" selected="0">
            <x v="0"/>
          </reference>
          <reference field="0" count="1" selected="0">
            <x v="1"/>
          </reference>
          <reference field="1" count="1" selected="0">
            <x v="10"/>
          </reference>
        </references>
      </pivotArea>
    </chartFormat>
    <chartFormat chart="0" format="11">
      <pivotArea type="data" outline="0" fieldPosition="0">
        <references count="3">
          <reference field="4294967294" count="1" selected="0">
            <x v="0"/>
          </reference>
          <reference field="0" count="1" selected="0">
            <x v="0"/>
          </reference>
          <reference field="1" count="1" selected="0">
            <x v="4"/>
          </reference>
        </references>
      </pivotArea>
    </chartFormat>
    <chartFormat chart="11" format="12" series="1">
      <pivotArea type="data" outline="0" fieldPosition="0">
        <references count="2">
          <reference field="4294967294" count="1" selected="0">
            <x v="0"/>
          </reference>
          <reference field="0" count="1" selected="0">
            <x v="0"/>
          </reference>
        </references>
      </pivotArea>
    </chartFormat>
    <chartFormat chart="11" format="13">
      <pivotArea type="data" outline="0" fieldPosition="0">
        <references count="3">
          <reference field="4294967294" count="1" selected="0">
            <x v="0"/>
          </reference>
          <reference field="0" count="1" selected="0">
            <x v="0"/>
          </reference>
          <reference field="1" count="1" selected="0">
            <x v="5"/>
          </reference>
        </references>
      </pivotArea>
    </chartFormat>
    <chartFormat chart="11" format="14" series="1">
      <pivotArea type="data" outline="0" fieldPosition="0">
        <references count="2">
          <reference field="4294967294" count="1" selected="0">
            <x v="0"/>
          </reference>
          <reference field="0" count="1" selected="0">
            <x v="1"/>
          </reference>
        </references>
      </pivotArea>
    </chartFormat>
    <chartFormat chart="17" format="30" series="1">
      <pivotArea type="data" outline="0" fieldPosition="0">
        <references count="2">
          <reference field="4294967294" count="1" selected="0">
            <x v="0"/>
          </reference>
          <reference field="0" count="1" selected="0">
            <x v="0"/>
          </reference>
        </references>
      </pivotArea>
    </chartFormat>
    <chartFormat chart="17" format="31">
      <pivotArea type="data" outline="0" fieldPosition="0">
        <references count="3">
          <reference field="4294967294" count="1" selected="0">
            <x v="0"/>
          </reference>
          <reference field="0" count="1" selected="0">
            <x v="0"/>
          </reference>
          <reference field="1" count="1" selected="0">
            <x v="5"/>
          </reference>
        </references>
      </pivotArea>
    </chartFormat>
    <chartFormat chart="17" format="32" series="1">
      <pivotArea type="data" outline="0" fieldPosition="0">
        <references count="2">
          <reference field="4294967294" count="1" selected="0">
            <x v="0"/>
          </reference>
          <reference field="0" count="1" selected="0">
            <x v="1"/>
          </reference>
        </references>
      </pivotArea>
    </chartFormat>
    <chartFormat chart="34" format="81" series="1">
      <pivotArea type="data" outline="0" fieldPosition="0">
        <references count="2">
          <reference field="4294967294" count="1" selected="0">
            <x v="0"/>
          </reference>
          <reference field="0" count="1" selected="0">
            <x v="0"/>
          </reference>
        </references>
      </pivotArea>
    </chartFormat>
    <chartFormat chart="34" format="82">
      <pivotArea type="data" outline="0" fieldPosition="0">
        <references count="3">
          <reference field="4294967294" count="1" selected="0">
            <x v="0"/>
          </reference>
          <reference field="0" count="1" selected="0">
            <x v="0"/>
          </reference>
          <reference field="1" count="1" selected="0">
            <x v="5"/>
          </reference>
        </references>
      </pivotArea>
    </chartFormat>
    <chartFormat chart="34" format="83"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Total Salary"/>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B4D2F6-56C8-4A69-B995-9C28BC19A945}" name="Female Candidate Count" cacheId="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Gender">
  <location ref="A8:B11"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Candidate Count" fld="0" subtotal="count" baseField="0" baseItem="0"/>
  </dataField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Candidate Count"/>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4A3F10-C402-465E-94A3-80AD0A8A5FE0}" name="Sports VS Candidate's Average Weight" cacheId="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rowHeaderCaption="Sports">
  <location ref="A227:D261" firstHeaderRow="1" firstDataRow="2" firstDataCol="1"/>
  <pivotFields count="3">
    <pivotField dataField="1" subtotalTop="0" showAll="0" defaultSubtotal="0"/>
    <pivotField axis="axisRow" allDrilled="1"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autoSortScope>
        <pivotArea dataOnly="0" outline="0" fieldPosition="0">
          <references count="1">
            <reference field="4294967294" count="1" selected="0">
              <x v="0"/>
            </reference>
          </references>
        </pivotArea>
      </autoSortScope>
    </pivotField>
    <pivotField axis="axisCol" allDrilled="1" subtotalTop="0" showAll="0" dataSourceSort="1" defaultSubtotal="0" defaultAttributeDrillState="1">
      <items count="2">
        <item x="0"/>
        <item x="1"/>
      </items>
    </pivotField>
  </pivotFields>
  <rowFields count="1">
    <field x="1"/>
  </rowFields>
  <rowItems count="33">
    <i>
      <x v="5"/>
    </i>
    <i>
      <x/>
    </i>
    <i>
      <x v="17"/>
    </i>
    <i>
      <x v="3"/>
    </i>
    <i>
      <x v="2"/>
    </i>
    <i>
      <x v="20"/>
    </i>
    <i>
      <x v="14"/>
    </i>
    <i>
      <x v="12"/>
    </i>
    <i>
      <x v="23"/>
    </i>
    <i>
      <x v="26"/>
    </i>
    <i>
      <x v="8"/>
    </i>
    <i>
      <x v="27"/>
    </i>
    <i>
      <x v="11"/>
    </i>
    <i>
      <x v="19"/>
    </i>
    <i>
      <x v="29"/>
    </i>
    <i>
      <x v="7"/>
    </i>
    <i>
      <x v="13"/>
    </i>
    <i>
      <x v="4"/>
    </i>
    <i>
      <x v="16"/>
    </i>
    <i>
      <x v="24"/>
    </i>
    <i>
      <x v="15"/>
    </i>
    <i>
      <x v="6"/>
    </i>
    <i>
      <x v="31"/>
    </i>
    <i>
      <x v="30"/>
    </i>
    <i>
      <x v="22"/>
    </i>
    <i>
      <x v="28"/>
    </i>
    <i>
      <x v="25"/>
    </i>
    <i>
      <x v="1"/>
    </i>
    <i>
      <x v="18"/>
    </i>
    <i>
      <x v="10"/>
    </i>
    <i>
      <x v="21"/>
    </i>
    <i>
      <x v="9"/>
    </i>
    <i t="grand">
      <x/>
    </i>
  </rowItems>
  <colFields count="1">
    <field x="2"/>
  </colFields>
  <colItems count="3">
    <i>
      <x/>
    </i>
    <i>
      <x v="1"/>
    </i>
    <i t="grand">
      <x/>
    </i>
  </colItems>
  <dataFields count="1">
    <dataField name="Average Weight" fld="0" subtotal="average" baseField="0" baseItem="0" numFmtId="1"/>
  </dataFields>
  <formats count="1">
    <format dxfId="8">
      <pivotArea outline="0" collapsedLevelsAreSubtotals="1" fieldPosition="0"/>
    </format>
  </formats>
  <chartFormats count="15">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1" count="1" selected="0">
            <x v="10"/>
          </reference>
        </references>
      </pivotArea>
    </chartFormat>
    <chartFormat chart="0" format="8">
      <pivotArea type="data" outline="0" fieldPosition="0">
        <references count="2">
          <reference field="4294967294" count="1" selected="0">
            <x v="0"/>
          </reference>
          <reference field="1" count="1" selected="0">
            <x v="9"/>
          </reference>
        </references>
      </pivotArea>
    </chartFormat>
    <chartFormat chart="0" format="9">
      <pivotArea type="data" outline="0" fieldPosition="0">
        <references count="2">
          <reference field="4294967294" count="1" selected="0">
            <x v="0"/>
          </reference>
          <reference field="1" count="1" selected="0">
            <x v="18"/>
          </reference>
        </references>
      </pivotArea>
    </chartFormat>
    <chartFormat chart="0" format="10">
      <pivotArea type="data" outline="0" fieldPosition="0">
        <references count="2">
          <reference field="4294967294" count="1" selected="0">
            <x v="0"/>
          </reference>
          <reference field="1" count="1" selected="0">
            <x v="21"/>
          </reference>
        </references>
      </pivotArea>
    </chartFormat>
    <chartFormat chart="0" format="11" series="1">
      <pivotArea type="data" outline="0" fieldPosition="0">
        <references count="2">
          <reference field="4294967294" count="1" selected="0">
            <x v="0"/>
          </reference>
          <reference field="2" count="1" selected="0">
            <x v="1"/>
          </reference>
        </references>
      </pivotArea>
    </chartFormat>
    <chartFormat chart="0" format="12" series="1">
      <pivotArea type="data" outline="0" fieldPosition="0">
        <references count="2">
          <reference field="4294967294" count="1" selected="0">
            <x v="0"/>
          </reference>
          <reference field="2" count="1" selected="0">
            <x v="0"/>
          </reference>
        </references>
      </pivotArea>
    </chartFormat>
    <chartFormat chart="0" format="13">
      <pivotArea type="data" outline="0" fieldPosition="0">
        <references count="3">
          <reference field="4294967294" count="1" selected="0">
            <x v="0"/>
          </reference>
          <reference field="1" count="1" selected="0">
            <x v="18"/>
          </reference>
          <reference field="2" count="1" selected="0">
            <x v="0"/>
          </reference>
        </references>
      </pivotArea>
    </chartFormat>
    <chartFormat chart="0" format="14">
      <pivotArea type="data" outline="0" fieldPosition="0">
        <references count="3">
          <reference field="4294967294" count="1" selected="0">
            <x v="0"/>
          </reference>
          <reference field="1" count="1" selected="0">
            <x v="10"/>
          </reference>
          <reference field="2" count="1" selected="0">
            <x v="0"/>
          </reference>
        </references>
      </pivotArea>
    </chartFormat>
    <chartFormat chart="0" format="15">
      <pivotArea type="data" outline="0" fieldPosition="0">
        <references count="3">
          <reference field="4294967294" count="1" selected="0">
            <x v="0"/>
          </reference>
          <reference field="1" count="1" selected="0">
            <x v="9"/>
          </reference>
          <reference field="2" count="1" selected="0">
            <x v="0"/>
          </reference>
        </references>
      </pivotArea>
    </chartFormat>
    <chartFormat chart="0" format="16">
      <pivotArea type="data" outline="0" fieldPosition="0">
        <references count="3">
          <reference field="4294967294" count="1" selected="0">
            <x v="0"/>
          </reference>
          <reference field="1" count="1" selected="0">
            <x v="21"/>
          </reference>
          <reference field="2" count="1" selected="0">
            <x v="0"/>
          </reference>
        </references>
      </pivotArea>
    </chartFormat>
    <chartFormat chart="0" format="17">
      <pivotArea type="data" outline="0" fieldPosition="0">
        <references count="3">
          <reference field="4294967294" count="1" selected="0">
            <x v="0"/>
          </reference>
          <reference field="1" count="1" selected="0">
            <x v="18"/>
          </reference>
          <reference field="2" count="1" selected="0">
            <x v="1"/>
          </reference>
        </references>
      </pivotArea>
    </chartFormat>
    <chartFormat chart="0" format="18">
      <pivotArea type="data" outline="0" fieldPosition="0">
        <references count="3">
          <reference field="4294967294" count="1" selected="0">
            <x v="0"/>
          </reference>
          <reference field="1" count="1" selected="0">
            <x v="10"/>
          </reference>
          <reference field="2" count="1" selected="0">
            <x v="1"/>
          </reference>
        </references>
      </pivotArea>
    </chartFormat>
    <chartFormat chart="0" format="19">
      <pivotArea type="data" outline="0" fieldPosition="0">
        <references count="3">
          <reference field="4294967294" count="1" selected="0">
            <x v="0"/>
          </reference>
          <reference field="1" count="1" selected="0">
            <x v="9"/>
          </reference>
          <reference field="2" count="1" selected="0">
            <x v="1"/>
          </reference>
        </references>
      </pivotArea>
    </chartFormat>
    <chartFormat chart="0" format="20">
      <pivotArea type="data" outline="0" fieldPosition="0">
        <references count="3">
          <reference field="4294967294" count="1" selected="0">
            <x v="0"/>
          </reference>
          <reference field="1" count="1" selected="0">
            <x v="21"/>
          </reference>
          <reference field="2" count="1" selected="0">
            <x v="1"/>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Weight"/>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15EBE69-5BE6-4FD5-B026-E2440F93AA91}" name="Sport VS Total Salary" cacheId="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3" rowHeaderCaption="Sports">
  <location ref="A25:B58" firstHeaderRow="1" firstDataRow="1" firstDataCol="1"/>
  <pivotFields count="4">
    <pivotField allDrilled="1" subtotalTop="0" showAll="0" sortType="descending" defaultSubtotal="0" defaultAttributeDrillState="1">
      <items count="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ataField="1" subtotalTop="0" showAll="0" defaultSubtotal="0"/>
    <pivotField axis="axisRow" allDrilled="1"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llDrilled="1" subtotalTop="0" showAll="0" dataSourceSort="1" defaultSubtotal="0" defaultAttributeDrillState="1"/>
  </pivotFields>
  <rowFields count="1">
    <field x="2"/>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Total Salary" fld="1" baseField="0" baseItem="0" numFmtId="168"/>
  </dataFields>
  <formats count="1">
    <format dxfId="9">
      <pivotArea outline="0" collapsedLevelsAreSubtotals="1" fieldPosition="0"/>
    </format>
  </formats>
  <chartFormats count="6">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2" count="1" selected="0">
            <x v="29"/>
          </reference>
        </references>
      </pivotArea>
    </chartFormat>
    <chartFormat chart="10" format="6">
      <pivotArea type="data" outline="0" fieldPosition="0">
        <references count="2">
          <reference field="4294967294" count="1" selected="0">
            <x v="0"/>
          </reference>
          <reference field="2" count="1" selected="0">
            <x v="7"/>
          </reference>
        </references>
      </pivotArea>
    </chartFormat>
    <chartFormat chart="10" format="7">
      <pivotArea type="data" outline="0" fieldPosition="0">
        <references count="2">
          <reference field="4294967294" count="1" selected="0">
            <x v="0"/>
          </reference>
          <reference field="2" count="1" selected="0">
            <x v="24"/>
          </reference>
        </references>
      </pivotArea>
    </chartFormat>
    <chartFormat chart="21" format="5" series="1">
      <pivotArea type="data" outline="0" fieldPosition="0">
        <references count="1">
          <reference field="4294967294" count="1" selected="0">
            <x v="0"/>
          </reference>
        </references>
      </pivotArea>
    </chartFormat>
    <chartFormat chart="42" format="19"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Total Salary"/>
    <pivotHierarchy dragToData="1"/>
    <pivotHierarchy dragToData="1"/>
    <pivotHierarchy dragToData="1"/>
    <pivotHierarchy dragToData="1" caption="Count of SPORTS"/>
    <pivotHierarchy dragToData="1" caption="Distinct Count of SPORTS"/>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70D258-522F-471D-9294-C3FEAD214664}" name="Total Candidates" cacheId="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4:A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Candidates" fld="0" subtotal="count" baseField="0" baseItem="0"/>
  </dataField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Total Candidates"/>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602078C-EEA4-4F13-AC5C-F9DC0882BF8B}" name="Country VS Average Salary" cacheId="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rowHeaderCaption="Country">
  <location ref="A307:B319" firstHeaderRow="1" firstDataRow="1" firstDataCol="1"/>
  <pivotFields count="3">
    <pivotField dataField="1" subtotalTop="0" showAll="0" defaultSubtotal="0"/>
    <pivotField axis="axisRow" allDrilled="1" subtotalTop="0" showAll="0" dataSourceSort="1" defaultSubtotal="0" defaultAttributeDrillState="1">
      <items count="11">
        <item x="0"/>
        <item x="1"/>
        <item x="2"/>
        <item x="3"/>
        <item x="4"/>
        <item x="5"/>
        <item x="6"/>
        <item x="7"/>
        <item x="8"/>
        <item x="9"/>
        <item x="10"/>
      </items>
    </pivotField>
    <pivotField allDrilled="1" subtotalTop="0" showAll="0" dataSourceSort="1" defaultSubtotal="0" defaultAttributeDrillState="1"/>
  </pivotFields>
  <rowFields count="1">
    <field x="1"/>
  </rowFields>
  <rowItems count="12">
    <i>
      <x/>
    </i>
    <i>
      <x v="1"/>
    </i>
    <i>
      <x v="2"/>
    </i>
    <i>
      <x v="3"/>
    </i>
    <i>
      <x v="4"/>
    </i>
    <i>
      <x v="5"/>
    </i>
    <i>
      <x v="6"/>
    </i>
    <i>
      <x v="7"/>
    </i>
    <i>
      <x v="8"/>
    </i>
    <i>
      <x v="9"/>
    </i>
    <i>
      <x v="10"/>
    </i>
    <i t="grand">
      <x/>
    </i>
  </rowItems>
  <colItems count="1">
    <i/>
  </colItems>
  <dataFields count="1">
    <dataField name="Average Salary" fld="0" subtotal="average" baseField="0" baseItem="0" numFmtId="167"/>
  </dataFields>
  <formats count="1">
    <format dxfId="10">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5" format="8"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WEIGHT"/>
    <pivotHierarchy dragToData="1" caption="Average Salary"/>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FA5A009-9B5A-43DE-AF86-9F4B19270585}" name="Candidates Count VS Country" cacheId="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4" rowHeaderCaption="Country" colHeaderCaption="Gender">
  <location ref="A104:D117"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sortType="ascending" defaultSubtotal="0" defaultAttributeDrillState="1">
      <items count="11">
        <item x="0"/>
        <item x="1"/>
        <item x="2"/>
        <item x="3"/>
        <item x="4"/>
        <item x="5"/>
        <item x="6"/>
        <item x="7"/>
        <item x="8"/>
        <item x="9"/>
        <item x="10"/>
      </items>
    </pivotField>
  </pivotFields>
  <rowFields count="1">
    <field x="2"/>
  </rowFields>
  <rowItems count="12">
    <i>
      <x/>
    </i>
    <i>
      <x v="1"/>
    </i>
    <i>
      <x v="2"/>
    </i>
    <i>
      <x v="3"/>
    </i>
    <i>
      <x v="4"/>
    </i>
    <i>
      <x v="5"/>
    </i>
    <i>
      <x v="6"/>
    </i>
    <i>
      <x v="7"/>
    </i>
    <i>
      <x v="8"/>
    </i>
    <i>
      <x v="9"/>
    </i>
    <i>
      <x v="10"/>
    </i>
    <i t="grand">
      <x/>
    </i>
  </rowItems>
  <colFields count="1">
    <field x="0"/>
  </colFields>
  <colItems count="3">
    <i>
      <x/>
    </i>
    <i>
      <x v="1"/>
    </i>
    <i t="grand">
      <x/>
    </i>
  </colItems>
  <dataFields count="1">
    <dataField name="Total Candidates" fld="1"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3" format="32" series="1">
      <pivotArea type="data" outline="0" fieldPosition="0">
        <references count="2">
          <reference field="4294967294" count="1" selected="0">
            <x v="0"/>
          </reference>
          <reference field="0" count="1" selected="0">
            <x v="0"/>
          </reference>
        </references>
      </pivotArea>
    </chartFormat>
    <chartFormat chart="33" format="33"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Total Candidates"/>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D8A80CD-815C-4E27-A2E6-72D74A2966F3}" name="Candidates Count VS Sports" cacheId="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7" rowHeaderCaption="Sports" colHeaderCaption="Gender">
  <location ref="A121:D155"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2"/>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0"/>
  </colFields>
  <colItems count="3">
    <i>
      <x/>
    </i>
    <i>
      <x v="1"/>
    </i>
    <i t="grand">
      <x/>
    </i>
  </colItems>
  <dataFields count="1">
    <dataField name="Total Candidates" fld="1" subtotal="count"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18" format="2" series="1">
      <pivotArea type="data" outline="0" fieldPosition="0">
        <references count="2">
          <reference field="4294967294" count="1" selected="0">
            <x v="0"/>
          </reference>
          <reference field="0" count="1" selected="0">
            <x v="0"/>
          </reference>
        </references>
      </pivotArea>
    </chartFormat>
    <chartFormat chart="18" format="3" series="1">
      <pivotArea type="data" outline="0" fieldPosition="0">
        <references count="2">
          <reference field="4294967294" count="1" selected="0">
            <x v="0"/>
          </reference>
          <reference field="0" count="1" selected="0">
            <x v="1"/>
          </reference>
        </references>
      </pivotArea>
    </chartFormat>
    <chartFormat chart="36" format="36" series="1">
      <pivotArea type="data" outline="0" fieldPosition="0">
        <references count="2">
          <reference field="4294967294" count="1" selected="0">
            <x v="0"/>
          </reference>
          <reference field="0" count="1" selected="0">
            <x v="0"/>
          </reference>
        </references>
      </pivotArea>
    </chartFormat>
    <chartFormat chart="36" format="37"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Total Candidates"/>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9156431-DBB2-4E5D-A567-0643199694E4}" name="Country VS Distinct Sports" cacheId="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rowHeaderCaption="Country">
  <location ref="A331:B343" firstHeaderRow="1" firstDataRow="1" firstDataCol="1"/>
  <pivotFields count="3">
    <pivotField axis="axisRow"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llDrilled="1" subtotalTop="0" showAll="0" dataSourceSort="1" defaultSubtotal="0" defaultAttributeDrillState="1"/>
  </pivotFields>
  <rowFields count="1">
    <field x="0"/>
  </rowFields>
  <rowItems count="12">
    <i>
      <x/>
    </i>
    <i>
      <x v="1"/>
    </i>
    <i>
      <x v="2"/>
    </i>
    <i>
      <x v="3"/>
    </i>
    <i>
      <x v="4"/>
    </i>
    <i>
      <x v="5"/>
    </i>
    <i>
      <x v="6"/>
    </i>
    <i>
      <x v="7"/>
    </i>
    <i>
      <x v="8"/>
    </i>
    <i>
      <x v="9"/>
    </i>
    <i>
      <x v="10"/>
    </i>
    <i t="grand">
      <x/>
    </i>
  </rowItems>
  <colItems count="1">
    <i/>
  </colItems>
  <dataFields count="1">
    <dataField name="Distinct Count of Sports" fld="1" subtotal="count" baseField="0" baseItem="0">
      <extLst>
        <ext xmlns:x15="http://schemas.microsoft.com/office/spreadsheetml/2010/11/main" uri="{FABC7310-3BB5-11E1-824E-6D434824019B}">
          <x15:dataField isCountDistinct="1"/>
        </ext>
      </extLst>
    </dataField>
  </dataFields>
  <formats count="1">
    <format dxfId="11">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WEIGHT"/>
    <pivotHierarchy dragToData="1" caption="Average of SALARY"/>
    <pivotHierarchy dragToData="1" caption="Count of SPORTS"/>
    <pivotHierarchy dragToData="1" caption="Distinct Count of Sports"/>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56EC9F2-2103-4F3E-9208-1E01BBA9044A}" name="Male Candidate Count" cacheId="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Gender">
  <location ref="A14:B17"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Candidate Count" fld="0" subtotal="count" baseField="0" baseItem="0"/>
  </dataFields>
  <pivotHierarchies count="26">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Candidate Count"/>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evaro Athletics &amp; Co..xlsx!Table">
        <x15:activeTabTopLevelEntity name="[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3F015D7F-5129-4AE7-81A3-0EFDB0101ACC}" sourceName="[Table].[COUNTRY NAME]">
  <pivotTables>
    <pivotTable tabId="10" name="Sports VS Candidate's Average Weight"/>
    <pivotTable tabId="10" name="Sports VS Average Salary"/>
    <pivotTable tabId="10" name="Country VS Average Salary"/>
    <pivotTable tabId="10" name="Country VS Distinct Sports"/>
    <pivotTable tabId="10" name="Sports Location VS Sports Count"/>
    <pivotTable tabId="10" name="Candidates Count VS Country"/>
    <pivotTable tabId="10" name="Candidates Count VS Sports"/>
    <pivotTable tabId="10" name="Country VS Total Salary"/>
    <pivotTable tabId="10" name="Country VS Total Salary - Gender Distribution"/>
    <pivotTable tabId="10" name="Enlisted Sports (Distinct)"/>
    <pivotTable tabId="10" name="Female Candidate Count"/>
    <pivotTable tabId="10" name="Male Candidate Count"/>
    <pivotTable tabId="10" name="Sport VS Total Salary"/>
    <pivotTable tabId="10" name="Sports VS Total Salary - Gender Distribution"/>
    <pivotTable tabId="10" name="Total Candidates"/>
  </pivotTables>
  <data>
    <olap pivotCacheId="1336387191">
      <levels count="2">
        <level uniqueName="[Table].[COUNTRY NAME].[(All)]" sourceCaption="(All)" count="0"/>
        <level uniqueName="[Table].[COUNTRY NAME].[COUNTRY NAME]" sourceCaption="COUNTRY NAME" count="11">
          <ranges>
            <range startItem="0">
              <i n="[Table].[COUNTRY NAME].&amp;[ARGENTINA]" c="ARGENTINA"/>
              <i n="[Table].[COUNTRY NAME].&amp;[AUSTRALIA]" c="AUSTRALIA"/>
              <i n="[Table].[COUNTRY NAME].&amp;[AUSTRIA]" c="AUSTRIA"/>
              <i n="[Table].[COUNTRY NAME].&amp;[BRAZIL]" c="BRAZIL"/>
              <i n="[Table].[COUNTRY NAME].&amp;[FRANCE]" c="FRANCE"/>
              <i n="[Table].[COUNTRY NAME].&amp;[GERMANY]" c="GERMANY"/>
              <i n="[Table].[COUNTRY NAME].&amp;[NETHERLANDS]" c="NETHERLANDS"/>
              <i n="[Table].[COUNTRY NAME].&amp;[SPAIN]" c="SPAIN"/>
              <i n="[Table].[COUNTRY NAME].&amp;[SWEDEN]" c="SWEDEN"/>
              <i n="[Table].[COUNTRY NAME].&amp;[UK]" c="UK"/>
              <i n="[Table].[COUNTRY NAME].&amp;[USA]" c="USA"/>
            </range>
          </ranges>
        </level>
      </levels>
      <selections count="1">
        <selection n="[Table].[COUNTRY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S" xr10:uid="{9F0E34BE-AF35-4EA0-AAFD-EB7C3A298FB4}" sourceName="[Table].[SPORTS]">
  <pivotTables>
    <pivotTable tabId="10" name="Sports VS Candidate's Average Weight"/>
    <pivotTable tabId="10" name="Sports VS Average Salary"/>
    <pivotTable tabId="10" name="Country VS Average Salary"/>
    <pivotTable tabId="10" name="Country VS Distinct Sports"/>
    <pivotTable tabId="10" name="Sports Location VS Sports Count"/>
    <pivotTable tabId="10" name="Candidates Count VS Country"/>
    <pivotTable tabId="10" name="Candidates Count VS Sports"/>
    <pivotTable tabId="10" name="Country VS Total Salary"/>
    <pivotTable tabId="10" name="Country VS Total Salary - Gender Distribution"/>
    <pivotTable tabId="10" name="Sport VS Total Salary"/>
    <pivotTable tabId="10" name="Sports VS Total Salary - Gender Distribution"/>
    <pivotTable tabId="10" name="Female Candidate Count"/>
    <pivotTable tabId="10" name="Male Candidate Count"/>
    <pivotTable tabId="10" name="Total Candidates"/>
    <pivotTable tabId="10" name="Enlisted Sports (Distinct)"/>
  </pivotTables>
  <data>
    <olap pivotCacheId="1336387191">
      <levels count="2">
        <level uniqueName="[Table].[SPORTS].[(All)]" sourceCaption="(All)" count="0"/>
        <level uniqueName="[Table].[SPORTS].[SPORTS]" sourceCaption="SPORTS" count="32">
          <ranges>
            <range startItem="0">
              <i n="[Table].[SPORTS].&amp;[Alpine Skiing]" c="Alpine Skiing"/>
              <i n="[Table].[SPORTS].&amp;[Archery]" c="Archery"/>
              <i n="[Table].[SPORTS].&amp;[Athletics]" c="Athletics"/>
              <i n="[Table].[SPORTS].&amp;[Basketball]" c="Basketball"/>
              <i n="[Table].[SPORTS].&amp;[Beach Volleyball]" c="Beach Volleyball"/>
              <i n="[Table].[SPORTS].&amp;[Biathlon]" c="Biathlon"/>
              <i n="[Table].[SPORTS].&amp;[Boxing]" c="Boxing"/>
              <i n="[Table].[SPORTS].&amp;[Canoe Slalom]" c="Canoe Slalom"/>
              <i n="[Table].[SPORTS].&amp;[Canoe Sprint]" c="Canoe Sprint"/>
              <i n="[Table].[SPORTS].&amp;[Curling]" c="Curling"/>
              <i n="[Table].[SPORTS].&amp;[Cycling BMX]" c="Cycling BMX"/>
              <i n="[Table].[SPORTS].&amp;[Cycling Mountain Bike]" c="Cycling Mountain Bike"/>
              <i n="[Table].[SPORTS].&amp;[Cycling Road]" c="Cycling Road"/>
              <i n="[Table].[SPORTS].&amp;[Cycling Track]" c="Cycling Track"/>
              <i n="[Table].[SPORTS].&amp;[Diving]" c="Diving"/>
              <i n="[Table].[SPORTS].&amp;[Equestrian / Dressage]" c="Equestrian / Dressage"/>
              <i n="[Table].[SPORTS].&amp;[Fencing]" c="Fencing"/>
              <i n="[Table].[SPORTS].&amp;[Football]" c="Football"/>
              <i n="[Table].[SPORTS].&amp;[Freestyle Skiing]" c="Freestyle Skiing"/>
              <i n="[Table].[SPORTS].&amp;[Golf]" c="Golf"/>
              <i n="[Table].[SPORTS].&amp;[Gymnastics Artistic]" c="Gymnastics Artistic"/>
              <i n="[Table].[SPORTS].&amp;[Handball]" c="Handball"/>
              <i n="[Table].[SPORTS].&amp;[Hockey]" c="Hockey"/>
              <i n="[Table].[SPORTS].&amp;[Judo]" c="Judo"/>
              <i n="[Table].[SPORTS].&amp;[Rugby]" c="Rugby"/>
              <i n="[Table].[SPORTS].&amp;[Sailing]" c="Sailing"/>
              <i n="[Table].[SPORTS].&amp;[Shooting]" c="Shooting"/>
              <i n="[Table].[SPORTS].&amp;[Short Track Speed Skating]" c="Short Track Speed Skating"/>
              <i n="[Table].[SPORTS].&amp;[Swimming]" c="Swimming"/>
              <i n="[Table].[SPORTS].&amp;[Triathlon]" c="Triathlon"/>
              <i n="[Table].[SPORTS].&amp;[Volleyball]" c="Volleyball"/>
              <i n="[Table].[SPORTS].&amp;[Water Polo]" c="Water Polo"/>
            </range>
          </ranges>
        </level>
      </levels>
      <selections count="1">
        <selection n="[Table].[SPORT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360F91D-1EB2-4214-B9C9-C20A4146DA00}" sourceName="[Table].[GENDER]">
  <pivotTables>
    <pivotTable tabId="10" name="Sports VS Candidate's Average Weight"/>
    <pivotTable tabId="10" name="Sports VS Average Salary"/>
    <pivotTable tabId="10" name="Country VS Average Salary"/>
    <pivotTable tabId="10" name="Country VS Distinct Sports"/>
    <pivotTable tabId="10" name="Sports Location VS Sports Count"/>
    <pivotTable tabId="10" name="Candidates Count VS Country"/>
    <pivotTable tabId="10" name="Candidates Count VS Sports"/>
    <pivotTable tabId="10" name="Country VS Total Salary"/>
    <pivotTable tabId="10" name="Country VS Total Salary - Gender Distribution"/>
    <pivotTable tabId="10" name="Enlisted Sports (Distinct)"/>
    <pivotTable tabId="10" name="Female Candidate Count"/>
    <pivotTable tabId="10" name="Male Candidate Count"/>
    <pivotTable tabId="10" name="Sport VS Total Salary"/>
    <pivotTable tabId="10" name="Sports VS Total Salary - Gender Distribution"/>
    <pivotTable tabId="10" name="Total Candidates"/>
  </pivotTables>
  <data>
    <olap pivotCacheId="1336387191">
      <levels count="2">
        <level uniqueName="[Table].[GENDER].[(All)]" sourceCaption="(All)" count="0"/>
        <level uniqueName="[Table].[GENDER].[GENDER]" sourceCaption="GENDER" count="2">
          <ranges>
            <range startItem="0">
              <i n="[Table].[GENDER].&amp;[Female]" c="Female"/>
              <i n="[Table].[GENDER].&amp;[Male]" c="Male"/>
            </range>
          </ranges>
        </level>
      </levels>
      <selections count="1">
        <selection n="[Table].[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NAME" xr10:uid="{75024F21-38B1-41BE-A414-43DAAA0EE9EF}" cache="Slicer_COUNTRY_NAME" caption="COUNTRY NAME" level="1" rowHeight="220133"/>
  <slicer name="SPORTS" xr10:uid="{8F720609-FA38-44C5-A7FE-188E0E165A73}" cache="Slicer_SPORTS" caption="SPORTS" level="1" rowHeight="220133"/>
  <slicer name="GENDER" xr10:uid="{9464FA5E-50B2-4CBC-A248-C5C02DD62F13}" cache="Slicer_GENDER" caption="GENDER" level="1"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NAME 1" xr10:uid="{3054793C-6EB4-4B74-A6E8-60E9B3504374}" cache="Slicer_COUNTRY_NAME" caption="COUNTRY NAME" level="1" style="Slicer Style 13" rowHeight="220133"/>
  <slicer name="SPORTS 1" xr10:uid="{7E2EE382-E7FC-4A0C-98F9-F0A40A1D88E7}" cache="Slicer_SPORTS" caption="SPORTS" level="1" style="Slicer Style 13" rowHeight="220133"/>
  <slicer name="GENDER 1" xr10:uid="{A211A61F-81A7-4399-BE3B-DD993B1FE5BA}" cache="Slicer_GENDER" caption="GENDER" columnCount="2" level="1" style="Slicer Style 13"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6CC8DF-1DE0-4AE1-B55F-55EFF5FA6BC2}" name="Table" displayName="Table" ref="A1:Q51" totalsRowShown="0" headerRowDxfId="26" dataDxfId="25">
  <tableColumns count="17">
    <tableColumn id="15" xr3:uid="{5512D06B-7A71-4E11-9E6F-AE82D3D83A80}" name="MEMBER ID (OLD)" dataDxfId="24"/>
    <tableColumn id="1" xr3:uid="{88FB3B75-4D2D-4526-A212-54E4FD4FCA4D}" name="MEMBER ID" dataDxfId="23"/>
    <tableColumn id="2" xr3:uid="{315DC473-9E91-4A7F-BB35-5CF4C5198B6B}" name="FULL NAME"/>
    <tableColumn id="3" xr3:uid="{9AC8A702-1806-40E2-8BB2-7F49DF9E6025}" name="BIRTHYEAR" dataDxfId="22"/>
    <tableColumn id="4" xr3:uid="{6F3684B5-B9A8-452C-8551-1E9D1B4C8E87}" name="ZODIAC" dataDxfId="21"/>
    <tableColumn id="5" xr3:uid="{811DB12F-B6F5-46F2-8E9A-BB37F2C7C689}" name="GENDER" dataDxfId="20"/>
    <tableColumn id="6" xr3:uid="{5B1575E4-5185-4722-BC88-15C6F6691945}" name="COUNTRYCODE" dataDxfId="19"/>
    <tableColumn id="7" xr3:uid="{73CC5C01-FE7E-4F0D-8A49-8F8A773F54C7}" name="COUNTRY NAME">
      <calculatedColumnFormula>VLOOKUP(G2,Location_details!$C$6:$E$18,2,0)</calculatedColumnFormula>
    </tableColumn>
    <tableColumn id="8" xr3:uid="{D223DD48-352A-4A0C-94BB-E956CDF18FE3}" name="LANGUAGE">
      <calculatedColumnFormula>VLOOKUP(G2,Location_details!$C$6:$E$18,3,0)</calculatedColumnFormula>
    </tableColumn>
    <tableColumn id="9" xr3:uid="{D7ED465B-64AD-44A5-87AA-858EE602EAD7}" name="EMAIL" dataDxfId="18"/>
    <tableColumn id="10" xr3:uid="{EE6ADBAA-1A1E-4C30-B9C4-EF43E8B4DE35}" name="WEIGHT" dataDxfId="17"/>
    <tableColumn id="11" xr3:uid="{26A8A115-ACFE-457E-AA47-DEB0A440707D}" name="BLOOD TYPE" dataDxfId="16"/>
    <tableColumn id="12" xr3:uid="{CABF876A-80F5-40F0-A9DE-151FD599BD03}" name="SPORT LOCATION">
      <calculatedColumnFormula>VLOOKUP(N2,Sports_details!$B$1:$C$33,2,0)</calculatedColumnFormula>
    </tableColumn>
    <tableColumn id="13" xr3:uid="{578FC533-93B6-45D4-9AE4-B89602B1E6B5}" name="SPORTS" dataDxfId="15"/>
    <tableColumn id="14" xr3:uid="{E9652F89-1040-49FC-A970-AEECD93F3FDB}" name="SALARY (OLD)" dataDxfId="14"/>
    <tableColumn id="16" xr3:uid="{590DB177-B812-48B3-961E-F45EB790844F}" name="SALARY" dataDxfId="13"/>
    <tableColumn id="18" xr3:uid="{54F349F6-79D7-40F1-969D-9A3B82FE08B4}" name="AGE" dataDxfId="12">
      <calculatedColumnFormula>(YEAR(TODAY()) - 1)- Table[[#This Row],[BIRTHYEAR]]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1"/>
  <sheetViews>
    <sheetView zoomScale="65" zoomScaleNormal="85" workbookViewId="0"/>
  </sheetViews>
  <sheetFormatPr defaultColWidth="12.6328125" defaultRowHeight="15.75" customHeight="1" x14ac:dyDescent="0.25"/>
  <cols>
    <col min="1" max="1" width="15.54296875" bestFit="1" customWidth="1"/>
    <col min="3" max="3" width="23.7265625" bestFit="1" customWidth="1"/>
    <col min="9" max="9" width="24.54296875" bestFit="1" customWidth="1"/>
    <col min="12" max="12" width="14" customWidth="1"/>
    <col min="13" max="13" width="14.453125" customWidth="1"/>
    <col min="15" max="15" width="27.1796875" bestFit="1" customWidth="1"/>
    <col min="18" max="18" width="15.7265625" customWidth="1"/>
    <col min="19" max="19" width="22.6328125" bestFit="1" customWidth="1"/>
    <col min="20" max="20" width="8.08984375" bestFit="1" customWidth="1"/>
    <col min="21" max="21" width="8.08984375" customWidth="1"/>
  </cols>
  <sheetData>
    <row r="1" spans="1:22" ht="16" customHeight="1" x14ac:dyDescent="0.3">
      <c r="A1" s="10" t="s">
        <v>260</v>
      </c>
      <c r="B1" s="10" t="s">
        <v>0</v>
      </c>
      <c r="C1" s="10" t="s">
        <v>1</v>
      </c>
      <c r="D1" s="10" t="s">
        <v>2</v>
      </c>
      <c r="E1" s="10" t="s">
        <v>3</v>
      </c>
      <c r="F1" s="10" t="s">
        <v>4</v>
      </c>
      <c r="G1" s="10" t="s">
        <v>5</v>
      </c>
      <c r="H1" s="10" t="s">
        <v>6</v>
      </c>
      <c r="I1" s="10"/>
      <c r="J1" s="10" t="s">
        <v>7</v>
      </c>
      <c r="K1" s="10" t="s">
        <v>8</v>
      </c>
      <c r="L1" s="10" t="s">
        <v>9</v>
      </c>
      <c r="M1" s="10" t="s">
        <v>10</v>
      </c>
      <c r="N1" s="10" t="s">
        <v>11</v>
      </c>
      <c r="O1" s="10" t="s">
        <v>12</v>
      </c>
      <c r="P1" s="10" t="s">
        <v>13</v>
      </c>
      <c r="Q1" s="10" t="s">
        <v>259</v>
      </c>
      <c r="R1" s="10" t="s">
        <v>14</v>
      </c>
      <c r="S1" s="10" t="s">
        <v>15</v>
      </c>
      <c r="T1" s="10" t="s">
        <v>16</v>
      </c>
      <c r="U1" s="10"/>
    </row>
    <row r="2" spans="1:22" ht="16" customHeight="1" x14ac:dyDescent="0.25">
      <c r="A2" s="1">
        <v>1</v>
      </c>
      <c r="B2" s="1" t="str">
        <f>TEXT(A2,"000")</f>
        <v>001</v>
      </c>
      <c r="C2" t="str">
        <f>D2 &amp; " " &amp; E2 &amp; " " &amp; F2 &amp; " " &amp; G2</f>
        <v>Ms. Annie  Abbott</v>
      </c>
      <c r="D2" s="1" t="s">
        <v>17</v>
      </c>
      <c r="E2" s="1" t="s">
        <v>18</v>
      </c>
      <c r="G2" s="1" t="s">
        <v>19</v>
      </c>
      <c r="H2" s="1">
        <v>1997</v>
      </c>
      <c r="I2" s="11">
        <f>DATE(H2,1,1)</f>
        <v>35431</v>
      </c>
      <c r="J2" s="1" t="s">
        <v>20</v>
      </c>
      <c r="K2" s="1" t="s">
        <v>21</v>
      </c>
      <c r="L2" s="1" t="s">
        <v>22</v>
      </c>
      <c r="M2" t="str">
        <f>VLOOKUP(L2,Location_details!$C$6:$E$18,2,0)</f>
        <v>USA</v>
      </c>
      <c r="N2" t="str">
        <f>VLOOKUP(L2,Location_details!$C$6:$E$18,3,0)</f>
        <v>English</v>
      </c>
      <c r="O2" s="12" t="str">
        <f>LOWER(G2 &amp; "." &amp; E2 &amp; IF(N2="English", "@xyz.org", "@xyz.com"))</f>
        <v>abbott.annie@xyz.org</v>
      </c>
      <c r="P2" s="1">
        <v>94</v>
      </c>
      <c r="Q2" s="1" t="s">
        <v>23</v>
      </c>
      <c r="R2" t="str">
        <f>VLOOKUP(S2,Sports_details!$B$1:$C$33,2,0)</f>
        <v>INDOOR</v>
      </c>
      <c r="S2" s="1" t="s">
        <v>24</v>
      </c>
      <c r="T2" s="1" t="s">
        <v>25</v>
      </c>
      <c r="U2" s="1">
        <f>VALUE(LEFT(T2,LEN(T2)-2)) * 1000</f>
        <v>80730</v>
      </c>
      <c r="V2" t="str">
        <f>IF(U2&lt;100000, TEXT(U2 / 1000, "0.00") &amp; " K", TEXT(U2 / 1000, "0.0") &amp; " K")</f>
        <v>80.73 K</v>
      </c>
    </row>
    <row r="3" spans="1:22" ht="16" customHeight="1" x14ac:dyDescent="0.25">
      <c r="A3" s="1">
        <v>2</v>
      </c>
      <c r="B3" s="1" t="str">
        <f t="shared" ref="B3:B51" si="0">TEXT(A3,"000")</f>
        <v>002</v>
      </c>
      <c r="C3" t="str">
        <f t="shared" ref="C3:C51" si="1">D3 &amp; " " &amp; E3 &amp; " " &amp; F3 &amp; " " &amp; G3</f>
        <v>Ms. Aurelie  Liesuchke</v>
      </c>
      <c r="D3" s="1" t="s">
        <v>17</v>
      </c>
      <c r="E3" s="1" t="s">
        <v>26</v>
      </c>
      <c r="G3" s="1" t="s">
        <v>27</v>
      </c>
      <c r="H3" s="1">
        <v>1992</v>
      </c>
      <c r="I3" s="11">
        <f t="shared" ref="I3:I51" si="2">DATE(H3,1,1)</f>
        <v>33604</v>
      </c>
      <c r="J3" s="1" t="s">
        <v>28</v>
      </c>
      <c r="K3" s="1" t="s">
        <v>21</v>
      </c>
      <c r="L3" s="1" t="s">
        <v>22</v>
      </c>
      <c r="M3" t="str">
        <f>VLOOKUP(L3,Location_details!$C$6:$E$18,2,0)</f>
        <v>USA</v>
      </c>
      <c r="N3" t="str">
        <f>VLOOKUP(L3,Location_details!$C$6:$E$18,3,0)</f>
        <v>English</v>
      </c>
      <c r="O3" s="12" t="str">
        <f t="shared" ref="O3:O51" si="3">LOWER(G3 &amp; "." &amp; E3 &amp; IF(N3="English", "@xyz.org", "@xyz.com"))</f>
        <v>liesuchke.aurelie@xyz.org</v>
      </c>
      <c r="P3" s="1">
        <v>84</v>
      </c>
      <c r="Q3" s="1" t="s">
        <v>29</v>
      </c>
      <c r="R3" t="str">
        <f>VLOOKUP(S3,Sports_details!$B$1:$C$33,2,0)</f>
        <v>INDOOR</v>
      </c>
      <c r="S3" s="1" t="s">
        <v>30</v>
      </c>
      <c r="T3" s="1" t="s">
        <v>31</v>
      </c>
      <c r="U3" s="1">
        <f t="shared" ref="U3:U51" si="4">VALUE(LEFT(T3,LEN(T3)-2)) * 1000</f>
        <v>87470</v>
      </c>
      <c r="V3" t="str">
        <f t="shared" ref="V3:V51" si="5">IF(U3&lt;100000, TEXT(U3 / 1000, "0.00") &amp; " K", TEXT(U3 / 1000, "0.0") &amp; " K")</f>
        <v>87.47 K</v>
      </c>
    </row>
    <row r="4" spans="1:22" ht="16" customHeight="1" x14ac:dyDescent="0.25">
      <c r="A4" s="1">
        <v>3</v>
      </c>
      <c r="B4" s="1" t="str">
        <f t="shared" si="0"/>
        <v>003</v>
      </c>
      <c r="C4" t="str">
        <f t="shared" si="1"/>
        <v>Mr. Tomas Ferreira Filho</v>
      </c>
      <c r="D4" s="1" t="s">
        <v>51</v>
      </c>
      <c r="E4" s="1" t="s">
        <v>32</v>
      </c>
      <c r="F4" s="1" t="s">
        <v>33</v>
      </c>
      <c r="G4" s="1" t="s">
        <v>34</v>
      </c>
      <c r="H4" s="1">
        <v>1969</v>
      </c>
      <c r="I4" s="11">
        <f t="shared" si="2"/>
        <v>25204</v>
      </c>
      <c r="J4" s="1" t="s">
        <v>35</v>
      </c>
      <c r="K4" s="1" t="s">
        <v>36</v>
      </c>
      <c r="L4" s="1" t="s">
        <v>37</v>
      </c>
      <c r="M4" t="str">
        <f>VLOOKUP(L4,Location_details!$C$6:$E$18,2,0)</f>
        <v>BRAZIL</v>
      </c>
      <c r="N4" t="str">
        <f>VLOOKUP(L4,Location_details!$C$6:$E$18,3,0)</f>
        <v>Portuguese</v>
      </c>
      <c r="O4" s="12" t="str">
        <f t="shared" si="3"/>
        <v>filho.tomas@xyz.com</v>
      </c>
      <c r="P4" s="1">
        <v>53</v>
      </c>
      <c r="Q4" s="1" t="s">
        <v>23</v>
      </c>
      <c r="R4" t="str">
        <f>VLOOKUP(S4,Sports_details!$B$1:$C$33,2,0)</f>
        <v>OUTDOOR</v>
      </c>
      <c r="S4" s="1" t="s">
        <v>38</v>
      </c>
      <c r="T4" s="1" t="s">
        <v>39</v>
      </c>
      <c r="U4" s="1">
        <f t="shared" si="4"/>
        <v>64720</v>
      </c>
      <c r="V4" t="str">
        <f t="shared" si="5"/>
        <v>64.72 K</v>
      </c>
    </row>
    <row r="5" spans="1:22" ht="16" customHeight="1" x14ac:dyDescent="0.25">
      <c r="A5" s="1">
        <v>4</v>
      </c>
      <c r="B5" s="1" t="str">
        <f t="shared" si="0"/>
        <v>004</v>
      </c>
      <c r="C5" t="str">
        <f t="shared" si="1"/>
        <v>Ms. Darby  Cruickshank</v>
      </c>
      <c r="D5" s="1" t="s">
        <v>17</v>
      </c>
      <c r="E5" s="1" t="s">
        <v>40</v>
      </c>
      <c r="G5" s="1" t="s">
        <v>41</v>
      </c>
      <c r="H5" s="1">
        <v>1975</v>
      </c>
      <c r="I5" s="11">
        <f t="shared" si="2"/>
        <v>27395</v>
      </c>
      <c r="J5" s="1" t="s">
        <v>42</v>
      </c>
      <c r="K5" s="1" t="s">
        <v>21</v>
      </c>
      <c r="L5" s="1" t="s">
        <v>22</v>
      </c>
      <c r="M5" t="str">
        <f>VLOOKUP(L5,Location_details!$C$6:$E$18,2,0)</f>
        <v>USA</v>
      </c>
      <c r="N5" t="str">
        <f>VLOOKUP(L5,Location_details!$C$6:$E$18,3,0)</f>
        <v>English</v>
      </c>
      <c r="O5" s="12" t="str">
        <f t="shared" si="3"/>
        <v>cruickshank.darby@xyz.org</v>
      </c>
      <c r="P5" s="1">
        <v>49</v>
      </c>
      <c r="Q5" s="1" t="s">
        <v>29</v>
      </c>
      <c r="R5" t="str">
        <f>VLOOKUP(S5,Sports_details!$B$1:$C$33,2,0)</f>
        <v>OUTDOOR</v>
      </c>
      <c r="S5" s="1" t="s">
        <v>43</v>
      </c>
      <c r="T5" s="1" t="s">
        <v>44</v>
      </c>
      <c r="U5" s="1">
        <f t="shared" si="4"/>
        <v>110800</v>
      </c>
      <c r="V5" t="str">
        <f t="shared" si="5"/>
        <v>110.8 K</v>
      </c>
    </row>
    <row r="6" spans="1:22" ht="16" customHeight="1" x14ac:dyDescent="0.25">
      <c r="A6" s="1">
        <v>5</v>
      </c>
      <c r="B6" s="1" t="str">
        <f t="shared" si="0"/>
        <v>005</v>
      </c>
      <c r="C6" t="str">
        <f t="shared" si="1"/>
        <v>Dr. Jaydon  Borer</v>
      </c>
      <c r="D6" s="1" t="s">
        <v>45</v>
      </c>
      <c r="E6" s="1" t="s">
        <v>46</v>
      </c>
      <c r="G6" s="1" t="s">
        <v>47</v>
      </c>
      <c r="H6" s="1">
        <v>1970</v>
      </c>
      <c r="I6" s="11">
        <f t="shared" si="2"/>
        <v>25569</v>
      </c>
      <c r="J6" s="1" t="s">
        <v>42</v>
      </c>
      <c r="K6" s="1" t="s">
        <v>36</v>
      </c>
      <c r="L6" s="1" t="s">
        <v>22</v>
      </c>
      <c r="M6" t="str">
        <f>VLOOKUP(L6,Location_details!$C$6:$E$18,2,0)</f>
        <v>USA</v>
      </c>
      <c r="N6" t="str">
        <f>VLOOKUP(L6,Location_details!$C$6:$E$18,3,0)</f>
        <v>English</v>
      </c>
      <c r="O6" s="12" t="str">
        <f t="shared" si="3"/>
        <v>borer.jaydon@xyz.org</v>
      </c>
      <c r="P6" s="1">
        <v>85</v>
      </c>
      <c r="Q6" s="1" t="s">
        <v>48</v>
      </c>
      <c r="R6" t="str">
        <f>VLOOKUP(S6,Sports_details!$B$1:$C$33,2,0)</f>
        <v>INDOOR</v>
      </c>
      <c r="S6" s="1" t="s">
        <v>49</v>
      </c>
      <c r="T6" s="1" t="s">
        <v>50</v>
      </c>
      <c r="U6" s="1">
        <f t="shared" si="4"/>
        <v>56920</v>
      </c>
      <c r="V6" t="str">
        <f t="shared" si="5"/>
        <v>56.92 K</v>
      </c>
    </row>
    <row r="7" spans="1:22" ht="16" customHeight="1" x14ac:dyDescent="0.25">
      <c r="A7" s="1">
        <v>6</v>
      </c>
      <c r="B7" s="1" t="str">
        <f t="shared" si="0"/>
        <v>006</v>
      </c>
      <c r="C7" t="str">
        <f t="shared" si="1"/>
        <v>Mr. Moriah  Lynch</v>
      </c>
      <c r="D7" s="1" t="s">
        <v>51</v>
      </c>
      <c r="E7" s="1" t="s">
        <v>52</v>
      </c>
      <c r="G7" s="1" t="s">
        <v>53</v>
      </c>
      <c r="H7" s="1">
        <v>1992</v>
      </c>
      <c r="I7" s="11">
        <f t="shared" si="2"/>
        <v>33604</v>
      </c>
      <c r="J7" s="1" t="s">
        <v>54</v>
      </c>
      <c r="K7" s="1" t="s">
        <v>36</v>
      </c>
      <c r="L7" s="1" t="s">
        <v>22</v>
      </c>
      <c r="M7" t="str">
        <f>VLOOKUP(L7,Location_details!$C$6:$E$18,2,0)</f>
        <v>USA</v>
      </c>
      <c r="N7" t="str">
        <f>VLOOKUP(L7,Location_details!$C$6:$E$18,3,0)</f>
        <v>English</v>
      </c>
      <c r="O7" s="12" t="str">
        <f t="shared" si="3"/>
        <v>lynch.moriah@xyz.org</v>
      </c>
      <c r="P7" s="1">
        <v>83</v>
      </c>
      <c r="Q7" s="1" t="s">
        <v>29</v>
      </c>
      <c r="R7" t="str">
        <f>VLOOKUP(S7,Sports_details!$B$1:$C$33,2,0)</f>
        <v>INDOOR</v>
      </c>
      <c r="S7" s="1" t="s">
        <v>55</v>
      </c>
      <c r="T7" s="1" t="s">
        <v>56</v>
      </c>
      <c r="U7" s="1">
        <f t="shared" si="4"/>
        <v>51130</v>
      </c>
      <c r="V7" t="str">
        <f t="shared" si="5"/>
        <v>51.13 K</v>
      </c>
    </row>
    <row r="8" spans="1:22" ht="16" customHeight="1" x14ac:dyDescent="0.25">
      <c r="A8" s="1">
        <v>7</v>
      </c>
      <c r="B8" s="1" t="str">
        <f t="shared" si="0"/>
        <v>007</v>
      </c>
      <c r="C8" t="str">
        <f t="shared" si="1"/>
        <v>Ms. Amiya  Eichmann</v>
      </c>
      <c r="D8" s="1" t="s">
        <v>17</v>
      </c>
      <c r="E8" s="1" t="s">
        <v>57</v>
      </c>
      <c r="G8" s="1" t="s">
        <v>58</v>
      </c>
      <c r="H8" s="1">
        <v>1999</v>
      </c>
      <c r="I8" s="11">
        <f t="shared" si="2"/>
        <v>36161</v>
      </c>
      <c r="J8" s="1" t="s">
        <v>59</v>
      </c>
      <c r="K8" s="1" t="s">
        <v>21</v>
      </c>
      <c r="L8" s="1" t="s">
        <v>22</v>
      </c>
      <c r="M8" t="str">
        <f>VLOOKUP(L8,Location_details!$C$6:$E$18,2,0)</f>
        <v>USA</v>
      </c>
      <c r="N8" t="str">
        <f>VLOOKUP(L8,Location_details!$C$6:$E$18,3,0)</f>
        <v>English</v>
      </c>
      <c r="O8" s="12" t="str">
        <f t="shared" si="3"/>
        <v>eichmann.amiya@xyz.org</v>
      </c>
      <c r="P8" s="1">
        <v>61</v>
      </c>
      <c r="Q8" s="1" t="s">
        <v>48</v>
      </c>
      <c r="R8" t="str">
        <f>VLOOKUP(S8,Sports_details!$B$1:$C$33,2,0)</f>
        <v>OUTDOOR</v>
      </c>
      <c r="S8" s="1" t="s">
        <v>60</v>
      </c>
      <c r="T8" s="1" t="s">
        <v>61</v>
      </c>
      <c r="U8" s="1">
        <f t="shared" si="4"/>
        <v>65470</v>
      </c>
      <c r="V8" t="str">
        <f t="shared" si="5"/>
        <v>65.47 K</v>
      </c>
    </row>
    <row r="9" spans="1:22" ht="16" customHeight="1" x14ac:dyDescent="0.25">
      <c r="A9" s="1">
        <v>8</v>
      </c>
      <c r="B9" s="1" t="str">
        <f t="shared" si="0"/>
        <v>008</v>
      </c>
      <c r="C9" t="str">
        <f t="shared" si="1"/>
        <v>Mr. Pierce  Rau</v>
      </c>
      <c r="D9" s="1" t="s">
        <v>51</v>
      </c>
      <c r="E9" s="1" t="s">
        <v>62</v>
      </c>
      <c r="G9" s="1" t="s">
        <v>63</v>
      </c>
      <c r="H9" s="1">
        <v>1963</v>
      </c>
      <c r="I9" s="11">
        <f t="shared" si="2"/>
        <v>23012</v>
      </c>
      <c r="J9" s="1" t="s">
        <v>42</v>
      </c>
      <c r="K9" s="1" t="s">
        <v>36</v>
      </c>
      <c r="L9" s="1" t="s">
        <v>22</v>
      </c>
      <c r="M9" t="str">
        <f>VLOOKUP(L9,Location_details!$C$6:$E$18,2,0)</f>
        <v>USA</v>
      </c>
      <c r="N9" t="str">
        <f>VLOOKUP(L9,Location_details!$C$6:$E$18,3,0)</f>
        <v>English</v>
      </c>
      <c r="O9" s="12" t="str">
        <f t="shared" si="3"/>
        <v>rau.pierce@xyz.org</v>
      </c>
      <c r="P9" s="1">
        <v>106</v>
      </c>
      <c r="Q9" s="1" t="s">
        <v>64</v>
      </c>
      <c r="R9" t="str">
        <f>VLOOKUP(S9,Sports_details!$B$1:$C$33,2,0)</f>
        <v>INDOOR</v>
      </c>
      <c r="S9" s="1" t="s">
        <v>65</v>
      </c>
      <c r="T9" s="1" t="s">
        <v>66</v>
      </c>
      <c r="U9" s="1">
        <f t="shared" si="4"/>
        <v>109900</v>
      </c>
      <c r="V9" t="str">
        <f t="shared" si="5"/>
        <v>109.9 K</v>
      </c>
    </row>
    <row r="10" spans="1:22" ht="16" customHeight="1" x14ac:dyDescent="0.25">
      <c r="A10" s="1">
        <v>9</v>
      </c>
      <c r="B10" s="1" t="str">
        <f t="shared" si="0"/>
        <v>009</v>
      </c>
      <c r="C10" t="str">
        <f t="shared" si="1"/>
        <v>Ms. Amelia  Stevens</v>
      </c>
      <c r="D10" s="1" t="s">
        <v>17</v>
      </c>
      <c r="E10" s="1" t="s">
        <v>67</v>
      </c>
      <c r="G10" s="1" t="s">
        <v>68</v>
      </c>
      <c r="H10" s="1">
        <v>1971</v>
      </c>
      <c r="I10" s="11">
        <f t="shared" si="2"/>
        <v>25934</v>
      </c>
      <c r="J10" s="1" t="s">
        <v>28</v>
      </c>
      <c r="K10" s="1" t="s">
        <v>21</v>
      </c>
      <c r="L10" s="1" t="s">
        <v>69</v>
      </c>
      <c r="M10" t="str">
        <f>VLOOKUP(L10,Location_details!$C$6:$E$18,2,0)</f>
        <v>UK</v>
      </c>
      <c r="N10" t="str">
        <f>VLOOKUP(L10,Location_details!$C$6:$E$18,3,0)</f>
        <v>English</v>
      </c>
      <c r="O10" s="12" t="str">
        <f t="shared" si="3"/>
        <v>stevens.amelia@xyz.org</v>
      </c>
      <c r="P10" s="1">
        <v>65</v>
      </c>
      <c r="Q10" s="1" t="s">
        <v>64</v>
      </c>
      <c r="R10" t="str">
        <f>VLOOKUP(S10,Sports_details!$B$1:$C$33,2,0)</f>
        <v>INDOOR</v>
      </c>
      <c r="S10" s="1" t="s">
        <v>70</v>
      </c>
      <c r="T10" s="1" t="s">
        <v>71</v>
      </c>
      <c r="U10" s="1">
        <f t="shared" si="4"/>
        <v>60060</v>
      </c>
      <c r="V10" t="str">
        <f t="shared" si="5"/>
        <v>60.06 K</v>
      </c>
    </row>
    <row r="11" spans="1:22" ht="16" customHeight="1" x14ac:dyDescent="0.25">
      <c r="A11" s="1">
        <v>10</v>
      </c>
      <c r="B11" s="1" t="str">
        <f t="shared" si="0"/>
        <v>010</v>
      </c>
      <c r="C11" t="str">
        <f t="shared" si="1"/>
        <v>Mr. Toby  Simpson</v>
      </c>
      <c r="D11" s="1" t="s">
        <v>51</v>
      </c>
      <c r="E11" s="1" t="s">
        <v>72</v>
      </c>
      <c r="G11" s="1" t="s">
        <v>73</v>
      </c>
      <c r="H11" s="1">
        <v>1964</v>
      </c>
      <c r="I11" s="11">
        <f t="shared" si="2"/>
        <v>23377</v>
      </c>
      <c r="J11" s="1" t="s">
        <v>54</v>
      </c>
      <c r="K11" s="1" t="s">
        <v>36</v>
      </c>
      <c r="L11" s="1" t="s">
        <v>69</v>
      </c>
      <c r="M11" t="str">
        <f>VLOOKUP(L11,Location_details!$C$6:$E$18,2,0)</f>
        <v>UK</v>
      </c>
      <c r="N11" t="str">
        <f>VLOOKUP(L11,Location_details!$C$6:$E$18,3,0)</f>
        <v>English</v>
      </c>
      <c r="O11" s="12" t="str">
        <f t="shared" si="3"/>
        <v>simpson.toby@xyz.org</v>
      </c>
      <c r="P11" s="1">
        <v>63</v>
      </c>
      <c r="Q11" s="1" t="s">
        <v>74</v>
      </c>
      <c r="R11" t="str">
        <f>VLOOKUP(S11,Sports_details!$B$1:$C$33,2,0)</f>
        <v>OUTDOOR</v>
      </c>
      <c r="S11" s="1" t="s">
        <v>60</v>
      </c>
      <c r="T11" s="1" t="s">
        <v>75</v>
      </c>
      <c r="U11" s="1">
        <f t="shared" si="4"/>
        <v>32759.999999999996</v>
      </c>
      <c r="V11" t="str">
        <f t="shared" si="5"/>
        <v>32.76 K</v>
      </c>
    </row>
    <row r="12" spans="1:22" ht="16" customHeight="1" x14ac:dyDescent="0.25">
      <c r="A12" s="1">
        <v>11</v>
      </c>
      <c r="B12" s="1" t="str">
        <f t="shared" si="0"/>
        <v>011</v>
      </c>
      <c r="C12" t="str">
        <f t="shared" si="1"/>
        <v>Sir Ethan  Murphy</v>
      </c>
      <c r="D12" s="1" t="s">
        <v>76</v>
      </c>
      <c r="E12" s="1" t="s">
        <v>77</v>
      </c>
      <c r="G12" s="1" t="s">
        <v>78</v>
      </c>
      <c r="H12" s="1">
        <v>1986</v>
      </c>
      <c r="I12" s="11">
        <f t="shared" si="2"/>
        <v>31413</v>
      </c>
      <c r="J12" s="1" t="s">
        <v>79</v>
      </c>
      <c r="K12" s="1" t="s">
        <v>36</v>
      </c>
      <c r="L12" s="1" t="s">
        <v>69</v>
      </c>
      <c r="M12" t="str">
        <f>VLOOKUP(L12,Location_details!$C$6:$E$18,2,0)</f>
        <v>UK</v>
      </c>
      <c r="N12" t="str">
        <f>VLOOKUP(L12,Location_details!$C$6:$E$18,3,0)</f>
        <v>English</v>
      </c>
      <c r="O12" s="12" t="str">
        <f t="shared" si="3"/>
        <v>murphy.ethan@xyz.org</v>
      </c>
      <c r="P12" s="1">
        <v>104</v>
      </c>
      <c r="Q12" s="1" t="s">
        <v>74</v>
      </c>
      <c r="R12" t="str">
        <f>VLOOKUP(S12,Sports_details!$B$1:$C$33,2,0)</f>
        <v>OUTDOOR</v>
      </c>
      <c r="S12" s="1" t="s">
        <v>80</v>
      </c>
      <c r="T12" s="1" t="s">
        <v>81</v>
      </c>
      <c r="U12" s="1">
        <f t="shared" si="4"/>
        <v>99610</v>
      </c>
      <c r="V12" t="str">
        <f t="shared" si="5"/>
        <v>99.61 K</v>
      </c>
    </row>
    <row r="13" spans="1:22" ht="16" customHeight="1" x14ac:dyDescent="0.25">
      <c r="A13" s="1">
        <v>12</v>
      </c>
      <c r="B13" s="1" t="str">
        <f t="shared" si="0"/>
        <v>012</v>
      </c>
      <c r="C13" t="str">
        <f t="shared" si="1"/>
        <v>Mrs. Ashley  Wood</v>
      </c>
      <c r="D13" s="1" t="s">
        <v>82</v>
      </c>
      <c r="E13" s="1" t="s">
        <v>83</v>
      </c>
      <c r="G13" s="1" t="s">
        <v>84</v>
      </c>
      <c r="H13" s="1">
        <v>1977</v>
      </c>
      <c r="I13" s="11">
        <f t="shared" si="2"/>
        <v>28126</v>
      </c>
      <c r="J13" s="1" t="s">
        <v>20</v>
      </c>
      <c r="K13" s="1" t="s">
        <v>21</v>
      </c>
      <c r="L13" s="1" t="s">
        <v>69</v>
      </c>
      <c r="M13" t="str">
        <f>VLOOKUP(L13,Location_details!$C$6:$E$18,2,0)</f>
        <v>UK</v>
      </c>
      <c r="N13" t="str">
        <f>VLOOKUP(L13,Location_details!$C$6:$E$18,3,0)</f>
        <v>English</v>
      </c>
      <c r="O13" s="12" t="str">
        <f t="shared" si="3"/>
        <v>wood.ashley@xyz.org</v>
      </c>
      <c r="P13" s="1">
        <v>101</v>
      </c>
      <c r="Q13" s="1" t="s">
        <v>74</v>
      </c>
      <c r="R13" t="str">
        <f>VLOOKUP(S13,Sports_details!$B$1:$C$33,2,0)</f>
        <v>OUTDOOR</v>
      </c>
      <c r="S13" s="1" t="s">
        <v>85</v>
      </c>
      <c r="T13" s="1" t="s">
        <v>86</v>
      </c>
      <c r="U13" s="1">
        <f t="shared" si="4"/>
        <v>56600</v>
      </c>
      <c r="V13" t="str">
        <f t="shared" si="5"/>
        <v>56.60 K</v>
      </c>
    </row>
    <row r="14" spans="1:22" ht="16" customHeight="1" x14ac:dyDescent="0.25">
      <c r="A14" s="1">
        <v>13</v>
      </c>
      <c r="B14" s="1" t="str">
        <f t="shared" si="0"/>
        <v>013</v>
      </c>
      <c r="C14" t="str">
        <f t="shared" si="1"/>
        <v>Ms. Megan  Scott</v>
      </c>
      <c r="D14" s="1" t="s">
        <v>17</v>
      </c>
      <c r="E14" s="1" t="s">
        <v>87</v>
      </c>
      <c r="G14" s="1" t="s">
        <v>88</v>
      </c>
      <c r="H14" s="1">
        <v>1977</v>
      </c>
      <c r="I14" s="11">
        <f t="shared" si="2"/>
        <v>28126</v>
      </c>
      <c r="J14" s="1" t="s">
        <v>28</v>
      </c>
      <c r="K14" s="1" t="s">
        <v>21</v>
      </c>
      <c r="L14" s="1" t="s">
        <v>69</v>
      </c>
      <c r="M14" t="str">
        <f>VLOOKUP(L14,Location_details!$C$6:$E$18,2,0)</f>
        <v>UK</v>
      </c>
      <c r="N14" t="str">
        <f>VLOOKUP(L14,Location_details!$C$6:$E$18,3,0)</f>
        <v>English</v>
      </c>
      <c r="O14" s="12" t="str">
        <f t="shared" si="3"/>
        <v>scott.megan@xyz.org</v>
      </c>
      <c r="P14" s="1">
        <v>71</v>
      </c>
      <c r="Q14" s="1" t="s">
        <v>23</v>
      </c>
      <c r="R14" t="str">
        <f>VLOOKUP(S14,Sports_details!$B$1:$C$33,2,0)</f>
        <v>OUTDOOR</v>
      </c>
      <c r="S14" s="1" t="s">
        <v>89</v>
      </c>
      <c r="T14" s="1" t="s">
        <v>90</v>
      </c>
      <c r="U14" s="1">
        <f t="shared" si="4"/>
        <v>117400</v>
      </c>
      <c r="V14" t="str">
        <f t="shared" si="5"/>
        <v>117.4 K</v>
      </c>
    </row>
    <row r="15" spans="1:22" ht="16" customHeight="1" x14ac:dyDescent="0.25">
      <c r="A15" s="1">
        <v>14</v>
      </c>
      <c r="B15" s="1" t="str">
        <f t="shared" si="0"/>
        <v>014</v>
      </c>
      <c r="C15" t="str">
        <f t="shared" si="1"/>
        <v>Mr. Helmut  Weinhae</v>
      </c>
      <c r="D15" s="1" t="s">
        <v>51</v>
      </c>
      <c r="E15" s="1" t="s">
        <v>91</v>
      </c>
      <c r="G15" s="1" t="s">
        <v>92</v>
      </c>
      <c r="H15" s="1">
        <v>1959</v>
      </c>
      <c r="I15" s="11">
        <f t="shared" si="2"/>
        <v>21551</v>
      </c>
      <c r="J15" s="1" t="s">
        <v>93</v>
      </c>
      <c r="K15" s="1" t="s">
        <v>36</v>
      </c>
      <c r="L15" s="1" t="s">
        <v>94</v>
      </c>
      <c r="M15" t="str">
        <f>VLOOKUP(L15,Location_details!$C$6:$E$18,2,0)</f>
        <v>GERMANY</v>
      </c>
      <c r="N15" t="str">
        <f>VLOOKUP(L15,Location_details!$C$6:$E$18,3,0)</f>
        <v>German</v>
      </c>
      <c r="O15" s="12" t="str">
        <f t="shared" si="3"/>
        <v>weinhae.helmut@xyz.com</v>
      </c>
      <c r="P15" s="1">
        <v>68</v>
      </c>
      <c r="Q15" s="1" t="s">
        <v>64</v>
      </c>
      <c r="R15" t="str">
        <f>VLOOKUP(S15,Sports_details!$B$1:$C$33,2,0)</f>
        <v>OUTDOOR</v>
      </c>
      <c r="S15" s="1" t="s">
        <v>95</v>
      </c>
      <c r="T15" s="1" t="s">
        <v>96</v>
      </c>
      <c r="U15" s="1">
        <f t="shared" si="4"/>
        <v>64860</v>
      </c>
      <c r="V15" t="str">
        <f t="shared" si="5"/>
        <v>64.86 K</v>
      </c>
    </row>
    <row r="16" spans="1:22" ht="16" customHeight="1" x14ac:dyDescent="0.25">
      <c r="A16" s="1">
        <v>15</v>
      </c>
      <c r="B16" s="1" t="str">
        <f t="shared" si="0"/>
        <v>015</v>
      </c>
      <c r="C16" t="str">
        <f t="shared" si="1"/>
        <v>Prof. Milena  Schotin</v>
      </c>
      <c r="D16" s="1" t="s">
        <v>97</v>
      </c>
      <c r="E16" s="1" t="s">
        <v>98</v>
      </c>
      <c r="G16" s="1" t="s">
        <v>99</v>
      </c>
      <c r="H16" s="1">
        <v>1965</v>
      </c>
      <c r="I16" s="11">
        <f t="shared" si="2"/>
        <v>23743</v>
      </c>
      <c r="J16" s="1" t="s">
        <v>100</v>
      </c>
      <c r="K16" s="1" t="s">
        <v>21</v>
      </c>
      <c r="L16" s="1" t="s">
        <v>94</v>
      </c>
      <c r="M16" t="str">
        <f>VLOOKUP(L16,Location_details!$C$6:$E$18,2,0)</f>
        <v>GERMANY</v>
      </c>
      <c r="N16" t="str">
        <f>VLOOKUP(L16,Location_details!$C$6:$E$18,3,0)</f>
        <v>German</v>
      </c>
      <c r="O16" s="12" t="str">
        <f t="shared" si="3"/>
        <v>schotin.milena@xyz.com</v>
      </c>
      <c r="P16" s="1">
        <v>105</v>
      </c>
      <c r="Q16" s="1" t="s">
        <v>74</v>
      </c>
      <c r="R16" t="str">
        <f>VLOOKUP(S16,Sports_details!$B$1:$C$33,2,0)</f>
        <v>INDOOR</v>
      </c>
      <c r="S16" s="1" t="s">
        <v>101</v>
      </c>
      <c r="T16" s="1" t="s">
        <v>102</v>
      </c>
      <c r="U16" s="1">
        <f t="shared" si="4"/>
        <v>10240</v>
      </c>
      <c r="V16" t="str">
        <f t="shared" si="5"/>
        <v>10.24 K</v>
      </c>
    </row>
    <row r="17" spans="1:22" ht="16" customHeight="1" x14ac:dyDescent="0.25">
      <c r="A17" s="1">
        <v>16</v>
      </c>
      <c r="B17" s="1" t="str">
        <f t="shared" si="0"/>
        <v>016</v>
      </c>
      <c r="C17" t="str">
        <f t="shared" si="1"/>
        <v>Mr. Lothar  Birnbaum</v>
      </c>
      <c r="D17" s="1" t="s">
        <v>51</v>
      </c>
      <c r="E17" s="1" t="s">
        <v>103</v>
      </c>
      <c r="G17" s="1" t="s">
        <v>104</v>
      </c>
      <c r="H17" s="1">
        <v>1969</v>
      </c>
      <c r="I17" s="11">
        <f t="shared" si="2"/>
        <v>25204</v>
      </c>
      <c r="J17" s="1" t="s">
        <v>35</v>
      </c>
      <c r="K17" s="1" t="s">
        <v>36</v>
      </c>
      <c r="L17" s="1" t="s">
        <v>94</v>
      </c>
      <c r="M17" t="str">
        <f>VLOOKUP(L17,Location_details!$C$6:$E$18,2,0)</f>
        <v>GERMANY</v>
      </c>
      <c r="N17" t="str">
        <f>VLOOKUP(L17,Location_details!$C$6:$E$18,3,0)</f>
        <v>German</v>
      </c>
      <c r="O17" s="12" t="str">
        <f t="shared" si="3"/>
        <v>birnbaum.lothar@xyz.com</v>
      </c>
      <c r="P17" s="1">
        <v>49</v>
      </c>
      <c r="Q17" s="1" t="s">
        <v>74</v>
      </c>
      <c r="R17" t="str">
        <f>VLOOKUP(S17,Sports_details!$B$1:$C$33,2,0)</f>
        <v>OUTDOOR</v>
      </c>
      <c r="S17" s="1" t="s">
        <v>43</v>
      </c>
      <c r="T17" s="1" t="s">
        <v>105</v>
      </c>
      <c r="U17" s="1">
        <f t="shared" si="4"/>
        <v>88760</v>
      </c>
      <c r="V17" t="str">
        <f t="shared" si="5"/>
        <v>88.76 K</v>
      </c>
    </row>
    <row r="18" spans="1:22" ht="16" customHeight="1" x14ac:dyDescent="0.25">
      <c r="A18" s="1">
        <v>17</v>
      </c>
      <c r="B18" s="1" t="str">
        <f t="shared" si="0"/>
        <v>017</v>
      </c>
      <c r="C18" t="str">
        <f t="shared" si="1"/>
        <v>Mr. Pietro  Stolze</v>
      </c>
      <c r="D18" s="1" t="s">
        <v>51</v>
      </c>
      <c r="E18" s="1" t="s">
        <v>106</v>
      </c>
      <c r="G18" s="1" t="s">
        <v>107</v>
      </c>
      <c r="H18" s="1">
        <v>1972</v>
      </c>
      <c r="I18" s="11">
        <f t="shared" si="2"/>
        <v>26299</v>
      </c>
      <c r="J18" s="1" t="s">
        <v>20</v>
      </c>
      <c r="K18" s="1" t="s">
        <v>36</v>
      </c>
      <c r="L18" s="1" t="s">
        <v>94</v>
      </c>
      <c r="M18" t="str">
        <f>VLOOKUP(L18,Location_details!$C$6:$E$18,2,0)</f>
        <v>GERMANY</v>
      </c>
      <c r="N18" t="str">
        <f>VLOOKUP(L18,Location_details!$C$6:$E$18,3,0)</f>
        <v>German</v>
      </c>
      <c r="O18" s="12" t="str">
        <f t="shared" si="3"/>
        <v>stolze.pietro@xyz.com</v>
      </c>
      <c r="P18" s="1">
        <v>106</v>
      </c>
      <c r="Q18" s="1" t="s">
        <v>23</v>
      </c>
      <c r="R18" t="str">
        <f>VLOOKUP(S18,Sports_details!$B$1:$C$33,2,0)</f>
        <v>INDOOR</v>
      </c>
      <c r="S18" s="1" t="s">
        <v>108</v>
      </c>
      <c r="T18" s="1" t="s">
        <v>109</v>
      </c>
      <c r="U18" s="1">
        <f t="shared" si="4"/>
        <v>80760</v>
      </c>
      <c r="V18" t="str">
        <f t="shared" si="5"/>
        <v>80.76 K</v>
      </c>
    </row>
    <row r="19" spans="1:22" ht="16" customHeight="1" x14ac:dyDescent="0.25">
      <c r="A19" s="1">
        <v>18</v>
      </c>
      <c r="B19" s="1" t="str">
        <f t="shared" si="0"/>
        <v>018</v>
      </c>
      <c r="C19" t="str">
        <f t="shared" si="1"/>
        <v>Mr. Richard  Tlustek</v>
      </c>
      <c r="D19" s="1" t="s">
        <v>51</v>
      </c>
      <c r="E19" s="1" t="s">
        <v>110</v>
      </c>
      <c r="G19" s="1" t="s">
        <v>111</v>
      </c>
      <c r="H19" s="1">
        <v>1959</v>
      </c>
      <c r="I19" s="11">
        <f t="shared" si="2"/>
        <v>21551</v>
      </c>
      <c r="J19" s="1" t="s">
        <v>93</v>
      </c>
      <c r="K19" s="1" t="s">
        <v>36</v>
      </c>
      <c r="L19" s="1" t="s">
        <v>94</v>
      </c>
      <c r="M19" t="str">
        <f>VLOOKUP(L19,Location_details!$C$6:$E$18,2,0)</f>
        <v>GERMANY</v>
      </c>
      <c r="N19" t="str">
        <f>VLOOKUP(L19,Location_details!$C$6:$E$18,3,0)</f>
        <v>German</v>
      </c>
      <c r="O19" s="12" t="str">
        <f t="shared" si="3"/>
        <v>tlustek.richard@xyz.com</v>
      </c>
      <c r="P19" s="1">
        <v>71</v>
      </c>
      <c r="Q19" s="1" t="s">
        <v>23</v>
      </c>
      <c r="R19" t="str">
        <f>VLOOKUP(S19,Sports_details!$B$1:$C$33,2,0)</f>
        <v>OUTDOOR</v>
      </c>
      <c r="S19" s="1" t="s">
        <v>112</v>
      </c>
      <c r="T19" s="1" t="s">
        <v>113</v>
      </c>
      <c r="U19" s="1">
        <f t="shared" si="4"/>
        <v>88790</v>
      </c>
      <c r="V19" t="str">
        <f t="shared" si="5"/>
        <v>88.79 K</v>
      </c>
    </row>
    <row r="20" spans="1:22" ht="16" customHeight="1" x14ac:dyDescent="0.25">
      <c r="A20" s="1">
        <v>19</v>
      </c>
      <c r="B20" s="1" t="str">
        <f t="shared" si="0"/>
        <v>019</v>
      </c>
      <c r="C20" t="str">
        <f t="shared" si="1"/>
        <v>Dr. Earnestine  Raynor</v>
      </c>
      <c r="D20" s="1" t="s">
        <v>45</v>
      </c>
      <c r="E20" s="1" t="s">
        <v>114</v>
      </c>
      <c r="G20" s="1" t="s">
        <v>115</v>
      </c>
      <c r="H20" s="1">
        <v>1977</v>
      </c>
      <c r="I20" s="11">
        <f t="shared" si="2"/>
        <v>28126</v>
      </c>
      <c r="J20" s="1" t="s">
        <v>42</v>
      </c>
      <c r="K20" s="1" t="s">
        <v>21</v>
      </c>
      <c r="L20" s="1" t="s">
        <v>116</v>
      </c>
      <c r="M20" t="str">
        <f>VLOOKUP(L20,Location_details!$C$6:$E$18,2,0)</f>
        <v>AUSTRALIA</v>
      </c>
      <c r="N20" t="str">
        <f>VLOOKUP(L20,Location_details!$C$6:$E$18,3,0)</f>
        <v>English</v>
      </c>
      <c r="O20" s="12" t="str">
        <f t="shared" si="3"/>
        <v>raynor.earnestine@xyz.org</v>
      </c>
      <c r="P20" s="1">
        <v>70</v>
      </c>
      <c r="Q20" s="1" t="s">
        <v>64</v>
      </c>
      <c r="R20" t="str">
        <f>VLOOKUP(S20,Sports_details!$B$1:$C$33,2,0)</f>
        <v>INDOOR</v>
      </c>
      <c r="S20" s="1" t="s">
        <v>117</v>
      </c>
      <c r="T20" s="1" t="s">
        <v>118</v>
      </c>
      <c r="U20" s="1">
        <f t="shared" si="4"/>
        <v>63530</v>
      </c>
      <c r="V20" t="str">
        <f t="shared" si="5"/>
        <v>63.53 K</v>
      </c>
    </row>
    <row r="21" spans="1:22" ht="16" customHeight="1" x14ac:dyDescent="0.25">
      <c r="A21" s="1">
        <v>20</v>
      </c>
      <c r="B21" s="1" t="str">
        <f t="shared" si="0"/>
        <v>020</v>
      </c>
      <c r="C21" t="str">
        <f t="shared" si="1"/>
        <v>Mr. Jason  Gaylord</v>
      </c>
      <c r="D21" s="1" t="s">
        <v>51</v>
      </c>
      <c r="E21" s="1" t="s">
        <v>119</v>
      </c>
      <c r="G21" s="1" t="s">
        <v>120</v>
      </c>
      <c r="H21" s="1">
        <v>1976</v>
      </c>
      <c r="I21" s="11">
        <f t="shared" si="2"/>
        <v>27760</v>
      </c>
      <c r="J21" s="1" t="s">
        <v>121</v>
      </c>
      <c r="K21" s="1" t="s">
        <v>36</v>
      </c>
      <c r="L21" s="1" t="s">
        <v>116</v>
      </c>
      <c r="M21" t="str">
        <f>VLOOKUP(L21,Location_details!$C$6:$E$18,2,0)</f>
        <v>AUSTRALIA</v>
      </c>
      <c r="N21" t="str">
        <f>VLOOKUP(L21,Location_details!$C$6:$E$18,3,0)</f>
        <v>English</v>
      </c>
      <c r="O21" s="12" t="str">
        <f t="shared" si="3"/>
        <v>gaylord.jason@xyz.org</v>
      </c>
      <c r="P21" s="1">
        <v>55</v>
      </c>
      <c r="Q21" s="1" t="s">
        <v>29</v>
      </c>
      <c r="R21" t="str">
        <f>VLOOKUP(S21,Sports_details!$B$1:$C$33,2,0)</f>
        <v>INDOOR</v>
      </c>
      <c r="S21" s="1" t="s">
        <v>122</v>
      </c>
      <c r="T21" s="1" t="s">
        <v>123</v>
      </c>
      <c r="U21" s="1">
        <f t="shared" si="4"/>
        <v>46350</v>
      </c>
      <c r="V21" t="str">
        <f t="shared" si="5"/>
        <v>46.35 K</v>
      </c>
    </row>
    <row r="22" spans="1:22" ht="16" customHeight="1" x14ac:dyDescent="0.25">
      <c r="A22" s="1">
        <v>21</v>
      </c>
      <c r="B22" s="1" t="str">
        <f t="shared" si="0"/>
        <v>021</v>
      </c>
      <c r="C22" t="str">
        <f t="shared" si="1"/>
        <v>Mr. Kendrick  Sauer</v>
      </c>
      <c r="D22" s="1" t="s">
        <v>51</v>
      </c>
      <c r="E22" s="1" t="s">
        <v>124</v>
      </c>
      <c r="G22" s="1" t="s">
        <v>125</v>
      </c>
      <c r="H22" s="1">
        <v>1996</v>
      </c>
      <c r="I22" s="11">
        <f t="shared" si="2"/>
        <v>35065</v>
      </c>
      <c r="J22" s="1" t="s">
        <v>35</v>
      </c>
      <c r="K22" s="1" t="s">
        <v>36</v>
      </c>
      <c r="L22" s="1" t="s">
        <v>116</v>
      </c>
      <c r="M22" t="str">
        <f>VLOOKUP(L22,Location_details!$C$6:$E$18,2,0)</f>
        <v>AUSTRALIA</v>
      </c>
      <c r="N22" t="str">
        <f>VLOOKUP(L22,Location_details!$C$6:$E$18,3,0)</f>
        <v>English</v>
      </c>
      <c r="O22" s="12" t="str">
        <f t="shared" si="3"/>
        <v>sauer.kendrick@xyz.org</v>
      </c>
      <c r="P22" s="1">
        <v>101</v>
      </c>
      <c r="Q22" s="1" t="s">
        <v>48</v>
      </c>
      <c r="R22" t="str">
        <f>VLOOKUP(S22,Sports_details!$B$1:$C$33,2,0)</f>
        <v>OUTDOOR</v>
      </c>
      <c r="S22" s="1" t="s">
        <v>126</v>
      </c>
      <c r="T22" s="1" t="s">
        <v>127</v>
      </c>
      <c r="U22" s="1">
        <f t="shared" si="4"/>
        <v>106800</v>
      </c>
      <c r="V22" t="str">
        <f t="shared" si="5"/>
        <v>106.8 K</v>
      </c>
    </row>
    <row r="23" spans="1:22" ht="16" customHeight="1" x14ac:dyDescent="0.25">
      <c r="A23" s="1">
        <v>22</v>
      </c>
      <c r="B23" s="1" t="str">
        <f t="shared" si="0"/>
        <v>022</v>
      </c>
      <c r="C23" t="str">
        <f t="shared" si="1"/>
        <v>Dr. Annabell  Olson</v>
      </c>
      <c r="D23" s="1" t="s">
        <v>45</v>
      </c>
      <c r="E23" s="1" t="s">
        <v>128</v>
      </c>
      <c r="G23" s="1" t="s">
        <v>129</v>
      </c>
      <c r="H23" s="1">
        <v>1964</v>
      </c>
      <c r="I23" s="11">
        <f t="shared" si="2"/>
        <v>23377</v>
      </c>
      <c r="J23" s="1" t="s">
        <v>130</v>
      </c>
      <c r="K23" s="1" t="s">
        <v>21</v>
      </c>
      <c r="L23" s="1" t="s">
        <v>116</v>
      </c>
      <c r="M23" t="str">
        <f>VLOOKUP(L23,Location_details!$C$6:$E$18,2,0)</f>
        <v>AUSTRALIA</v>
      </c>
      <c r="N23" t="str">
        <f>VLOOKUP(L23,Location_details!$C$6:$E$18,3,0)</f>
        <v>English</v>
      </c>
      <c r="O23" s="12" t="str">
        <f t="shared" si="3"/>
        <v>olson.annabell@xyz.org</v>
      </c>
      <c r="P23" s="1">
        <v>84</v>
      </c>
      <c r="Q23" s="1" t="s">
        <v>64</v>
      </c>
      <c r="R23" t="str">
        <f>VLOOKUP(S23,Sports_details!$B$1:$C$33,2,0)</f>
        <v>OUTDOOR</v>
      </c>
      <c r="S23" s="1" t="s">
        <v>131</v>
      </c>
      <c r="T23" s="1" t="s">
        <v>132</v>
      </c>
      <c r="U23" s="1">
        <f t="shared" si="4"/>
        <v>96470</v>
      </c>
      <c r="V23" t="str">
        <f t="shared" si="5"/>
        <v>96.47 K</v>
      </c>
    </row>
    <row r="24" spans="1:22" ht="16" customHeight="1" x14ac:dyDescent="0.25">
      <c r="A24" s="1">
        <v>23</v>
      </c>
      <c r="B24" s="1" t="str">
        <f t="shared" si="0"/>
        <v>023</v>
      </c>
      <c r="C24" t="str">
        <f t="shared" si="1"/>
        <v>Dr. Jena  Upton</v>
      </c>
      <c r="D24" s="1" t="s">
        <v>45</v>
      </c>
      <c r="E24" s="1" t="s">
        <v>133</v>
      </c>
      <c r="G24" s="1" t="s">
        <v>134</v>
      </c>
      <c r="H24" s="1">
        <v>1955</v>
      </c>
      <c r="I24" s="11">
        <f t="shared" si="2"/>
        <v>20090</v>
      </c>
      <c r="J24" s="1" t="s">
        <v>54</v>
      </c>
      <c r="K24" s="1" t="s">
        <v>21</v>
      </c>
      <c r="L24" s="1" t="s">
        <v>116</v>
      </c>
      <c r="M24" t="str">
        <f>VLOOKUP(L24,Location_details!$C$6:$E$18,2,0)</f>
        <v>AUSTRALIA</v>
      </c>
      <c r="N24" t="str">
        <f>VLOOKUP(L24,Location_details!$C$6:$E$18,3,0)</f>
        <v>English</v>
      </c>
      <c r="O24" s="12" t="str">
        <f t="shared" si="3"/>
        <v>upton.jena@xyz.org</v>
      </c>
      <c r="P24" s="1">
        <v>67</v>
      </c>
      <c r="Q24" s="1" t="s">
        <v>74</v>
      </c>
      <c r="R24" t="str">
        <f>VLOOKUP(S24,Sports_details!$B$1:$C$33,2,0)</f>
        <v>OUTDOOR</v>
      </c>
      <c r="S24" s="1" t="s">
        <v>135</v>
      </c>
      <c r="T24" s="1" t="s">
        <v>136</v>
      </c>
      <c r="U24" s="1">
        <f t="shared" si="4"/>
        <v>16530</v>
      </c>
      <c r="V24" t="str">
        <f t="shared" si="5"/>
        <v>16.53 K</v>
      </c>
    </row>
    <row r="25" spans="1:22" ht="16" customHeight="1" x14ac:dyDescent="0.25">
      <c r="A25" s="1">
        <v>24</v>
      </c>
      <c r="B25" s="1" t="str">
        <f t="shared" si="0"/>
        <v>024</v>
      </c>
      <c r="C25" t="str">
        <f t="shared" si="1"/>
        <v>Dr. Shanny  Bins</v>
      </c>
      <c r="D25" s="1" t="s">
        <v>45</v>
      </c>
      <c r="E25" s="1" t="s">
        <v>137</v>
      </c>
      <c r="G25" s="1" t="s">
        <v>138</v>
      </c>
      <c r="H25" s="1">
        <v>1999</v>
      </c>
      <c r="I25" s="11">
        <f t="shared" si="2"/>
        <v>36161</v>
      </c>
      <c r="J25" s="1" t="s">
        <v>93</v>
      </c>
      <c r="K25" s="1" t="s">
        <v>21</v>
      </c>
      <c r="L25" s="1" t="s">
        <v>116</v>
      </c>
      <c r="M25" t="str">
        <f>VLOOKUP(L25,Location_details!$C$6:$E$18,2,0)</f>
        <v>AUSTRALIA</v>
      </c>
      <c r="N25" t="str">
        <f>VLOOKUP(L25,Location_details!$C$6:$E$18,3,0)</f>
        <v>English</v>
      </c>
      <c r="O25" s="12" t="str">
        <f t="shared" si="3"/>
        <v>bins.shanny@xyz.org</v>
      </c>
      <c r="P25" s="1">
        <v>59</v>
      </c>
      <c r="Q25" s="1" t="s">
        <v>48</v>
      </c>
      <c r="R25" t="str">
        <f>VLOOKUP(S25,Sports_details!$B$1:$C$33,2,0)</f>
        <v>OUTDOOR</v>
      </c>
      <c r="S25" s="1" t="s">
        <v>139</v>
      </c>
      <c r="T25" s="1" t="s">
        <v>140</v>
      </c>
      <c r="U25" s="1">
        <f t="shared" si="4"/>
        <v>21890</v>
      </c>
      <c r="V25" t="str">
        <f t="shared" si="5"/>
        <v>21.89 K</v>
      </c>
    </row>
    <row r="26" spans="1:22" ht="16" customHeight="1" x14ac:dyDescent="0.25">
      <c r="A26" s="1">
        <v>25</v>
      </c>
      <c r="B26" s="1" t="str">
        <f t="shared" si="0"/>
        <v>025</v>
      </c>
      <c r="C26" t="str">
        <f t="shared" si="1"/>
        <v>Dr. Tia  Abshire</v>
      </c>
      <c r="D26" s="1" t="s">
        <v>45</v>
      </c>
      <c r="E26" s="1" t="s">
        <v>141</v>
      </c>
      <c r="G26" s="1" t="s">
        <v>142</v>
      </c>
      <c r="H26" s="1">
        <v>1966</v>
      </c>
      <c r="I26" s="11">
        <f t="shared" si="2"/>
        <v>24108</v>
      </c>
      <c r="J26" s="1" t="s">
        <v>35</v>
      </c>
      <c r="K26" s="1" t="s">
        <v>21</v>
      </c>
      <c r="L26" s="1" t="s">
        <v>116</v>
      </c>
      <c r="M26" t="str">
        <f>VLOOKUP(L26,Location_details!$C$6:$E$18,2,0)</f>
        <v>AUSTRALIA</v>
      </c>
      <c r="N26" t="str">
        <f>VLOOKUP(L26,Location_details!$C$6:$E$18,3,0)</f>
        <v>English</v>
      </c>
      <c r="O26" s="12" t="str">
        <f t="shared" si="3"/>
        <v>abshire.tia@xyz.org</v>
      </c>
      <c r="P26" s="1">
        <v>78</v>
      </c>
      <c r="Q26" s="1" t="s">
        <v>64</v>
      </c>
      <c r="R26" t="str">
        <f>VLOOKUP(S26,Sports_details!$B$1:$C$33,2,0)</f>
        <v>OUTDOOR</v>
      </c>
      <c r="S26" s="1" t="s">
        <v>60</v>
      </c>
      <c r="T26" s="1" t="s">
        <v>143</v>
      </c>
      <c r="U26" s="1">
        <f t="shared" si="4"/>
        <v>62040</v>
      </c>
      <c r="V26" t="str">
        <f t="shared" si="5"/>
        <v>62.04 K</v>
      </c>
    </row>
    <row r="27" spans="1:22" ht="16" customHeight="1" x14ac:dyDescent="0.25">
      <c r="A27" s="1">
        <v>26</v>
      </c>
      <c r="B27" s="1" t="str">
        <f t="shared" si="0"/>
        <v>026</v>
      </c>
      <c r="C27" t="str">
        <f t="shared" si="1"/>
        <v>Ms. Isabel  Runolfsdottir</v>
      </c>
      <c r="D27" s="1" t="s">
        <v>17</v>
      </c>
      <c r="E27" s="1" t="s">
        <v>144</v>
      </c>
      <c r="G27" s="1" t="s">
        <v>145</v>
      </c>
      <c r="H27" s="1">
        <v>1978</v>
      </c>
      <c r="I27" s="11">
        <f t="shared" si="2"/>
        <v>28491</v>
      </c>
      <c r="J27" s="1" t="s">
        <v>130</v>
      </c>
      <c r="K27" s="1" t="s">
        <v>21</v>
      </c>
      <c r="L27" s="1" t="s">
        <v>116</v>
      </c>
      <c r="M27" t="str">
        <f>VLOOKUP(L27,Location_details!$C$6:$E$18,2,0)</f>
        <v>AUSTRALIA</v>
      </c>
      <c r="N27" t="str">
        <f>VLOOKUP(L27,Location_details!$C$6:$E$18,3,0)</f>
        <v>English</v>
      </c>
      <c r="O27" s="12" t="str">
        <f t="shared" si="3"/>
        <v>runolfsdottir.isabel@xyz.org</v>
      </c>
      <c r="P27" s="1">
        <v>86</v>
      </c>
      <c r="Q27" s="1" t="s">
        <v>146</v>
      </c>
      <c r="R27" t="str">
        <f>VLOOKUP(S27,Sports_details!$B$1:$C$33,2,0)</f>
        <v>INDOOR</v>
      </c>
      <c r="S27" s="1" t="s">
        <v>24</v>
      </c>
      <c r="T27" s="1" t="s">
        <v>147</v>
      </c>
      <c r="U27" s="1">
        <f t="shared" si="4"/>
        <v>89740</v>
      </c>
      <c r="V27" t="str">
        <f t="shared" si="5"/>
        <v>89.74 K</v>
      </c>
    </row>
    <row r="28" spans="1:22" ht="16" customHeight="1" x14ac:dyDescent="0.25">
      <c r="A28" s="1">
        <v>27</v>
      </c>
      <c r="B28" s="1" t="str">
        <f t="shared" si="0"/>
        <v>027</v>
      </c>
      <c r="C28" t="str">
        <f t="shared" si="1"/>
        <v>Mr. Barney  Wesack</v>
      </c>
      <c r="D28" s="1" t="s">
        <v>51</v>
      </c>
      <c r="E28" s="1" t="s">
        <v>148</v>
      </c>
      <c r="G28" s="1" t="s">
        <v>149</v>
      </c>
      <c r="H28" s="1">
        <v>1970</v>
      </c>
      <c r="I28" s="11">
        <f t="shared" si="2"/>
        <v>25569</v>
      </c>
      <c r="J28" s="1" t="s">
        <v>35</v>
      </c>
      <c r="K28" s="1" t="s">
        <v>36</v>
      </c>
      <c r="L28" s="1" t="s">
        <v>150</v>
      </c>
      <c r="M28" t="str">
        <f>VLOOKUP(L28,Location_details!$C$6:$E$18,2,0)</f>
        <v>AUSTRIA</v>
      </c>
      <c r="N28" t="str">
        <f>VLOOKUP(L28,Location_details!$C$6:$E$18,3,0)</f>
        <v>German</v>
      </c>
      <c r="O28" s="12" t="str">
        <f t="shared" si="3"/>
        <v>wesack.barney@xyz.com</v>
      </c>
      <c r="P28" s="1">
        <v>93</v>
      </c>
      <c r="Q28" s="1" t="s">
        <v>146</v>
      </c>
      <c r="R28" t="str">
        <f>VLOOKUP(S28,Sports_details!$B$1:$C$33,2,0)</f>
        <v>INDOOR</v>
      </c>
      <c r="S28" s="1" t="s">
        <v>151</v>
      </c>
      <c r="T28" s="1" t="s">
        <v>152</v>
      </c>
      <c r="U28" s="1">
        <f t="shared" si="4"/>
        <v>41040</v>
      </c>
      <c r="V28" t="str">
        <f t="shared" si="5"/>
        <v>41.04 K</v>
      </c>
    </row>
    <row r="29" spans="1:22" ht="16" customHeight="1" x14ac:dyDescent="0.25">
      <c r="A29" s="1">
        <v>28</v>
      </c>
      <c r="B29" s="1" t="str">
        <f t="shared" si="0"/>
        <v>028</v>
      </c>
      <c r="C29" t="str">
        <f t="shared" si="1"/>
        <v>Mr. Baruch  Kade</v>
      </c>
      <c r="D29" s="1" t="s">
        <v>51</v>
      </c>
      <c r="E29" s="1" t="s">
        <v>153</v>
      </c>
      <c r="G29" s="1" t="s">
        <v>154</v>
      </c>
      <c r="H29" s="1">
        <v>1982</v>
      </c>
      <c r="I29" s="11">
        <f t="shared" si="2"/>
        <v>29952</v>
      </c>
      <c r="J29" s="1" t="s">
        <v>100</v>
      </c>
      <c r="K29" s="1" t="s">
        <v>36</v>
      </c>
      <c r="L29" s="1" t="s">
        <v>150</v>
      </c>
      <c r="M29" t="str">
        <f>VLOOKUP(L29,Location_details!$C$6:$E$18,2,0)</f>
        <v>AUSTRIA</v>
      </c>
      <c r="N29" t="str">
        <f>VLOOKUP(L29,Location_details!$C$6:$E$18,3,0)</f>
        <v>German</v>
      </c>
      <c r="O29" s="12" t="str">
        <f t="shared" si="3"/>
        <v>kade.baruch@xyz.com</v>
      </c>
      <c r="P29" s="1">
        <v>96</v>
      </c>
      <c r="Q29" s="1" t="s">
        <v>29</v>
      </c>
      <c r="R29" t="str">
        <f>VLOOKUP(S29,Sports_details!$B$1:$C$33,2,0)</f>
        <v>OUTDOOR</v>
      </c>
      <c r="S29" s="1" t="s">
        <v>89</v>
      </c>
      <c r="T29" s="1" t="s">
        <v>155</v>
      </c>
      <c r="U29" s="1">
        <f t="shared" si="4"/>
        <v>28460</v>
      </c>
      <c r="V29" t="str">
        <f t="shared" si="5"/>
        <v>28.46 K</v>
      </c>
    </row>
    <row r="30" spans="1:22" ht="16" customHeight="1" x14ac:dyDescent="0.25">
      <c r="A30" s="1">
        <v>29</v>
      </c>
      <c r="B30" s="1" t="str">
        <f t="shared" si="0"/>
        <v>029</v>
      </c>
      <c r="C30" t="str">
        <f t="shared" si="1"/>
        <v>Prof. Liesbeth  Rosemann</v>
      </c>
      <c r="D30" s="1" t="s">
        <v>97</v>
      </c>
      <c r="E30" s="1" t="s">
        <v>156</v>
      </c>
      <c r="G30" s="1" t="s">
        <v>157</v>
      </c>
      <c r="H30" s="1">
        <v>1994</v>
      </c>
      <c r="I30" s="11">
        <f t="shared" si="2"/>
        <v>34335</v>
      </c>
      <c r="J30" s="1" t="s">
        <v>28</v>
      </c>
      <c r="K30" s="1" t="s">
        <v>21</v>
      </c>
      <c r="L30" s="1" t="s">
        <v>150</v>
      </c>
      <c r="M30" t="str">
        <f>VLOOKUP(L30,Location_details!$C$6:$E$18,2,0)</f>
        <v>AUSTRIA</v>
      </c>
      <c r="N30" t="str">
        <f>VLOOKUP(L30,Location_details!$C$6:$E$18,3,0)</f>
        <v>German</v>
      </c>
      <c r="O30" s="12" t="str">
        <f t="shared" si="3"/>
        <v>rosemann.liesbeth@xyz.com</v>
      </c>
      <c r="P30" s="1">
        <v>52</v>
      </c>
      <c r="Q30" s="1" t="s">
        <v>74</v>
      </c>
      <c r="R30" t="str">
        <f>VLOOKUP(S30,Sports_details!$B$1:$C$33,2,0)</f>
        <v>OUTDOOR</v>
      </c>
      <c r="S30" s="1" t="s">
        <v>60</v>
      </c>
      <c r="T30" s="1" t="s">
        <v>158</v>
      </c>
      <c r="U30" s="1">
        <f t="shared" si="4"/>
        <v>55010</v>
      </c>
      <c r="V30" t="str">
        <f t="shared" si="5"/>
        <v>55.01 K</v>
      </c>
    </row>
    <row r="31" spans="1:22" ht="16" customHeight="1" x14ac:dyDescent="0.25">
      <c r="A31" s="1">
        <v>30</v>
      </c>
      <c r="B31" s="1" t="str">
        <f t="shared" si="0"/>
        <v>030</v>
      </c>
      <c r="C31" t="str">
        <f t="shared" si="1"/>
        <v>Mrs. Valentine  Moreau</v>
      </c>
      <c r="D31" s="1" t="s">
        <v>82</v>
      </c>
      <c r="E31" s="1" t="s">
        <v>159</v>
      </c>
      <c r="G31" s="1" t="s">
        <v>160</v>
      </c>
      <c r="H31" s="1">
        <v>1979</v>
      </c>
      <c r="I31" s="11">
        <f t="shared" si="2"/>
        <v>28856</v>
      </c>
      <c r="J31" s="1" t="s">
        <v>20</v>
      </c>
      <c r="K31" s="1" t="s">
        <v>21</v>
      </c>
      <c r="L31" s="1" t="s">
        <v>161</v>
      </c>
      <c r="M31" t="str">
        <f>VLOOKUP(L31,Location_details!$C$6:$E$18,2,0)</f>
        <v>FRANCE</v>
      </c>
      <c r="N31" t="str">
        <f>VLOOKUP(L31,Location_details!$C$6:$E$18,3,0)</f>
        <v>French</v>
      </c>
      <c r="O31" s="12" t="str">
        <f t="shared" si="3"/>
        <v>moreau.valentine@xyz.com</v>
      </c>
      <c r="P31" s="1">
        <v>75</v>
      </c>
      <c r="Q31" s="1" t="s">
        <v>146</v>
      </c>
      <c r="R31" t="str">
        <f>VLOOKUP(S31,Sports_details!$B$1:$C$33,2,0)</f>
        <v>OUTDOOR</v>
      </c>
      <c r="S31" s="1" t="s">
        <v>162</v>
      </c>
      <c r="T31" s="1" t="s">
        <v>163</v>
      </c>
      <c r="U31" s="1">
        <f t="shared" si="4"/>
        <v>69040</v>
      </c>
      <c r="V31" t="str">
        <f t="shared" si="5"/>
        <v>69.04 K</v>
      </c>
    </row>
    <row r="32" spans="1:22" ht="16" customHeight="1" x14ac:dyDescent="0.25">
      <c r="A32" s="1">
        <v>31</v>
      </c>
      <c r="B32" s="1" t="str">
        <f t="shared" si="0"/>
        <v>031</v>
      </c>
      <c r="C32" t="str">
        <f t="shared" si="1"/>
        <v>Mrs. Paulette  Durand</v>
      </c>
      <c r="D32" s="1" t="s">
        <v>82</v>
      </c>
      <c r="E32" s="1" t="s">
        <v>164</v>
      </c>
      <c r="G32" s="1" t="s">
        <v>165</v>
      </c>
      <c r="H32" s="1">
        <v>1989</v>
      </c>
      <c r="I32" s="11">
        <f t="shared" si="2"/>
        <v>32509</v>
      </c>
      <c r="J32" s="1" t="s">
        <v>121</v>
      </c>
      <c r="K32" s="1" t="s">
        <v>21</v>
      </c>
      <c r="L32" s="1" t="s">
        <v>161</v>
      </c>
      <c r="M32" t="str">
        <f>VLOOKUP(L32,Location_details!$C$6:$E$18,2,0)</f>
        <v>FRANCE</v>
      </c>
      <c r="N32" t="str">
        <f>VLOOKUP(L32,Location_details!$C$6:$E$18,3,0)</f>
        <v>French</v>
      </c>
      <c r="O32" s="12" t="str">
        <f t="shared" si="3"/>
        <v>durand.paulette@xyz.com</v>
      </c>
      <c r="P32" s="1">
        <v>82</v>
      </c>
      <c r="Q32" s="1" t="s">
        <v>29</v>
      </c>
      <c r="R32" t="str">
        <f>VLOOKUP(S32,Sports_details!$B$1:$C$33,2,0)</f>
        <v>INDOOR</v>
      </c>
      <c r="S32" s="1" t="s">
        <v>151</v>
      </c>
      <c r="T32" s="1" t="s">
        <v>166</v>
      </c>
      <c r="U32" s="1">
        <f t="shared" si="4"/>
        <v>86260</v>
      </c>
      <c r="V32" t="str">
        <f t="shared" si="5"/>
        <v>86.26 K</v>
      </c>
    </row>
    <row r="33" spans="1:22" ht="16" customHeight="1" x14ac:dyDescent="0.25">
      <c r="A33" s="1">
        <v>32</v>
      </c>
      <c r="B33" s="1" t="str">
        <f t="shared" si="0"/>
        <v>032</v>
      </c>
      <c r="C33" t="str">
        <f t="shared" si="1"/>
        <v>Mrs. Laure-Alix  Chevalier</v>
      </c>
      <c r="D33" s="1" t="s">
        <v>82</v>
      </c>
      <c r="E33" s="1" t="s">
        <v>167</v>
      </c>
      <c r="G33" s="1" t="s">
        <v>168</v>
      </c>
      <c r="H33" s="1">
        <v>1970</v>
      </c>
      <c r="I33" s="11">
        <f t="shared" si="2"/>
        <v>25569</v>
      </c>
      <c r="J33" s="1" t="s">
        <v>121</v>
      </c>
      <c r="K33" s="1" t="s">
        <v>21</v>
      </c>
      <c r="L33" s="1" t="s">
        <v>161</v>
      </c>
      <c r="M33" t="str">
        <f>VLOOKUP(L33,Location_details!$C$6:$E$18,2,0)</f>
        <v>FRANCE</v>
      </c>
      <c r="N33" t="str">
        <f>VLOOKUP(L33,Location_details!$C$6:$E$18,3,0)</f>
        <v>French</v>
      </c>
      <c r="O33" s="12" t="str">
        <f t="shared" si="3"/>
        <v>chevalier.laure-alix@xyz.com</v>
      </c>
      <c r="P33" s="1">
        <v>78</v>
      </c>
      <c r="Q33" s="1" t="s">
        <v>74</v>
      </c>
      <c r="R33" t="str">
        <f>VLOOKUP(S33,Sports_details!$B$1:$C$33,2,0)</f>
        <v>OUTDOOR</v>
      </c>
      <c r="S33" s="1" t="s">
        <v>135</v>
      </c>
      <c r="T33" s="1" t="s">
        <v>169</v>
      </c>
      <c r="U33" s="1">
        <f t="shared" si="4"/>
        <v>19230</v>
      </c>
      <c r="V33" t="str">
        <f t="shared" si="5"/>
        <v>19.23 K</v>
      </c>
    </row>
    <row r="34" spans="1:22" ht="16" customHeight="1" x14ac:dyDescent="0.25">
      <c r="A34" s="1">
        <v>33</v>
      </c>
      <c r="B34" s="1" t="str">
        <f t="shared" si="0"/>
        <v>033</v>
      </c>
      <c r="C34" t="str">
        <f t="shared" si="1"/>
        <v>Mr. Claude  Toussaint</v>
      </c>
      <c r="D34" s="1" t="s">
        <v>51</v>
      </c>
      <c r="E34" s="1" t="s">
        <v>170</v>
      </c>
      <c r="G34" s="1" t="s">
        <v>171</v>
      </c>
      <c r="H34" s="1">
        <v>1980</v>
      </c>
      <c r="I34" s="11">
        <f t="shared" si="2"/>
        <v>29221</v>
      </c>
      <c r="J34" s="1" t="s">
        <v>79</v>
      </c>
      <c r="K34" s="1" t="s">
        <v>36</v>
      </c>
      <c r="L34" s="1" t="s">
        <v>161</v>
      </c>
      <c r="M34" t="str">
        <f>VLOOKUP(L34,Location_details!$C$6:$E$18,2,0)</f>
        <v>FRANCE</v>
      </c>
      <c r="N34" t="str">
        <f>VLOOKUP(L34,Location_details!$C$6:$E$18,3,0)</f>
        <v>French</v>
      </c>
      <c r="O34" s="12" t="str">
        <f t="shared" si="3"/>
        <v>toussaint.claude@xyz.com</v>
      </c>
      <c r="P34" s="1">
        <v>57</v>
      </c>
      <c r="Q34" s="1" t="s">
        <v>74</v>
      </c>
      <c r="R34" t="str">
        <f>VLOOKUP(S34,Sports_details!$B$1:$C$33,2,0)</f>
        <v>INDOOR</v>
      </c>
      <c r="S34" s="1" t="s">
        <v>172</v>
      </c>
      <c r="T34" s="1" t="s">
        <v>173</v>
      </c>
      <c r="U34" s="1">
        <f t="shared" si="4"/>
        <v>95120</v>
      </c>
      <c r="V34" t="str">
        <f t="shared" si="5"/>
        <v>95.12 K</v>
      </c>
    </row>
    <row r="35" spans="1:22" ht="16" customHeight="1" x14ac:dyDescent="0.25">
      <c r="A35" s="1">
        <v>34</v>
      </c>
      <c r="B35" s="1" t="str">
        <f t="shared" si="0"/>
        <v>034</v>
      </c>
      <c r="C35" t="str">
        <f t="shared" si="1"/>
        <v>Mr. Victor  Lenoir</v>
      </c>
      <c r="D35" s="1" t="s">
        <v>51</v>
      </c>
      <c r="E35" s="1" t="s">
        <v>174</v>
      </c>
      <c r="G35" s="1" t="s">
        <v>175</v>
      </c>
      <c r="H35" s="1">
        <v>1981</v>
      </c>
      <c r="I35" s="11">
        <f t="shared" si="2"/>
        <v>29587</v>
      </c>
      <c r="J35" s="1" t="s">
        <v>20</v>
      </c>
      <c r="K35" s="1" t="s">
        <v>36</v>
      </c>
      <c r="L35" s="1" t="s">
        <v>161</v>
      </c>
      <c r="M35" t="str">
        <f>VLOOKUP(L35,Location_details!$C$6:$E$18,2,0)</f>
        <v>FRANCE</v>
      </c>
      <c r="N35" t="str">
        <f>VLOOKUP(L35,Location_details!$C$6:$E$18,3,0)</f>
        <v>French</v>
      </c>
      <c r="O35" s="12" t="str">
        <f t="shared" si="3"/>
        <v>lenoir.victor@xyz.com</v>
      </c>
      <c r="P35" s="1">
        <v>56</v>
      </c>
      <c r="Q35" s="1" t="s">
        <v>146</v>
      </c>
      <c r="R35" t="str">
        <f>VLOOKUP(S35,Sports_details!$B$1:$C$33,2,0)</f>
        <v>OUTDOOR</v>
      </c>
      <c r="S35" s="1" t="s">
        <v>126</v>
      </c>
      <c r="T35" s="1" t="s">
        <v>176</v>
      </c>
      <c r="U35" s="1">
        <f t="shared" si="4"/>
        <v>62760</v>
      </c>
      <c r="V35" t="str">
        <f t="shared" si="5"/>
        <v>62.76 K</v>
      </c>
    </row>
    <row r="36" spans="1:22" ht="16" customHeight="1" x14ac:dyDescent="0.25">
      <c r="A36" s="1">
        <v>35</v>
      </c>
      <c r="B36" s="1" t="str">
        <f t="shared" si="0"/>
        <v>035</v>
      </c>
      <c r="C36" t="str">
        <f t="shared" si="1"/>
        <v>Mr. Arthur  Lenoir</v>
      </c>
      <c r="D36" s="1" t="s">
        <v>51</v>
      </c>
      <c r="E36" s="1" t="s">
        <v>177</v>
      </c>
      <c r="G36" s="1" t="s">
        <v>175</v>
      </c>
      <c r="H36" s="1">
        <v>1955</v>
      </c>
      <c r="I36" s="11">
        <f t="shared" si="2"/>
        <v>20090</v>
      </c>
      <c r="J36" s="1" t="s">
        <v>59</v>
      </c>
      <c r="K36" s="1" t="s">
        <v>36</v>
      </c>
      <c r="L36" s="1" t="s">
        <v>161</v>
      </c>
      <c r="M36" t="str">
        <f>VLOOKUP(L36,Location_details!$C$6:$E$18,2,0)</f>
        <v>FRANCE</v>
      </c>
      <c r="N36" t="str">
        <f>VLOOKUP(L36,Location_details!$C$6:$E$18,3,0)</f>
        <v>French</v>
      </c>
      <c r="O36" s="12" t="str">
        <f t="shared" si="3"/>
        <v>lenoir.arthur@xyz.com</v>
      </c>
      <c r="P36" s="1">
        <v>89</v>
      </c>
      <c r="Q36" s="1" t="s">
        <v>74</v>
      </c>
      <c r="R36" t="str">
        <f>VLOOKUP(S36,Sports_details!$B$1:$C$33,2,0)</f>
        <v>OUTDOOR</v>
      </c>
      <c r="S36" s="1" t="s">
        <v>178</v>
      </c>
      <c r="T36" s="1" t="s">
        <v>179</v>
      </c>
      <c r="U36" s="1">
        <f t="shared" si="4"/>
        <v>108400</v>
      </c>
      <c r="V36" t="str">
        <f t="shared" si="5"/>
        <v>108.4 K</v>
      </c>
    </row>
    <row r="37" spans="1:22" ht="16" customHeight="1" x14ac:dyDescent="0.25">
      <c r="A37" s="1">
        <v>36</v>
      </c>
      <c r="B37" s="1" t="str">
        <f t="shared" si="0"/>
        <v>036</v>
      </c>
      <c r="C37" t="str">
        <f t="shared" si="1"/>
        <v>Mr. Benjamin  Lebrun-Brun</v>
      </c>
      <c r="D37" s="1" t="s">
        <v>51</v>
      </c>
      <c r="E37" s="1" t="s">
        <v>180</v>
      </c>
      <c r="G37" s="1" t="s">
        <v>181</v>
      </c>
      <c r="H37" s="1">
        <v>1975</v>
      </c>
      <c r="I37" s="11">
        <f t="shared" si="2"/>
        <v>27395</v>
      </c>
      <c r="J37" s="1" t="s">
        <v>28</v>
      </c>
      <c r="K37" s="1" t="s">
        <v>36</v>
      </c>
      <c r="L37" s="1" t="s">
        <v>161</v>
      </c>
      <c r="M37" t="str">
        <f>VLOOKUP(L37,Location_details!$C$6:$E$18,2,0)</f>
        <v>FRANCE</v>
      </c>
      <c r="N37" t="str">
        <f>VLOOKUP(L37,Location_details!$C$6:$E$18,3,0)</f>
        <v>French</v>
      </c>
      <c r="O37" s="12" t="str">
        <f t="shared" si="3"/>
        <v>lebrun-brun.benjamin@xyz.com</v>
      </c>
      <c r="P37" s="1">
        <v>78</v>
      </c>
      <c r="Q37" s="1" t="s">
        <v>29</v>
      </c>
      <c r="R37" t="str">
        <f>VLOOKUP(S37,Sports_details!$B$1:$C$33,2,0)</f>
        <v>OUTDOOR</v>
      </c>
      <c r="S37" s="1" t="s">
        <v>126</v>
      </c>
      <c r="T37" s="1" t="s">
        <v>182</v>
      </c>
      <c r="U37" s="1">
        <f t="shared" si="4"/>
        <v>66270</v>
      </c>
      <c r="V37" t="str">
        <f t="shared" si="5"/>
        <v>66.27 K</v>
      </c>
    </row>
    <row r="38" spans="1:22" ht="16" customHeight="1" x14ac:dyDescent="0.25">
      <c r="A38" s="1">
        <v>37</v>
      </c>
      <c r="B38" s="1" t="str">
        <f t="shared" si="0"/>
        <v>037</v>
      </c>
      <c r="C38" t="str">
        <f t="shared" si="1"/>
        <v>Mr. Antoine  Maillard</v>
      </c>
      <c r="D38" s="1" t="s">
        <v>51</v>
      </c>
      <c r="E38" s="1" t="s">
        <v>183</v>
      </c>
      <c r="G38" s="1" t="s">
        <v>184</v>
      </c>
      <c r="H38" s="1">
        <v>1986</v>
      </c>
      <c r="I38" s="11">
        <f t="shared" si="2"/>
        <v>31413</v>
      </c>
      <c r="J38" s="1" t="s">
        <v>35</v>
      </c>
      <c r="K38" s="1" t="s">
        <v>36</v>
      </c>
      <c r="L38" s="1" t="s">
        <v>161</v>
      </c>
      <c r="M38" t="str">
        <f>VLOOKUP(L38,Location_details!$C$6:$E$18,2,0)</f>
        <v>FRANCE</v>
      </c>
      <c r="N38" t="str">
        <f>VLOOKUP(L38,Location_details!$C$6:$E$18,3,0)</f>
        <v>French</v>
      </c>
      <c r="O38" s="12" t="str">
        <f t="shared" si="3"/>
        <v>maillard.antoine@xyz.com</v>
      </c>
      <c r="P38" s="1">
        <v>96</v>
      </c>
      <c r="Q38" s="1" t="s">
        <v>48</v>
      </c>
      <c r="R38" t="str">
        <f>VLOOKUP(S38,Sports_details!$B$1:$C$33,2,0)</f>
        <v>OUTDOOR</v>
      </c>
      <c r="S38" s="1" t="s">
        <v>185</v>
      </c>
      <c r="T38" s="1" t="s">
        <v>186</v>
      </c>
      <c r="U38" s="1">
        <f t="shared" si="4"/>
        <v>33970</v>
      </c>
      <c r="V38" t="str">
        <f t="shared" si="5"/>
        <v>33.97 K</v>
      </c>
    </row>
    <row r="39" spans="1:22" ht="16" customHeight="1" x14ac:dyDescent="0.25">
      <c r="A39" s="1">
        <v>38</v>
      </c>
      <c r="B39" s="1" t="str">
        <f t="shared" si="0"/>
        <v>038</v>
      </c>
      <c r="C39" t="str">
        <f t="shared" si="1"/>
        <v>Mr. Bernard  Hoarau-Guyon</v>
      </c>
      <c r="D39" s="1" t="s">
        <v>51</v>
      </c>
      <c r="E39" s="1" t="s">
        <v>187</v>
      </c>
      <c r="G39" s="1" t="s">
        <v>188</v>
      </c>
      <c r="H39" s="1">
        <v>1983</v>
      </c>
      <c r="I39" s="11">
        <f t="shared" si="2"/>
        <v>30317</v>
      </c>
      <c r="J39" s="1" t="s">
        <v>121</v>
      </c>
      <c r="K39" s="1" t="s">
        <v>36</v>
      </c>
      <c r="L39" s="1" t="s">
        <v>161</v>
      </c>
      <c r="M39" t="str">
        <f>VLOOKUP(L39,Location_details!$C$6:$E$18,2,0)</f>
        <v>FRANCE</v>
      </c>
      <c r="N39" t="str">
        <f>VLOOKUP(L39,Location_details!$C$6:$E$18,3,0)</f>
        <v>French</v>
      </c>
      <c r="O39" s="12" t="str">
        <f t="shared" si="3"/>
        <v>hoarau-guyon.bernard@xyz.com</v>
      </c>
      <c r="P39" s="1">
        <v>60</v>
      </c>
      <c r="Q39" s="1" t="s">
        <v>29</v>
      </c>
      <c r="R39" t="str">
        <f>VLOOKUP(S39,Sports_details!$B$1:$C$33,2,0)</f>
        <v>INDOOR</v>
      </c>
      <c r="S39" s="1" t="s">
        <v>24</v>
      </c>
      <c r="T39" s="1" t="s">
        <v>189</v>
      </c>
      <c r="U39" s="1">
        <f t="shared" si="4"/>
        <v>71350</v>
      </c>
      <c r="V39" t="str">
        <f t="shared" si="5"/>
        <v>71.35 K</v>
      </c>
    </row>
    <row r="40" spans="1:22" ht="16" customHeight="1" x14ac:dyDescent="0.25">
      <c r="A40" s="1">
        <v>39</v>
      </c>
      <c r="B40" s="1" t="str">
        <f t="shared" si="0"/>
        <v>039</v>
      </c>
      <c r="C40" t="str">
        <f t="shared" si="1"/>
        <v>Mr. Hidalgo Cantu Tercero</v>
      </c>
      <c r="D40" s="1" t="s">
        <v>51</v>
      </c>
      <c r="E40" s="1" t="s">
        <v>190</v>
      </c>
      <c r="F40" s="1" t="s">
        <v>191</v>
      </c>
      <c r="G40" s="1" t="s">
        <v>192</v>
      </c>
      <c r="H40" s="1">
        <v>1984</v>
      </c>
      <c r="I40" s="11">
        <f t="shared" si="2"/>
        <v>30682</v>
      </c>
      <c r="J40" s="1" t="s">
        <v>54</v>
      </c>
      <c r="K40" s="1" t="s">
        <v>36</v>
      </c>
      <c r="L40" s="1" t="s">
        <v>193</v>
      </c>
      <c r="M40" t="str">
        <f>VLOOKUP(L40,Location_details!$C$6:$E$18,2,0)</f>
        <v>ARGENTINA</v>
      </c>
      <c r="N40" t="str">
        <f>VLOOKUP(L40,Location_details!$C$6:$E$18,3,0)</f>
        <v>Spanish</v>
      </c>
      <c r="O40" s="12" t="str">
        <f t="shared" si="3"/>
        <v>tercero.hidalgo@xyz.com</v>
      </c>
      <c r="P40" s="1">
        <v>78</v>
      </c>
      <c r="Q40" s="1" t="s">
        <v>48</v>
      </c>
      <c r="R40" t="str">
        <f>VLOOKUP(S40,Sports_details!$B$1:$C$33,2,0)</f>
        <v>OUTDOOR</v>
      </c>
      <c r="S40" s="1" t="s">
        <v>139</v>
      </c>
      <c r="T40" s="1" t="s">
        <v>194</v>
      </c>
      <c r="U40" s="1">
        <f t="shared" si="4"/>
        <v>116400</v>
      </c>
      <c r="V40" t="str">
        <f t="shared" si="5"/>
        <v>116.4 K</v>
      </c>
    </row>
    <row r="41" spans="1:22" ht="16" customHeight="1" x14ac:dyDescent="0.25">
      <c r="A41" s="1">
        <v>40</v>
      </c>
      <c r="B41" s="1" t="str">
        <f t="shared" si="0"/>
        <v>040</v>
      </c>
      <c r="C41" t="str">
        <f t="shared" si="1"/>
        <v>Mr. Hadalgo  Polanco</v>
      </c>
      <c r="D41" s="1" t="s">
        <v>51</v>
      </c>
      <c r="E41" s="1" t="s">
        <v>195</v>
      </c>
      <c r="G41" s="1" t="s">
        <v>196</v>
      </c>
      <c r="H41" s="1">
        <v>1988</v>
      </c>
      <c r="I41" s="11">
        <f t="shared" si="2"/>
        <v>32143</v>
      </c>
      <c r="J41" s="1" t="s">
        <v>197</v>
      </c>
      <c r="K41" s="1" t="s">
        <v>36</v>
      </c>
      <c r="L41" s="1" t="s">
        <v>193</v>
      </c>
      <c r="M41" t="str">
        <f>VLOOKUP(L41,Location_details!$C$6:$E$18,2,0)</f>
        <v>ARGENTINA</v>
      </c>
      <c r="N41" t="str">
        <f>VLOOKUP(L41,Location_details!$C$6:$E$18,3,0)</f>
        <v>Spanish</v>
      </c>
      <c r="O41" s="12" t="str">
        <f t="shared" si="3"/>
        <v>polanco.hadalgo@xyz.com</v>
      </c>
      <c r="P41" s="1">
        <v>98</v>
      </c>
      <c r="Q41" s="1" t="s">
        <v>23</v>
      </c>
      <c r="R41" t="str">
        <f>VLOOKUP(S41,Sports_details!$B$1:$C$33,2,0)</f>
        <v>OUTDOOR</v>
      </c>
      <c r="S41" s="1" t="s">
        <v>135</v>
      </c>
      <c r="T41" s="1" t="s">
        <v>198</v>
      </c>
      <c r="U41" s="1">
        <f t="shared" si="4"/>
        <v>114100</v>
      </c>
      <c r="V41" t="str">
        <f t="shared" si="5"/>
        <v>114.1 K</v>
      </c>
    </row>
    <row r="42" spans="1:22" ht="16" customHeight="1" x14ac:dyDescent="0.25">
      <c r="A42" s="1">
        <v>41</v>
      </c>
      <c r="B42" s="1" t="str">
        <f t="shared" si="0"/>
        <v>041</v>
      </c>
      <c r="C42" t="str">
        <f t="shared" si="1"/>
        <v>Mrs. Laura  Oliviera</v>
      </c>
      <c r="D42" s="1" t="s">
        <v>82</v>
      </c>
      <c r="E42" s="1" t="s">
        <v>199</v>
      </c>
      <c r="G42" s="1" t="s">
        <v>200</v>
      </c>
      <c r="H42" s="1">
        <v>1974</v>
      </c>
      <c r="I42" s="11">
        <f t="shared" si="2"/>
        <v>27030</v>
      </c>
      <c r="J42" s="1" t="s">
        <v>28</v>
      </c>
      <c r="K42" s="1" t="s">
        <v>21</v>
      </c>
      <c r="L42" s="1" t="s">
        <v>193</v>
      </c>
      <c r="M42" t="str">
        <f>VLOOKUP(L42,Location_details!$C$6:$E$18,2,0)</f>
        <v>ARGENTINA</v>
      </c>
      <c r="N42" t="str">
        <f>VLOOKUP(L42,Location_details!$C$6:$E$18,3,0)</f>
        <v>Spanish</v>
      </c>
      <c r="O42" s="12" t="str">
        <f t="shared" si="3"/>
        <v>oliviera.laura@xyz.com</v>
      </c>
      <c r="P42" s="1">
        <v>52</v>
      </c>
      <c r="Q42" s="1" t="s">
        <v>29</v>
      </c>
      <c r="R42" t="str">
        <f>VLOOKUP(S42,Sports_details!$B$1:$C$33,2,0)</f>
        <v>OUTDOOR</v>
      </c>
      <c r="S42" s="1" t="s">
        <v>201</v>
      </c>
      <c r="T42" s="1" t="s">
        <v>202</v>
      </c>
      <c r="U42" s="1">
        <f t="shared" si="4"/>
        <v>79870</v>
      </c>
      <c r="V42" t="str">
        <f t="shared" si="5"/>
        <v>79.87 K</v>
      </c>
    </row>
    <row r="43" spans="1:22" ht="16" customHeight="1" x14ac:dyDescent="0.25">
      <c r="A43" s="1">
        <v>42</v>
      </c>
      <c r="B43" s="1" t="str">
        <f t="shared" si="0"/>
        <v>042</v>
      </c>
      <c r="C43" t="str">
        <f t="shared" si="1"/>
        <v>Mrs. Ainhoa  Garza</v>
      </c>
      <c r="D43" s="1" t="s">
        <v>82</v>
      </c>
      <c r="E43" s="1" t="s">
        <v>203</v>
      </c>
      <c r="G43" s="1" t="s">
        <v>204</v>
      </c>
      <c r="H43" s="1">
        <v>1990</v>
      </c>
      <c r="I43" s="11">
        <f t="shared" si="2"/>
        <v>32874</v>
      </c>
      <c r="J43" s="1" t="s">
        <v>100</v>
      </c>
      <c r="K43" s="1" t="s">
        <v>21</v>
      </c>
      <c r="L43" s="1" t="s">
        <v>205</v>
      </c>
      <c r="M43" t="str">
        <f>VLOOKUP(L43,Location_details!$C$6:$E$18,2,0)</f>
        <v>SPAIN</v>
      </c>
      <c r="N43" t="str">
        <f>VLOOKUP(L43,Location_details!$C$6:$E$18,3,0)</f>
        <v>Spanish</v>
      </c>
      <c r="O43" s="12" t="str">
        <f t="shared" si="3"/>
        <v>garza.ainhoa@xyz.com</v>
      </c>
      <c r="P43" s="1">
        <v>56</v>
      </c>
      <c r="Q43" s="1" t="s">
        <v>74</v>
      </c>
      <c r="R43" t="str">
        <f>VLOOKUP(S43,Sports_details!$B$1:$C$33,2,0)</f>
        <v>INDOOR</v>
      </c>
      <c r="S43" s="1" t="s">
        <v>206</v>
      </c>
      <c r="T43" s="1" t="s">
        <v>207</v>
      </c>
      <c r="U43" s="1">
        <f t="shared" si="4"/>
        <v>102000</v>
      </c>
      <c r="V43" t="str">
        <f t="shared" si="5"/>
        <v>102.0 K</v>
      </c>
    </row>
    <row r="44" spans="1:22" ht="16" customHeight="1" x14ac:dyDescent="0.25">
      <c r="A44" s="1">
        <v>43</v>
      </c>
      <c r="B44" s="1" t="str">
        <f t="shared" si="0"/>
        <v>043</v>
      </c>
      <c r="C44" t="str">
        <f t="shared" si="1"/>
        <v>Mrs. Isabel  Banda</v>
      </c>
      <c r="D44" s="1" t="s">
        <v>82</v>
      </c>
      <c r="E44" s="1" t="s">
        <v>144</v>
      </c>
      <c r="G44" s="1" t="s">
        <v>208</v>
      </c>
      <c r="H44" s="1">
        <v>1960</v>
      </c>
      <c r="I44" s="11">
        <f t="shared" si="2"/>
        <v>21916</v>
      </c>
      <c r="J44" s="1" t="s">
        <v>121</v>
      </c>
      <c r="K44" s="1" t="s">
        <v>21</v>
      </c>
      <c r="L44" s="1" t="s">
        <v>205</v>
      </c>
      <c r="M44" t="str">
        <f>VLOOKUP(L44,Location_details!$C$6:$E$18,2,0)</f>
        <v>SPAIN</v>
      </c>
      <c r="N44" t="str">
        <f>VLOOKUP(L44,Location_details!$C$6:$E$18,3,0)</f>
        <v>Spanish</v>
      </c>
      <c r="O44" s="12" t="str">
        <f t="shared" si="3"/>
        <v>banda.isabel@xyz.com</v>
      </c>
      <c r="P44" s="1">
        <v>102</v>
      </c>
      <c r="Q44" s="1" t="s">
        <v>74</v>
      </c>
      <c r="R44" t="str">
        <f>VLOOKUP(S44,Sports_details!$B$1:$C$33,2,0)</f>
        <v>OUTDOOR</v>
      </c>
      <c r="S44" s="1" t="s">
        <v>139</v>
      </c>
      <c r="T44" s="1" t="s">
        <v>209</v>
      </c>
      <c r="U44" s="1">
        <f t="shared" si="4"/>
        <v>50660</v>
      </c>
      <c r="V44" t="str">
        <f t="shared" si="5"/>
        <v>50.66 K</v>
      </c>
    </row>
    <row r="45" spans="1:22" ht="16" customHeight="1" x14ac:dyDescent="0.25">
      <c r="A45" s="1">
        <v>44</v>
      </c>
      <c r="B45" s="1" t="str">
        <f t="shared" si="0"/>
        <v>044</v>
      </c>
      <c r="C45" t="str">
        <f t="shared" si="1"/>
        <v>Mrs. Carolota  Mateos</v>
      </c>
      <c r="D45" s="1" t="s">
        <v>82</v>
      </c>
      <c r="E45" s="1" t="s">
        <v>210</v>
      </c>
      <c r="G45" s="1" t="s">
        <v>211</v>
      </c>
      <c r="H45" s="1">
        <v>1965</v>
      </c>
      <c r="I45" s="11">
        <f t="shared" si="2"/>
        <v>23743</v>
      </c>
      <c r="J45" s="1" t="s">
        <v>59</v>
      </c>
      <c r="K45" s="1" t="s">
        <v>21</v>
      </c>
      <c r="L45" s="1" t="s">
        <v>205</v>
      </c>
      <c r="M45" t="str">
        <f>VLOOKUP(L45,Location_details!$C$6:$E$18,2,0)</f>
        <v>SPAIN</v>
      </c>
      <c r="N45" t="str">
        <f>VLOOKUP(L45,Location_details!$C$6:$E$18,3,0)</f>
        <v>Spanish</v>
      </c>
      <c r="O45" s="12" t="str">
        <f t="shared" si="3"/>
        <v>mateos.carolota@xyz.com</v>
      </c>
      <c r="P45" s="1">
        <v>59</v>
      </c>
      <c r="Q45" s="1" t="s">
        <v>29</v>
      </c>
      <c r="R45" t="str">
        <f>VLOOKUP(S45,Sports_details!$B$1:$C$33,2,0)</f>
        <v>OUTDOOR</v>
      </c>
      <c r="S45" s="1" t="s">
        <v>201</v>
      </c>
      <c r="T45" s="1" t="s">
        <v>212</v>
      </c>
      <c r="U45" s="1">
        <f t="shared" si="4"/>
        <v>58220</v>
      </c>
      <c r="V45" t="str">
        <f t="shared" si="5"/>
        <v>58.22 K</v>
      </c>
    </row>
    <row r="46" spans="1:22" ht="16" customHeight="1" x14ac:dyDescent="0.25">
      <c r="A46" s="1">
        <v>45</v>
      </c>
      <c r="B46" s="1" t="str">
        <f t="shared" si="0"/>
        <v>045</v>
      </c>
      <c r="C46" t="str">
        <f t="shared" si="1"/>
        <v>Mrs. Elize  Prins</v>
      </c>
      <c r="D46" s="1" t="s">
        <v>82</v>
      </c>
      <c r="E46" s="1" t="s">
        <v>213</v>
      </c>
      <c r="G46" s="1" t="s">
        <v>214</v>
      </c>
      <c r="H46" s="1">
        <v>1960</v>
      </c>
      <c r="I46" s="11">
        <f t="shared" si="2"/>
        <v>21916</v>
      </c>
      <c r="J46" s="1" t="s">
        <v>42</v>
      </c>
      <c r="K46" s="1" t="s">
        <v>21</v>
      </c>
      <c r="L46" s="1" t="s">
        <v>215</v>
      </c>
      <c r="M46" t="str">
        <f>VLOOKUP(L46,Location_details!$C$6:$E$18,2,0)</f>
        <v>NETHERLANDS</v>
      </c>
      <c r="N46" t="str">
        <f>VLOOKUP(L46,Location_details!$C$6:$E$18,3,0)</f>
        <v>Dutch</v>
      </c>
      <c r="O46" s="12" t="str">
        <f t="shared" si="3"/>
        <v>prins.elize@xyz.com</v>
      </c>
      <c r="P46" s="1">
        <v>64</v>
      </c>
      <c r="Q46" s="1" t="s">
        <v>74</v>
      </c>
      <c r="R46" t="str">
        <f>VLOOKUP(S46,Sports_details!$B$1:$C$33,2,0)</f>
        <v>INDOOR</v>
      </c>
      <c r="S46" s="1" t="s">
        <v>216</v>
      </c>
      <c r="T46" s="1" t="s">
        <v>217</v>
      </c>
      <c r="U46" s="1">
        <f t="shared" si="4"/>
        <v>39940</v>
      </c>
      <c r="V46" t="str">
        <f t="shared" si="5"/>
        <v>39.94 K</v>
      </c>
    </row>
    <row r="47" spans="1:22" ht="16" customHeight="1" x14ac:dyDescent="0.25">
      <c r="A47" s="1">
        <v>46</v>
      </c>
      <c r="B47" s="1" t="str">
        <f t="shared" si="0"/>
        <v>046</v>
      </c>
      <c r="C47" t="str">
        <f t="shared" si="1"/>
        <v>Mr. Ryan  Pham</v>
      </c>
      <c r="D47" s="1" t="s">
        <v>51</v>
      </c>
      <c r="E47" s="1" t="s">
        <v>218</v>
      </c>
      <c r="G47" s="1" t="s">
        <v>219</v>
      </c>
      <c r="H47" s="1">
        <v>1973</v>
      </c>
      <c r="I47" s="11">
        <f t="shared" si="2"/>
        <v>26665</v>
      </c>
      <c r="J47" s="1" t="s">
        <v>20</v>
      </c>
      <c r="K47" s="1" t="s">
        <v>36</v>
      </c>
      <c r="L47" s="1" t="s">
        <v>215</v>
      </c>
      <c r="M47" t="str">
        <f>VLOOKUP(L47,Location_details!$C$6:$E$18,2,0)</f>
        <v>NETHERLANDS</v>
      </c>
      <c r="N47" t="str">
        <f>VLOOKUP(L47,Location_details!$C$6:$E$18,3,0)</f>
        <v>Dutch</v>
      </c>
      <c r="O47" s="12" t="str">
        <f t="shared" si="3"/>
        <v>pham.ryan@xyz.com</v>
      </c>
      <c r="P47" s="1">
        <v>99</v>
      </c>
      <c r="Q47" s="1" t="s">
        <v>146</v>
      </c>
      <c r="R47" t="str">
        <f>VLOOKUP(S47,Sports_details!$B$1:$C$33,2,0)</f>
        <v>OUTDOOR</v>
      </c>
      <c r="S47" s="1" t="s">
        <v>135</v>
      </c>
      <c r="T47" s="1" t="s">
        <v>220</v>
      </c>
      <c r="U47" s="1">
        <f t="shared" si="4"/>
        <v>44870</v>
      </c>
      <c r="V47" t="str">
        <f t="shared" si="5"/>
        <v>44.87 K</v>
      </c>
    </row>
    <row r="48" spans="1:22" ht="16" customHeight="1" x14ac:dyDescent="0.25">
      <c r="A48" s="1">
        <v>47</v>
      </c>
      <c r="B48" s="1" t="str">
        <f t="shared" si="0"/>
        <v>047</v>
      </c>
      <c r="C48" t="str">
        <f t="shared" si="1"/>
        <v>Mrs. Elise  Rotteveel</v>
      </c>
      <c r="D48" s="1" t="s">
        <v>82</v>
      </c>
      <c r="E48" s="1" t="s">
        <v>221</v>
      </c>
      <c r="G48" s="1" t="s">
        <v>222</v>
      </c>
      <c r="H48" s="1">
        <v>1968</v>
      </c>
      <c r="I48" s="11">
        <f t="shared" si="2"/>
        <v>24838</v>
      </c>
      <c r="J48" s="1" t="s">
        <v>130</v>
      </c>
      <c r="K48" s="1" t="s">
        <v>21</v>
      </c>
      <c r="L48" s="1" t="s">
        <v>215</v>
      </c>
      <c r="M48" t="str">
        <f>VLOOKUP(L48,Location_details!$C$6:$E$18,2,0)</f>
        <v>NETHERLANDS</v>
      </c>
      <c r="N48" t="str">
        <f>VLOOKUP(L48,Location_details!$C$6:$E$18,3,0)</f>
        <v>Dutch</v>
      </c>
      <c r="O48" s="12" t="str">
        <f t="shared" si="3"/>
        <v>rotteveel.elise@xyz.com</v>
      </c>
      <c r="P48" s="1">
        <v>62</v>
      </c>
      <c r="Q48" s="1" t="s">
        <v>29</v>
      </c>
      <c r="R48" t="str">
        <f>VLOOKUP(S48,Sports_details!$B$1:$C$33,2,0)</f>
        <v>OUTDOOR</v>
      </c>
      <c r="S48" s="1" t="s">
        <v>135</v>
      </c>
      <c r="T48" s="1" t="s">
        <v>223</v>
      </c>
      <c r="U48" s="1">
        <f t="shared" si="4"/>
        <v>90480</v>
      </c>
      <c r="V48" t="str">
        <f t="shared" si="5"/>
        <v>90.48 K</v>
      </c>
    </row>
    <row r="49" spans="1:22" ht="16" customHeight="1" x14ac:dyDescent="0.25">
      <c r="A49" s="1">
        <v>48</v>
      </c>
      <c r="B49" s="1" t="str">
        <f t="shared" si="0"/>
        <v>048</v>
      </c>
      <c r="C49" t="str">
        <f t="shared" si="1"/>
        <v>Mrs. Mirjam  Soderberg</v>
      </c>
      <c r="D49" s="1" t="s">
        <v>82</v>
      </c>
      <c r="E49" s="1" t="s">
        <v>224</v>
      </c>
      <c r="G49" s="1" t="s">
        <v>225</v>
      </c>
      <c r="H49" s="1">
        <v>1997</v>
      </c>
      <c r="I49" s="11">
        <f t="shared" si="2"/>
        <v>35431</v>
      </c>
      <c r="J49" s="1" t="s">
        <v>42</v>
      </c>
      <c r="K49" s="1" t="s">
        <v>21</v>
      </c>
      <c r="L49" s="1" t="s">
        <v>226</v>
      </c>
      <c r="M49" t="str">
        <f>VLOOKUP(L49,Location_details!$C$6:$E$18,2,0)</f>
        <v>SWEDEN</v>
      </c>
      <c r="N49" t="str">
        <f>VLOOKUP(L49,Location_details!$C$6:$E$18,3,0)</f>
        <v>Swedish</v>
      </c>
      <c r="O49" s="12" t="str">
        <f t="shared" si="3"/>
        <v>soderberg.mirjam@xyz.com</v>
      </c>
      <c r="P49" s="1">
        <v>50</v>
      </c>
      <c r="Q49" s="1" t="s">
        <v>74</v>
      </c>
      <c r="R49" t="str">
        <f>VLOOKUP(S49,Sports_details!$B$1:$C$33,2,0)</f>
        <v>OUTDOOR</v>
      </c>
      <c r="S49" s="1" t="s">
        <v>38</v>
      </c>
      <c r="T49" s="1" t="s">
        <v>227</v>
      </c>
      <c r="U49" s="1">
        <f t="shared" si="4"/>
        <v>38970</v>
      </c>
      <c r="V49" t="str">
        <f t="shared" si="5"/>
        <v>38.97 K</v>
      </c>
    </row>
    <row r="50" spans="1:22" ht="16" customHeight="1" x14ac:dyDescent="0.25">
      <c r="A50" s="1">
        <v>49</v>
      </c>
      <c r="B50" s="1" t="str">
        <f t="shared" si="0"/>
        <v>049</v>
      </c>
      <c r="C50" t="str">
        <f t="shared" si="1"/>
        <v>Mr. Berndt  Palsson</v>
      </c>
      <c r="D50" s="1" t="s">
        <v>51</v>
      </c>
      <c r="E50" s="1" t="s">
        <v>228</v>
      </c>
      <c r="G50" s="1" t="s">
        <v>229</v>
      </c>
      <c r="H50" s="1">
        <v>1987</v>
      </c>
      <c r="I50" s="11">
        <f t="shared" si="2"/>
        <v>31778</v>
      </c>
      <c r="J50" s="1" t="s">
        <v>100</v>
      </c>
      <c r="K50" s="1" t="s">
        <v>36</v>
      </c>
      <c r="L50" s="1" t="s">
        <v>226</v>
      </c>
      <c r="M50" t="str">
        <f>VLOOKUP(L50,Location_details!$C$6:$E$18,2,0)</f>
        <v>SWEDEN</v>
      </c>
      <c r="N50" t="str">
        <f>VLOOKUP(L50,Location_details!$C$6:$E$18,3,0)</f>
        <v>Swedish</v>
      </c>
      <c r="O50" s="12" t="str">
        <f t="shared" si="3"/>
        <v>palsson.berndt@xyz.com</v>
      </c>
      <c r="P50" s="1">
        <v>46</v>
      </c>
      <c r="Q50" s="1" t="s">
        <v>23</v>
      </c>
      <c r="R50" t="str">
        <f>VLOOKUP(S50,Sports_details!$B$1:$C$33,2,0)</f>
        <v>OUTDOOR</v>
      </c>
      <c r="S50" s="1" t="s">
        <v>230</v>
      </c>
      <c r="T50" s="1" t="s">
        <v>231</v>
      </c>
      <c r="U50" s="1">
        <f t="shared" si="4"/>
        <v>35390</v>
      </c>
      <c r="V50" t="str">
        <f t="shared" si="5"/>
        <v>35.39 K</v>
      </c>
    </row>
    <row r="51" spans="1:22" ht="16" customHeight="1" x14ac:dyDescent="0.25">
      <c r="A51" s="1">
        <v>50</v>
      </c>
      <c r="B51" s="1" t="str">
        <f t="shared" si="0"/>
        <v>050</v>
      </c>
      <c r="C51" t="str">
        <f t="shared" si="1"/>
        <v>Mr. Adriano Pontes Sobrinho</v>
      </c>
      <c r="D51" s="1" t="s">
        <v>51</v>
      </c>
      <c r="E51" s="1" t="s">
        <v>232</v>
      </c>
      <c r="F51" s="1" t="s">
        <v>233</v>
      </c>
      <c r="G51" s="1" t="s">
        <v>234</v>
      </c>
      <c r="H51" s="1">
        <v>1993</v>
      </c>
      <c r="I51" s="11">
        <f t="shared" si="2"/>
        <v>33970</v>
      </c>
      <c r="J51" s="1" t="s">
        <v>59</v>
      </c>
      <c r="K51" s="1" t="s">
        <v>36</v>
      </c>
      <c r="L51" s="1" t="s">
        <v>235</v>
      </c>
      <c r="M51" t="str">
        <f>VLOOKUP(L51,Location_details!$C$6:$E$18,2,0)</f>
        <v>BRAZIL</v>
      </c>
      <c r="N51" t="str">
        <f>VLOOKUP(L51,Location_details!$C$6:$E$18,3,0)</f>
        <v>Portuguese</v>
      </c>
      <c r="O51" s="12" t="str">
        <f t="shared" si="3"/>
        <v>sobrinho.adriano@xyz.com</v>
      </c>
      <c r="P51" s="1">
        <v>93</v>
      </c>
      <c r="Q51" s="1" t="s">
        <v>64</v>
      </c>
      <c r="R51" t="str">
        <f>VLOOKUP(S51,Sports_details!$B$1:$C$33,2,0)</f>
        <v>INDOOR</v>
      </c>
      <c r="S51" s="1" t="s">
        <v>236</v>
      </c>
      <c r="T51" s="1" t="s">
        <v>237</v>
      </c>
      <c r="U51" s="1">
        <f t="shared" si="4"/>
        <v>20530</v>
      </c>
      <c r="V51" t="str">
        <f t="shared" si="5"/>
        <v>20.53 K</v>
      </c>
    </row>
  </sheetData>
  <autoFilter ref="A1:V5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1632D-B7BE-4E82-A7C6-A2C4EE3737AD}">
  <sheetPr>
    <outlinePr summaryBelow="0" summaryRight="0"/>
  </sheetPr>
  <dimension ref="A1:T51"/>
  <sheetViews>
    <sheetView zoomScale="39" zoomScaleNormal="85" workbookViewId="0">
      <selection activeCell="V7" sqref="V7"/>
    </sheetView>
  </sheetViews>
  <sheetFormatPr defaultColWidth="12.6328125" defaultRowHeight="15.75" customHeight="1" x14ac:dyDescent="0.25"/>
  <cols>
    <col min="1" max="1" width="17.6328125" bestFit="1" customWidth="1"/>
    <col min="2" max="2" width="17.90625" bestFit="1" customWidth="1"/>
    <col min="3" max="7" width="23.7265625" customWidth="1"/>
    <col min="8" max="8" width="17.90625" bestFit="1" customWidth="1"/>
    <col min="9" max="9" width="13.90625" bestFit="1" customWidth="1"/>
    <col min="10" max="10" width="15.1796875" bestFit="1" customWidth="1"/>
    <col min="11" max="11" width="22.08984375" bestFit="1" customWidth="1"/>
    <col min="12" max="12" width="22.54296875" bestFit="1" customWidth="1"/>
    <col min="13" max="13" width="17.36328125" bestFit="1" customWidth="1"/>
    <col min="14" max="14" width="27.1796875" customWidth="1"/>
    <col min="15" max="15" width="14.54296875" bestFit="1" customWidth="1"/>
    <col min="16" max="16" width="19.54296875" bestFit="1" customWidth="1"/>
    <col min="17" max="17" width="24.08984375" bestFit="1" customWidth="1"/>
    <col min="18" max="18" width="22.6328125" bestFit="1" customWidth="1"/>
    <col min="19" max="19" width="20.36328125" bestFit="1" customWidth="1"/>
  </cols>
  <sheetData>
    <row r="1" spans="1:20" ht="16" customHeight="1" x14ac:dyDescent="0.3">
      <c r="A1" s="10" t="s">
        <v>463</v>
      </c>
      <c r="B1" s="10" t="s">
        <v>0</v>
      </c>
      <c r="C1" s="10" t="s">
        <v>1</v>
      </c>
      <c r="D1" s="10" t="s">
        <v>2</v>
      </c>
      <c r="E1" s="10" t="s">
        <v>3</v>
      </c>
      <c r="F1" s="10" t="s">
        <v>4</v>
      </c>
      <c r="G1" s="10" t="s">
        <v>5</v>
      </c>
      <c r="H1" s="10" t="s">
        <v>433</v>
      </c>
      <c r="I1" s="10" t="s">
        <v>7</v>
      </c>
      <c r="J1" s="10" t="s">
        <v>8</v>
      </c>
      <c r="K1" s="10" t="s">
        <v>9</v>
      </c>
      <c r="L1" s="10" t="s">
        <v>10</v>
      </c>
      <c r="M1" s="10" t="s">
        <v>11</v>
      </c>
      <c r="N1" s="10" t="s">
        <v>12</v>
      </c>
      <c r="O1" s="10" t="s">
        <v>13</v>
      </c>
      <c r="P1" s="10" t="s">
        <v>259</v>
      </c>
      <c r="Q1" s="10" t="s">
        <v>14</v>
      </c>
      <c r="R1" s="10" t="s">
        <v>15</v>
      </c>
      <c r="S1" s="10" t="s">
        <v>465</v>
      </c>
      <c r="T1" s="10" t="s">
        <v>16</v>
      </c>
    </row>
    <row r="2" spans="1:20" ht="16" customHeight="1" x14ac:dyDescent="0.25">
      <c r="A2" s="1">
        <v>1</v>
      </c>
      <c r="B2" s="1" t="s">
        <v>261</v>
      </c>
      <c r="C2" t="s">
        <v>311</v>
      </c>
      <c r="D2" s="1" t="s">
        <v>17</v>
      </c>
      <c r="E2" s="1" t="s">
        <v>18</v>
      </c>
      <c r="G2" s="1" t="s">
        <v>19</v>
      </c>
      <c r="H2" s="1">
        <v>1997</v>
      </c>
      <c r="I2" s="1" t="s">
        <v>20</v>
      </c>
      <c r="J2" s="1" t="s">
        <v>21</v>
      </c>
      <c r="K2" s="1" t="s">
        <v>22</v>
      </c>
      <c r="L2" t="str">
        <f>VLOOKUP(K2,Location_details!$C$6:$E$18,2,0)</f>
        <v>USA</v>
      </c>
      <c r="M2" t="str">
        <f>VLOOKUP(K2,Location_details!$C$6:$E$18,3,0)</f>
        <v>English</v>
      </c>
      <c r="N2" s="12" t="s">
        <v>333</v>
      </c>
      <c r="O2" s="1">
        <v>94</v>
      </c>
      <c r="P2" s="1" t="s">
        <v>23</v>
      </c>
      <c r="Q2" t="str">
        <f>VLOOKUP(R2,Sports_details!$B$1:$C$33,2,0)</f>
        <v>INDOOR</v>
      </c>
      <c r="R2" s="1" t="s">
        <v>24</v>
      </c>
      <c r="S2" s="1" t="s">
        <v>383</v>
      </c>
      <c r="T2">
        <f>SUBSTITUTE(S2, "K", " ") * 1000</f>
        <v>80730</v>
      </c>
    </row>
    <row r="3" spans="1:20" ht="16" customHeight="1" x14ac:dyDescent="0.25">
      <c r="A3" s="1">
        <v>2</v>
      </c>
      <c r="B3" s="1" t="s">
        <v>262</v>
      </c>
      <c r="C3" t="s">
        <v>312</v>
      </c>
      <c r="D3" s="1" t="s">
        <v>17</v>
      </c>
      <c r="E3" s="1" t="s">
        <v>26</v>
      </c>
      <c r="G3" s="1" t="s">
        <v>27</v>
      </c>
      <c r="H3" s="1">
        <v>1992</v>
      </c>
      <c r="I3" s="1" t="s">
        <v>28</v>
      </c>
      <c r="J3" s="1" t="s">
        <v>21</v>
      </c>
      <c r="K3" s="1" t="s">
        <v>22</v>
      </c>
      <c r="L3" t="str">
        <f>VLOOKUP(K3,Location_details!$C$6:$E$18,2,0)</f>
        <v>USA</v>
      </c>
      <c r="M3" t="str">
        <f>VLOOKUP(K3,Location_details!$C$6:$E$18,3,0)</f>
        <v>English</v>
      </c>
      <c r="N3" s="12" t="s">
        <v>334</v>
      </c>
      <c r="O3" s="1">
        <v>84</v>
      </c>
      <c r="P3" s="1" t="s">
        <v>29</v>
      </c>
      <c r="Q3" t="str">
        <f>VLOOKUP(R3,Sports_details!$B$1:$C$33,2,0)</f>
        <v>INDOOR</v>
      </c>
      <c r="R3" s="1" t="s">
        <v>30</v>
      </c>
      <c r="S3" s="1" t="s">
        <v>384</v>
      </c>
      <c r="T3">
        <f t="shared" ref="T3:T51" si="0">SUBSTITUTE(S3, "K", " ") * 1000</f>
        <v>87470</v>
      </c>
    </row>
    <row r="4" spans="1:20" ht="16" customHeight="1" x14ac:dyDescent="0.25">
      <c r="A4" s="1">
        <v>3</v>
      </c>
      <c r="B4" s="1" t="s">
        <v>263</v>
      </c>
      <c r="C4" t="s">
        <v>435</v>
      </c>
      <c r="D4" s="1" t="s">
        <v>51</v>
      </c>
      <c r="E4" s="1" t="s">
        <v>32</v>
      </c>
      <c r="F4" s="1" t="s">
        <v>33</v>
      </c>
      <c r="G4" s="1" t="s">
        <v>34</v>
      </c>
      <c r="H4" s="1">
        <v>1969</v>
      </c>
      <c r="I4" s="1" t="s">
        <v>35</v>
      </c>
      <c r="J4" s="1" t="s">
        <v>36</v>
      </c>
      <c r="K4" s="1" t="s">
        <v>37</v>
      </c>
      <c r="L4" t="str">
        <f>VLOOKUP(K4,Location_details!$C$6:$E$18,2,0)</f>
        <v>BRAZIL</v>
      </c>
      <c r="M4" t="str">
        <f>VLOOKUP(K4,Location_details!$C$6:$E$18,3,0)</f>
        <v>Portuguese</v>
      </c>
      <c r="N4" s="12" t="s">
        <v>335</v>
      </c>
      <c r="O4" s="1">
        <v>53</v>
      </c>
      <c r="P4" s="1" t="s">
        <v>23</v>
      </c>
      <c r="Q4" t="str">
        <f>VLOOKUP(R4,Sports_details!$B$1:$C$33,2,0)</f>
        <v>OUTDOOR</v>
      </c>
      <c r="R4" s="1" t="s">
        <v>38</v>
      </c>
      <c r="S4" s="1" t="s">
        <v>385</v>
      </c>
      <c r="T4">
        <f t="shared" si="0"/>
        <v>64720</v>
      </c>
    </row>
    <row r="5" spans="1:20" ht="16" customHeight="1" x14ac:dyDescent="0.25">
      <c r="A5" s="1">
        <v>4</v>
      </c>
      <c r="B5" s="1" t="s">
        <v>264</v>
      </c>
      <c r="C5" t="s">
        <v>313</v>
      </c>
      <c r="D5" s="1" t="s">
        <v>17</v>
      </c>
      <c r="E5" s="1" t="s">
        <v>40</v>
      </c>
      <c r="G5" s="1" t="s">
        <v>41</v>
      </c>
      <c r="H5" s="1">
        <v>1975</v>
      </c>
      <c r="I5" s="1" t="s">
        <v>42</v>
      </c>
      <c r="J5" s="1" t="s">
        <v>21</v>
      </c>
      <c r="K5" s="1" t="s">
        <v>22</v>
      </c>
      <c r="L5" t="str">
        <f>VLOOKUP(K5,Location_details!$C$6:$E$18,2,0)</f>
        <v>USA</v>
      </c>
      <c r="M5" t="str">
        <f>VLOOKUP(K5,Location_details!$C$6:$E$18,3,0)</f>
        <v>English</v>
      </c>
      <c r="N5" s="12" t="s">
        <v>336</v>
      </c>
      <c r="O5" s="1">
        <v>49</v>
      </c>
      <c r="P5" s="1" t="s">
        <v>29</v>
      </c>
      <c r="Q5" t="str">
        <f>VLOOKUP(R5,Sports_details!$B$1:$C$33,2,0)</f>
        <v>OUTDOOR</v>
      </c>
      <c r="R5" s="1" t="s">
        <v>43</v>
      </c>
      <c r="S5" s="1" t="s">
        <v>386</v>
      </c>
      <c r="T5">
        <f t="shared" si="0"/>
        <v>110800</v>
      </c>
    </row>
    <row r="6" spans="1:20" ht="16" customHeight="1" x14ac:dyDescent="0.25">
      <c r="A6" s="1">
        <v>5</v>
      </c>
      <c r="B6" s="1" t="s">
        <v>265</v>
      </c>
      <c r="C6" t="s">
        <v>314</v>
      </c>
      <c r="D6" s="1" t="s">
        <v>45</v>
      </c>
      <c r="E6" s="1" t="s">
        <v>46</v>
      </c>
      <c r="G6" s="1" t="s">
        <v>47</v>
      </c>
      <c r="H6" s="1">
        <v>1970</v>
      </c>
      <c r="I6" s="1" t="s">
        <v>42</v>
      </c>
      <c r="J6" s="1" t="s">
        <v>36</v>
      </c>
      <c r="K6" s="1" t="s">
        <v>22</v>
      </c>
      <c r="L6" t="str">
        <f>VLOOKUP(K6,Location_details!$C$6:$E$18,2,0)</f>
        <v>USA</v>
      </c>
      <c r="M6" t="str">
        <f>VLOOKUP(K6,Location_details!$C$6:$E$18,3,0)</f>
        <v>English</v>
      </c>
      <c r="N6" s="12" t="s">
        <v>337</v>
      </c>
      <c r="O6" s="1">
        <v>85</v>
      </c>
      <c r="P6" s="1" t="s">
        <v>48</v>
      </c>
      <c r="Q6" t="str">
        <f>VLOOKUP(R6,Sports_details!$B$1:$C$33,2,0)</f>
        <v>INDOOR</v>
      </c>
      <c r="R6" s="1" t="s">
        <v>49</v>
      </c>
      <c r="S6" s="1" t="s">
        <v>387</v>
      </c>
      <c r="T6">
        <f t="shared" si="0"/>
        <v>56920</v>
      </c>
    </row>
    <row r="7" spans="1:20" ht="16" customHeight="1" x14ac:dyDescent="0.25">
      <c r="A7" s="1">
        <v>6</v>
      </c>
      <c r="B7" s="1" t="s">
        <v>266</v>
      </c>
      <c r="C7" t="s">
        <v>315</v>
      </c>
      <c r="D7" s="1" t="s">
        <v>51</v>
      </c>
      <c r="E7" s="1" t="s">
        <v>52</v>
      </c>
      <c r="G7" s="1" t="s">
        <v>53</v>
      </c>
      <c r="H7" s="1">
        <v>1992</v>
      </c>
      <c r="I7" s="1" t="s">
        <v>54</v>
      </c>
      <c r="J7" s="1" t="s">
        <v>36</v>
      </c>
      <c r="K7" s="1" t="s">
        <v>22</v>
      </c>
      <c r="L7" t="str">
        <f>VLOOKUP(K7,Location_details!$C$6:$E$18,2,0)</f>
        <v>USA</v>
      </c>
      <c r="M7" t="str">
        <f>VLOOKUP(K7,Location_details!$C$6:$E$18,3,0)</f>
        <v>English</v>
      </c>
      <c r="N7" s="12" t="s">
        <v>338</v>
      </c>
      <c r="O7" s="1">
        <v>83</v>
      </c>
      <c r="P7" s="1" t="s">
        <v>29</v>
      </c>
      <c r="Q7" t="str">
        <f>VLOOKUP(R7,Sports_details!$B$1:$C$33,2,0)</f>
        <v>INDOOR</v>
      </c>
      <c r="R7" s="1" t="s">
        <v>55</v>
      </c>
      <c r="S7" s="1" t="s">
        <v>388</v>
      </c>
      <c r="T7">
        <f t="shared" si="0"/>
        <v>51130</v>
      </c>
    </row>
    <row r="8" spans="1:20" ht="16" customHeight="1" x14ac:dyDescent="0.25">
      <c r="A8" s="1">
        <v>7</v>
      </c>
      <c r="B8" s="1" t="s">
        <v>267</v>
      </c>
      <c r="C8" t="s">
        <v>316</v>
      </c>
      <c r="D8" s="1" t="s">
        <v>17</v>
      </c>
      <c r="E8" s="1" t="s">
        <v>57</v>
      </c>
      <c r="G8" s="1" t="s">
        <v>58</v>
      </c>
      <c r="H8" s="1">
        <v>1999</v>
      </c>
      <c r="I8" s="1" t="s">
        <v>59</v>
      </c>
      <c r="J8" s="1" t="s">
        <v>21</v>
      </c>
      <c r="K8" s="1" t="s">
        <v>22</v>
      </c>
      <c r="L8" t="str">
        <f>VLOOKUP(K8,Location_details!$C$6:$E$18,2,0)</f>
        <v>USA</v>
      </c>
      <c r="M8" t="str">
        <f>VLOOKUP(K8,Location_details!$C$6:$E$18,3,0)</f>
        <v>English</v>
      </c>
      <c r="N8" s="12" t="s">
        <v>339</v>
      </c>
      <c r="O8" s="1">
        <v>61</v>
      </c>
      <c r="P8" s="1" t="s">
        <v>48</v>
      </c>
      <c r="Q8" t="str">
        <f>VLOOKUP(R8,Sports_details!$B$1:$C$33,2,0)</f>
        <v>OUTDOOR</v>
      </c>
      <c r="R8" s="1" t="s">
        <v>60</v>
      </c>
      <c r="S8" s="1" t="s">
        <v>389</v>
      </c>
      <c r="T8">
        <f t="shared" si="0"/>
        <v>65470</v>
      </c>
    </row>
    <row r="9" spans="1:20" ht="16" customHeight="1" x14ac:dyDescent="0.25">
      <c r="A9" s="1">
        <v>8</v>
      </c>
      <c r="B9" s="1" t="s">
        <v>268</v>
      </c>
      <c r="C9" t="s">
        <v>317</v>
      </c>
      <c r="D9" s="1" t="s">
        <v>51</v>
      </c>
      <c r="E9" s="1" t="s">
        <v>62</v>
      </c>
      <c r="G9" s="1" t="s">
        <v>63</v>
      </c>
      <c r="H9" s="1">
        <v>1963</v>
      </c>
      <c r="I9" s="1" t="s">
        <v>42</v>
      </c>
      <c r="J9" s="1" t="s">
        <v>36</v>
      </c>
      <c r="K9" s="1" t="s">
        <v>22</v>
      </c>
      <c r="L9" t="str">
        <f>VLOOKUP(K9,Location_details!$C$6:$E$18,2,0)</f>
        <v>USA</v>
      </c>
      <c r="M9" t="str">
        <f>VLOOKUP(K9,Location_details!$C$6:$E$18,3,0)</f>
        <v>English</v>
      </c>
      <c r="N9" s="12" t="s">
        <v>340</v>
      </c>
      <c r="O9" s="1">
        <v>106</v>
      </c>
      <c r="P9" s="1" t="s">
        <v>64</v>
      </c>
      <c r="Q9" t="str">
        <f>VLOOKUP(R9,Sports_details!$B$1:$C$33,2,0)</f>
        <v>INDOOR</v>
      </c>
      <c r="R9" s="1" t="s">
        <v>65</v>
      </c>
      <c r="S9" s="1" t="s">
        <v>390</v>
      </c>
      <c r="T9">
        <f t="shared" si="0"/>
        <v>109900</v>
      </c>
    </row>
    <row r="10" spans="1:20" ht="16" customHeight="1" x14ac:dyDescent="0.25">
      <c r="A10" s="1">
        <v>9</v>
      </c>
      <c r="B10" s="1" t="s">
        <v>269</v>
      </c>
      <c r="C10" t="s">
        <v>318</v>
      </c>
      <c r="D10" s="1" t="s">
        <v>17</v>
      </c>
      <c r="E10" s="1" t="s">
        <v>67</v>
      </c>
      <c r="G10" s="1" t="s">
        <v>68</v>
      </c>
      <c r="H10" s="1">
        <v>1971</v>
      </c>
      <c r="I10" s="1" t="s">
        <v>28</v>
      </c>
      <c r="J10" s="1" t="s">
        <v>21</v>
      </c>
      <c r="K10" s="1" t="s">
        <v>69</v>
      </c>
      <c r="L10" t="str">
        <f>VLOOKUP(K10,Location_details!$C$6:$E$18,2,0)</f>
        <v>UK</v>
      </c>
      <c r="M10" t="str">
        <f>VLOOKUP(K10,Location_details!$C$6:$E$18,3,0)</f>
        <v>English</v>
      </c>
      <c r="N10" s="12" t="s">
        <v>341</v>
      </c>
      <c r="O10" s="1">
        <v>65</v>
      </c>
      <c r="P10" s="1" t="s">
        <v>64</v>
      </c>
      <c r="Q10" t="str">
        <f>VLOOKUP(R10,Sports_details!$B$1:$C$33,2,0)</f>
        <v>INDOOR</v>
      </c>
      <c r="R10" s="1" t="s">
        <v>70</v>
      </c>
      <c r="S10" s="1" t="s">
        <v>391</v>
      </c>
      <c r="T10">
        <f t="shared" si="0"/>
        <v>60060</v>
      </c>
    </row>
    <row r="11" spans="1:20" ht="16" customHeight="1" x14ac:dyDescent="0.25">
      <c r="A11" s="1">
        <v>10</v>
      </c>
      <c r="B11" s="1" t="s">
        <v>270</v>
      </c>
      <c r="C11" t="s">
        <v>319</v>
      </c>
      <c r="D11" s="1" t="s">
        <v>51</v>
      </c>
      <c r="E11" s="1" t="s">
        <v>72</v>
      </c>
      <c r="G11" s="1" t="s">
        <v>73</v>
      </c>
      <c r="H11" s="1">
        <v>1964</v>
      </c>
      <c r="I11" s="1" t="s">
        <v>54</v>
      </c>
      <c r="J11" s="1" t="s">
        <v>36</v>
      </c>
      <c r="K11" s="1" t="s">
        <v>69</v>
      </c>
      <c r="L11" t="str">
        <f>VLOOKUP(K11,Location_details!$C$6:$E$18,2,0)</f>
        <v>UK</v>
      </c>
      <c r="M11" t="str">
        <f>VLOOKUP(K11,Location_details!$C$6:$E$18,3,0)</f>
        <v>English</v>
      </c>
      <c r="N11" s="12" t="s">
        <v>342</v>
      </c>
      <c r="O11" s="1">
        <v>63</v>
      </c>
      <c r="P11" s="1" t="s">
        <v>74</v>
      </c>
      <c r="Q11" t="str">
        <f>VLOOKUP(R11,Sports_details!$B$1:$C$33,2,0)</f>
        <v>OUTDOOR</v>
      </c>
      <c r="R11" s="1" t="s">
        <v>60</v>
      </c>
      <c r="S11" s="1" t="s">
        <v>392</v>
      </c>
      <c r="T11">
        <f t="shared" si="0"/>
        <v>32759.999999999996</v>
      </c>
    </row>
    <row r="12" spans="1:20" ht="16" customHeight="1" x14ac:dyDescent="0.25">
      <c r="A12" s="1">
        <v>11</v>
      </c>
      <c r="B12" s="1" t="s">
        <v>271</v>
      </c>
      <c r="C12" t="s">
        <v>320</v>
      </c>
      <c r="D12" s="1" t="s">
        <v>76</v>
      </c>
      <c r="E12" s="1" t="s">
        <v>77</v>
      </c>
      <c r="G12" s="1" t="s">
        <v>78</v>
      </c>
      <c r="H12" s="1">
        <v>1986</v>
      </c>
      <c r="I12" s="1" t="s">
        <v>79</v>
      </c>
      <c r="J12" s="1" t="s">
        <v>36</v>
      </c>
      <c r="K12" s="1" t="s">
        <v>69</v>
      </c>
      <c r="L12" t="str">
        <f>VLOOKUP(K12,Location_details!$C$6:$E$18,2,0)</f>
        <v>UK</v>
      </c>
      <c r="M12" t="str">
        <f>VLOOKUP(K12,Location_details!$C$6:$E$18,3,0)</f>
        <v>English</v>
      </c>
      <c r="N12" s="12" t="s">
        <v>343</v>
      </c>
      <c r="O12" s="1">
        <v>104</v>
      </c>
      <c r="P12" s="1" t="s">
        <v>74</v>
      </c>
      <c r="Q12" t="str">
        <f>VLOOKUP(R12,Sports_details!$B$1:$C$33,2,0)</f>
        <v>OUTDOOR</v>
      </c>
      <c r="R12" s="1" t="s">
        <v>80</v>
      </c>
      <c r="S12" s="1" t="s">
        <v>393</v>
      </c>
      <c r="T12">
        <f t="shared" si="0"/>
        <v>99610</v>
      </c>
    </row>
    <row r="13" spans="1:20" ht="16" customHeight="1" x14ac:dyDescent="0.25">
      <c r="A13" s="1">
        <v>12</v>
      </c>
      <c r="B13" s="1" t="s">
        <v>272</v>
      </c>
      <c r="C13" t="s">
        <v>321</v>
      </c>
      <c r="D13" s="1" t="s">
        <v>82</v>
      </c>
      <c r="E13" s="1" t="s">
        <v>83</v>
      </c>
      <c r="G13" s="1" t="s">
        <v>84</v>
      </c>
      <c r="H13" s="1">
        <v>1977</v>
      </c>
      <c r="I13" s="1" t="s">
        <v>20</v>
      </c>
      <c r="J13" s="1" t="s">
        <v>21</v>
      </c>
      <c r="K13" s="1" t="s">
        <v>69</v>
      </c>
      <c r="L13" t="str">
        <f>VLOOKUP(K13,Location_details!$C$6:$E$18,2,0)</f>
        <v>UK</v>
      </c>
      <c r="M13" t="str">
        <f>VLOOKUP(K13,Location_details!$C$6:$E$18,3,0)</f>
        <v>English</v>
      </c>
      <c r="N13" s="12" t="s">
        <v>344</v>
      </c>
      <c r="O13" s="1">
        <v>101</v>
      </c>
      <c r="P13" s="1" t="s">
        <v>74</v>
      </c>
      <c r="Q13" t="str">
        <f>VLOOKUP(R13,Sports_details!$B$1:$C$33,2,0)</f>
        <v>OUTDOOR</v>
      </c>
      <c r="R13" s="1" t="s">
        <v>85</v>
      </c>
      <c r="S13" s="1" t="s">
        <v>394</v>
      </c>
      <c r="T13">
        <f t="shared" si="0"/>
        <v>56600</v>
      </c>
    </row>
    <row r="14" spans="1:20" ht="16" customHeight="1" x14ac:dyDescent="0.25">
      <c r="A14" s="1">
        <v>13</v>
      </c>
      <c r="B14" s="1" t="s">
        <v>273</v>
      </c>
      <c r="C14" t="s">
        <v>322</v>
      </c>
      <c r="D14" s="1" t="s">
        <v>17</v>
      </c>
      <c r="E14" s="1" t="s">
        <v>87</v>
      </c>
      <c r="G14" s="1" t="s">
        <v>88</v>
      </c>
      <c r="H14" s="1">
        <v>1977</v>
      </c>
      <c r="I14" s="1" t="s">
        <v>28</v>
      </c>
      <c r="J14" s="1" t="s">
        <v>21</v>
      </c>
      <c r="K14" s="1" t="s">
        <v>69</v>
      </c>
      <c r="L14" t="str">
        <f>VLOOKUP(K14,Location_details!$C$6:$E$18,2,0)</f>
        <v>UK</v>
      </c>
      <c r="M14" t="str">
        <f>VLOOKUP(K14,Location_details!$C$6:$E$18,3,0)</f>
        <v>English</v>
      </c>
      <c r="N14" s="12" t="s">
        <v>345</v>
      </c>
      <c r="O14" s="1">
        <v>71</v>
      </c>
      <c r="P14" s="1" t="s">
        <v>23</v>
      </c>
      <c r="Q14" t="str">
        <f>VLOOKUP(R14,Sports_details!$B$1:$C$33,2,0)</f>
        <v>OUTDOOR</v>
      </c>
      <c r="R14" s="1" t="s">
        <v>89</v>
      </c>
      <c r="S14" s="1" t="s">
        <v>395</v>
      </c>
      <c r="T14">
        <f t="shared" si="0"/>
        <v>117400</v>
      </c>
    </row>
    <row r="15" spans="1:20" ht="16" customHeight="1" x14ac:dyDescent="0.25">
      <c r="A15" s="1">
        <v>14</v>
      </c>
      <c r="B15" s="1" t="s">
        <v>274</v>
      </c>
      <c r="C15" t="s">
        <v>436</v>
      </c>
      <c r="D15" s="1" t="s">
        <v>51</v>
      </c>
      <c r="E15" s="1" t="s">
        <v>91</v>
      </c>
      <c r="G15" s="1" t="s">
        <v>92</v>
      </c>
      <c r="H15" s="1">
        <v>1959</v>
      </c>
      <c r="I15" s="1" t="s">
        <v>93</v>
      </c>
      <c r="J15" s="1" t="s">
        <v>36</v>
      </c>
      <c r="K15" s="1" t="s">
        <v>94</v>
      </c>
      <c r="L15" t="str">
        <f>VLOOKUP(K15,Location_details!$C$6:$E$18,2,0)</f>
        <v>GERMANY</v>
      </c>
      <c r="M15" t="str">
        <f>VLOOKUP(K15,Location_details!$C$6:$E$18,3,0)</f>
        <v>German</v>
      </c>
      <c r="N15" s="12" t="s">
        <v>346</v>
      </c>
      <c r="O15" s="1">
        <v>68</v>
      </c>
      <c r="P15" s="1" t="s">
        <v>64</v>
      </c>
      <c r="Q15" t="str">
        <f>VLOOKUP(R15,Sports_details!$B$1:$C$33,2,0)</f>
        <v>OUTDOOR</v>
      </c>
      <c r="R15" s="1" t="s">
        <v>95</v>
      </c>
      <c r="S15" s="1" t="s">
        <v>396</v>
      </c>
      <c r="T15">
        <f t="shared" si="0"/>
        <v>64860</v>
      </c>
    </row>
    <row r="16" spans="1:20" ht="16" customHeight="1" x14ac:dyDescent="0.25">
      <c r="A16" s="1">
        <v>15</v>
      </c>
      <c r="B16" s="1" t="s">
        <v>275</v>
      </c>
      <c r="C16" t="s">
        <v>323</v>
      </c>
      <c r="D16" s="1" t="s">
        <v>97</v>
      </c>
      <c r="E16" s="1" t="s">
        <v>98</v>
      </c>
      <c r="G16" s="1" t="s">
        <v>99</v>
      </c>
      <c r="H16" s="1">
        <v>1965</v>
      </c>
      <c r="I16" s="1" t="s">
        <v>100</v>
      </c>
      <c r="J16" s="1" t="s">
        <v>21</v>
      </c>
      <c r="K16" s="1" t="s">
        <v>94</v>
      </c>
      <c r="L16" t="str">
        <f>VLOOKUP(K16,Location_details!$C$6:$E$18,2,0)</f>
        <v>GERMANY</v>
      </c>
      <c r="M16" t="str">
        <f>VLOOKUP(K16,Location_details!$C$6:$E$18,3,0)</f>
        <v>German</v>
      </c>
      <c r="N16" s="12" t="s">
        <v>347</v>
      </c>
      <c r="O16" s="1">
        <v>105</v>
      </c>
      <c r="P16" s="1" t="s">
        <v>74</v>
      </c>
      <c r="Q16" t="str">
        <f>VLOOKUP(R16,Sports_details!$B$1:$C$33,2,0)</f>
        <v>INDOOR</v>
      </c>
      <c r="R16" s="1" t="s">
        <v>101</v>
      </c>
      <c r="S16" s="1" t="s">
        <v>397</v>
      </c>
      <c r="T16">
        <f t="shared" si="0"/>
        <v>10240</v>
      </c>
    </row>
    <row r="17" spans="1:20" ht="16" customHeight="1" x14ac:dyDescent="0.25">
      <c r="A17" s="1">
        <v>16</v>
      </c>
      <c r="B17" s="1" t="s">
        <v>276</v>
      </c>
      <c r="C17" t="s">
        <v>437</v>
      </c>
      <c r="D17" s="1" t="s">
        <v>51</v>
      </c>
      <c r="E17" s="1" t="s">
        <v>103</v>
      </c>
      <c r="G17" s="1" t="s">
        <v>104</v>
      </c>
      <c r="H17" s="1">
        <v>1969</v>
      </c>
      <c r="I17" s="1" t="s">
        <v>35</v>
      </c>
      <c r="J17" s="1" t="s">
        <v>36</v>
      </c>
      <c r="K17" s="1" t="s">
        <v>94</v>
      </c>
      <c r="L17" t="str">
        <f>VLOOKUP(K17,Location_details!$C$6:$E$18,2,0)</f>
        <v>GERMANY</v>
      </c>
      <c r="M17" t="str">
        <f>VLOOKUP(K17,Location_details!$C$6:$E$18,3,0)</f>
        <v>German</v>
      </c>
      <c r="N17" s="12" t="s">
        <v>348</v>
      </c>
      <c r="O17" s="1">
        <v>49</v>
      </c>
      <c r="P17" s="1" t="s">
        <v>74</v>
      </c>
      <c r="Q17" t="str">
        <f>VLOOKUP(R17,Sports_details!$B$1:$C$33,2,0)</f>
        <v>OUTDOOR</v>
      </c>
      <c r="R17" s="1" t="s">
        <v>43</v>
      </c>
      <c r="S17" s="1" t="s">
        <v>398</v>
      </c>
      <c r="T17">
        <f t="shared" si="0"/>
        <v>88760</v>
      </c>
    </row>
    <row r="18" spans="1:20" ht="16" customHeight="1" x14ac:dyDescent="0.25">
      <c r="A18" s="1">
        <v>17</v>
      </c>
      <c r="B18" s="1" t="s">
        <v>277</v>
      </c>
      <c r="C18" t="s">
        <v>438</v>
      </c>
      <c r="D18" s="1" t="s">
        <v>51</v>
      </c>
      <c r="E18" s="1" t="s">
        <v>106</v>
      </c>
      <c r="G18" s="1" t="s">
        <v>107</v>
      </c>
      <c r="H18" s="1">
        <v>1972</v>
      </c>
      <c r="I18" s="1" t="s">
        <v>20</v>
      </c>
      <c r="J18" s="1" t="s">
        <v>36</v>
      </c>
      <c r="K18" s="1" t="s">
        <v>94</v>
      </c>
      <c r="L18" t="str">
        <f>VLOOKUP(K18,Location_details!$C$6:$E$18,2,0)</f>
        <v>GERMANY</v>
      </c>
      <c r="M18" t="str">
        <f>VLOOKUP(K18,Location_details!$C$6:$E$18,3,0)</f>
        <v>German</v>
      </c>
      <c r="N18" s="12" t="s">
        <v>349</v>
      </c>
      <c r="O18" s="1">
        <v>106</v>
      </c>
      <c r="P18" s="1" t="s">
        <v>23</v>
      </c>
      <c r="Q18" t="str">
        <f>VLOOKUP(R18,Sports_details!$B$1:$C$33,2,0)</f>
        <v>INDOOR</v>
      </c>
      <c r="R18" s="1" t="s">
        <v>108</v>
      </c>
      <c r="S18" s="1" t="s">
        <v>399</v>
      </c>
      <c r="T18">
        <f t="shared" si="0"/>
        <v>80760</v>
      </c>
    </row>
    <row r="19" spans="1:20" ht="16" customHeight="1" x14ac:dyDescent="0.25">
      <c r="A19" s="1">
        <v>18</v>
      </c>
      <c r="B19" s="1" t="s">
        <v>278</v>
      </c>
      <c r="C19" t="s">
        <v>439</v>
      </c>
      <c r="D19" s="1" t="s">
        <v>51</v>
      </c>
      <c r="E19" s="1" t="s">
        <v>110</v>
      </c>
      <c r="G19" s="1" t="s">
        <v>111</v>
      </c>
      <c r="H19" s="1">
        <v>1959</v>
      </c>
      <c r="I19" s="1" t="s">
        <v>93</v>
      </c>
      <c r="J19" s="1" t="s">
        <v>36</v>
      </c>
      <c r="K19" s="1" t="s">
        <v>94</v>
      </c>
      <c r="L19" t="str">
        <f>VLOOKUP(K19,Location_details!$C$6:$E$18,2,0)</f>
        <v>GERMANY</v>
      </c>
      <c r="M19" t="str">
        <f>VLOOKUP(K19,Location_details!$C$6:$E$18,3,0)</f>
        <v>German</v>
      </c>
      <c r="N19" s="12" t="s">
        <v>350</v>
      </c>
      <c r="O19" s="1">
        <v>71</v>
      </c>
      <c r="P19" s="1" t="s">
        <v>23</v>
      </c>
      <c r="Q19" t="str">
        <f>VLOOKUP(R19,Sports_details!$B$1:$C$33,2,0)</f>
        <v>OUTDOOR</v>
      </c>
      <c r="R19" s="1" t="s">
        <v>112</v>
      </c>
      <c r="S19" s="1" t="s">
        <v>400</v>
      </c>
      <c r="T19">
        <f t="shared" si="0"/>
        <v>88790</v>
      </c>
    </row>
    <row r="20" spans="1:20" ht="16" customHeight="1" x14ac:dyDescent="0.25">
      <c r="A20" s="1">
        <v>19</v>
      </c>
      <c r="B20" s="1" t="s">
        <v>279</v>
      </c>
      <c r="C20" t="s">
        <v>324</v>
      </c>
      <c r="D20" s="1" t="s">
        <v>45</v>
      </c>
      <c r="E20" s="1" t="s">
        <v>114</v>
      </c>
      <c r="G20" s="1" t="s">
        <v>115</v>
      </c>
      <c r="H20" s="1">
        <v>1977</v>
      </c>
      <c r="I20" s="1" t="s">
        <v>42</v>
      </c>
      <c r="J20" s="1" t="s">
        <v>21</v>
      </c>
      <c r="K20" s="1" t="s">
        <v>116</v>
      </c>
      <c r="L20" t="str">
        <f>VLOOKUP(K20,Location_details!$C$6:$E$18,2,0)</f>
        <v>AUSTRALIA</v>
      </c>
      <c r="M20" t="str">
        <f>VLOOKUP(K20,Location_details!$C$6:$E$18,3,0)</f>
        <v>English</v>
      </c>
      <c r="N20" s="12" t="s">
        <v>351</v>
      </c>
      <c r="O20" s="1">
        <v>70</v>
      </c>
      <c r="P20" s="1" t="s">
        <v>64</v>
      </c>
      <c r="Q20" t="str">
        <f>VLOOKUP(R20,Sports_details!$B$1:$C$33,2,0)</f>
        <v>INDOOR</v>
      </c>
      <c r="R20" s="1" t="s">
        <v>117</v>
      </c>
      <c r="S20" s="1" t="s">
        <v>401</v>
      </c>
      <c r="T20">
        <f t="shared" si="0"/>
        <v>63530</v>
      </c>
    </row>
    <row r="21" spans="1:20" ht="16" customHeight="1" x14ac:dyDescent="0.25">
      <c r="A21" s="1">
        <v>20</v>
      </c>
      <c r="B21" s="1" t="s">
        <v>280</v>
      </c>
      <c r="C21" t="s">
        <v>325</v>
      </c>
      <c r="D21" s="1" t="s">
        <v>51</v>
      </c>
      <c r="E21" s="1" t="s">
        <v>119</v>
      </c>
      <c r="G21" s="1" t="s">
        <v>120</v>
      </c>
      <c r="H21" s="1">
        <v>1976</v>
      </c>
      <c r="I21" s="1" t="s">
        <v>121</v>
      </c>
      <c r="J21" s="1" t="s">
        <v>36</v>
      </c>
      <c r="K21" s="1" t="s">
        <v>116</v>
      </c>
      <c r="L21" t="str">
        <f>VLOOKUP(K21,Location_details!$C$6:$E$18,2,0)</f>
        <v>AUSTRALIA</v>
      </c>
      <c r="M21" t="str">
        <f>VLOOKUP(K21,Location_details!$C$6:$E$18,3,0)</f>
        <v>English</v>
      </c>
      <c r="N21" s="12" t="s">
        <v>352</v>
      </c>
      <c r="O21" s="1">
        <v>55</v>
      </c>
      <c r="P21" s="1" t="s">
        <v>29</v>
      </c>
      <c r="Q21" t="str">
        <f>VLOOKUP(R21,Sports_details!$B$1:$C$33,2,0)</f>
        <v>INDOOR</v>
      </c>
      <c r="R21" s="1" t="s">
        <v>122</v>
      </c>
      <c r="S21" s="1" t="s">
        <v>402</v>
      </c>
      <c r="T21">
        <f t="shared" si="0"/>
        <v>46350</v>
      </c>
    </row>
    <row r="22" spans="1:20" ht="16" customHeight="1" x14ac:dyDescent="0.25">
      <c r="A22" s="1">
        <v>21</v>
      </c>
      <c r="B22" s="1" t="s">
        <v>281</v>
      </c>
      <c r="C22" t="s">
        <v>326</v>
      </c>
      <c r="D22" s="1" t="s">
        <v>51</v>
      </c>
      <c r="E22" s="1" t="s">
        <v>124</v>
      </c>
      <c r="G22" s="1" t="s">
        <v>125</v>
      </c>
      <c r="H22" s="1">
        <v>1996</v>
      </c>
      <c r="I22" s="1" t="s">
        <v>35</v>
      </c>
      <c r="J22" s="1" t="s">
        <v>36</v>
      </c>
      <c r="K22" s="1" t="s">
        <v>116</v>
      </c>
      <c r="L22" t="str">
        <f>VLOOKUP(K22,Location_details!$C$6:$E$18,2,0)</f>
        <v>AUSTRALIA</v>
      </c>
      <c r="M22" t="str">
        <f>VLOOKUP(K22,Location_details!$C$6:$E$18,3,0)</f>
        <v>English</v>
      </c>
      <c r="N22" s="12" t="s">
        <v>353</v>
      </c>
      <c r="O22" s="1">
        <v>101</v>
      </c>
      <c r="P22" s="1" t="s">
        <v>48</v>
      </c>
      <c r="Q22" t="str">
        <f>VLOOKUP(R22,Sports_details!$B$1:$C$33,2,0)</f>
        <v>OUTDOOR</v>
      </c>
      <c r="R22" s="1" t="s">
        <v>126</v>
      </c>
      <c r="S22" s="1" t="s">
        <v>403</v>
      </c>
      <c r="T22">
        <f t="shared" si="0"/>
        <v>106800</v>
      </c>
    </row>
    <row r="23" spans="1:20" ht="16" customHeight="1" x14ac:dyDescent="0.25">
      <c r="A23" s="1">
        <v>22</v>
      </c>
      <c r="B23" s="1" t="s">
        <v>282</v>
      </c>
      <c r="C23" t="s">
        <v>327</v>
      </c>
      <c r="D23" s="1" t="s">
        <v>45</v>
      </c>
      <c r="E23" s="1" t="s">
        <v>128</v>
      </c>
      <c r="G23" s="1" t="s">
        <v>129</v>
      </c>
      <c r="H23" s="1">
        <v>1964</v>
      </c>
      <c r="I23" s="1" t="s">
        <v>130</v>
      </c>
      <c r="J23" s="1" t="s">
        <v>21</v>
      </c>
      <c r="K23" s="1" t="s">
        <v>116</v>
      </c>
      <c r="L23" t="str">
        <f>VLOOKUP(K23,Location_details!$C$6:$E$18,2,0)</f>
        <v>AUSTRALIA</v>
      </c>
      <c r="M23" t="str">
        <f>VLOOKUP(K23,Location_details!$C$6:$E$18,3,0)</f>
        <v>English</v>
      </c>
      <c r="N23" s="12" t="s">
        <v>354</v>
      </c>
      <c r="O23" s="1">
        <v>84</v>
      </c>
      <c r="P23" s="1" t="s">
        <v>64</v>
      </c>
      <c r="Q23" t="str">
        <f>VLOOKUP(R23,Sports_details!$B$1:$C$33,2,0)</f>
        <v>OUTDOOR</v>
      </c>
      <c r="R23" s="1" t="s">
        <v>131</v>
      </c>
      <c r="S23" s="1" t="s">
        <v>404</v>
      </c>
      <c r="T23">
        <f t="shared" si="0"/>
        <v>96470</v>
      </c>
    </row>
    <row r="24" spans="1:20" ht="16" customHeight="1" x14ac:dyDescent="0.25">
      <c r="A24" s="1">
        <v>23</v>
      </c>
      <c r="B24" s="1" t="s">
        <v>283</v>
      </c>
      <c r="C24" t="s">
        <v>328</v>
      </c>
      <c r="D24" s="1" t="s">
        <v>45</v>
      </c>
      <c r="E24" s="1" t="s">
        <v>133</v>
      </c>
      <c r="G24" s="1" t="s">
        <v>134</v>
      </c>
      <c r="H24" s="1">
        <v>1955</v>
      </c>
      <c r="I24" s="1" t="s">
        <v>54</v>
      </c>
      <c r="J24" s="1" t="s">
        <v>21</v>
      </c>
      <c r="K24" s="1" t="s">
        <v>116</v>
      </c>
      <c r="L24" t="str">
        <f>VLOOKUP(K24,Location_details!$C$6:$E$18,2,0)</f>
        <v>AUSTRALIA</v>
      </c>
      <c r="M24" t="str">
        <f>VLOOKUP(K24,Location_details!$C$6:$E$18,3,0)</f>
        <v>English</v>
      </c>
      <c r="N24" s="12" t="s">
        <v>355</v>
      </c>
      <c r="O24" s="1">
        <v>67</v>
      </c>
      <c r="P24" s="1" t="s">
        <v>74</v>
      </c>
      <c r="Q24" t="str">
        <f>VLOOKUP(R24,Sports_details!$B$1:$C$33,2,0)</f>
        <v>OUTDOOR</v>
      </c>
      <c r="R24" s="1" t="s">
        <v>135</v>
      </c>
      <c r="S24" s="1" t="s">
        <v>405</v>
      </c>
      <c r="T24">
        <f t="shared" si="0"/>
        <v>16530</v>
      </c>
    </row>
    <row r="25" spans="1:20" ht="16" customHeight="1" x14ac:dyDescent="0.25">
      <c r="A25" s="1">
        <v>24</v>
      </c>
      <c r="B25" s="1" t="s">
        <v>284</v>
      </c>
      <c r="C25" t="s">
        <v>329</v>
      </c>
      <c r="D25" s="1" t="s">
        <v>45</v>
      </c>
      <c r="E25" s="1" t="s">
        <v>137</v>
      </c>
      <c r="G25" s="1" t="s">
        <v>138</v>
      </c>
      <c r="H25" s="1">
        <v>1999</v>
      </c>
      <c r="I25" s="1" t="s">
        <v>93</v>
      </c>
      <c r="J25" s="1" t="s">
        <v>21</v>
      </c>
      <c r="K25" s="1" t="s">
        <v>116</v>
      </c>
      <c r="L25" t="str">
        <f>VLOOKUP(K25,Location_details!$C$6:$E$18,2,0)</f>
        <v>AUSTRALIA</v>
      </c>
      <c r="M25" t="str">
        <f>VLOOKUP(K25,Location_details!$C$6:$E$18,3,0)</f>
        <v>English</v>
      </c>
      <c r="N25" s="12" t="s">
        <v>356</v>
      </c>
      <c r="O25" s="1">
        <v>59</v>
      </c>
      <c r="P25" s="1" t="s">
        <v>48</v>
      </c>
      <c r="Q25" t="str">
        <f>VLOOKUP(R25,Sports_details!$B$1:$C$33,2,0)</f>
        <v>OUTDOOR</v>
      </c>
      <c r="R25" s="1" t="s">
        <v>139</v>
      </c>
      <c r="S25" s="1" t="s">
        <v>406</v>
      </c>
      <c r="T25">
        <f t="shared" si="0"/>
        <v>21890</v>
      </c>
    </row>
    <row r="26" spans="1:20" ht="16" customHeight="1" x14ac:dyDescent="0.25">
      <c r="A26" s="1">
        <v>25</v>
      </c>
      <c r="B26" s="1" t="s">
        <v>285</v>
      </c>
      <c r="C26" t="s">
        <v>330</v>
      </c>
      <c r="D26" s="1" t="s">
        <v>45</v>
      </c>
      <c r="E26" s="1" t="s">
        <v>141</v>
      </c>
      <c r="G26" s="1" t="s">
        <v>142</v>
      </c>
      <c r="H26" s="1">
        <v>1966</v>
      </c>
      <c r="I26" s="1" t="s">
        <v>35</v>
      </c>
      <c r="J26" s="1" t="s">
        <v>21</v>
      </c>
      <c r="K26" s="1" t="s">
        <v>116</v>
      </c>
      <c r="L26" t="str">
        <f>VLOOKUP(K26,Location_details!$C$6:$E$18,2,0)</f>
        <v>AUSTRALIA</v>
      </c>
      <c r="M26" t="str">
        <f>VLOOKUP(K26,Location_details!$C$6:$E$18,3,0)</f>
        <v>English</v>
      </c>
      <c r="N26" s="12" t="s">
        <v>357</v>
      </c>
      <c r="O26" s="1">
        <v>78</v>
      </c>
      <c r="P26" s="1" t="s">
        <v>64</v>
      </c>
      <c r="Q26" t="str">
        <f>VLOOKUP(R26,Sports_details!$B$1:$C$33,2,0)</f>
        <v>OUTDOOR</v>
      </c>
      <c r="R26" s="1" t="s">
        <v>60</v>
      </c>
      <c r="S26" s="1" t="s">
        <v>407</v>
      </c>
      <c r="T26">
        <f t="shared" si="0"/>
        <v>62040</v>
      </c>
    </row>
    <row r="27" spans="1:20" ht="16" customHeight="1" x14ac:dyDescent="0.25">
      <c r="A27" s="1">
        <v>26</v>
      </c>
      <c r="B27" s="1" t="s">
        <v>286</v>
      </c>
      <c r="C27" t="s">
        <v>331</v>
      </c>
      <c r="D27" s="1" t="s">
        <v>17</v>
      </c>
      <c r="E27" s="1" t="s">
        <v>144</v>
      </c>
      <c r="G27" s="1" t="s">
        <v>145</v>
      </c>
      <c r="H27" s="1">
        <v>1978</v>
      </c>
      <c r="I27" s="1" t="s">
        <v>130</v>
      </c>
      <c r="J27" s="1" t="s">
        <v>21</v>
      </c>
      <c r="K27" s="1" t="s">
        <v>116</v>
      </c>
      <c r="L27" t="str">
        <f>VLOOKUP(K27,Location_details!$C$6:$E$18,2,0)</f>
        <v>AUSTRALIA</v>
      </c>
      <c r="M27" t="str">
        <f>VLOOKUP(K27,Location_details!$C$6:$E$18,3,0)</f>
        <v>English</v>
      </c>
      <c r="N27" s="12" t="s">
        <v>358</v>
      </c>
      <c r="O27" s="1">
        <v>86</v>
      </c>
      <c r="P27" s="1" t="s">
        <v>146</v>
      </c>
      <c r="Q27" t="str">
        <f>VLOOKUP(R27,Sports_details!$B$1:$C$33,2,0)</f>
        <v>INDOOR</v>
      </c>
      <c r="R27" s="1" t="s">
        <v>24</v>
      </c>
      <c r="S27" s="1" t="s">
        <v>408</v>
      </c>
      <c r="T27">
        <f t="shared" si="0"/>
        <v>89740</v>
      </c>
    </row>
    <row r="28" spans="1:20" ht="16" customHeight="1" x14ac:dyDescent="0.25">
      <c r="A28" s="1">
        <v>27</v>
      </c>
      <c r="B28" s="1" t="s">
        <v>287</v>
      </c>
      <c r="C28" t="s">
        <v>440</v>
      </c>
      <c r="D28" s="1" t="s">
        <v>51</v>
      </c>
      <c r="E28" s="1" t="s">
        <v>148</v>
      </c>
      <c r="G28" s="1" t="s">
        <v>149</v>
      </c>
      <c r="H28" s="1">
        <v>1970</v>
      </c>
      <c r="I28" s="1" t="s">
        <v>35</v>
      </c>
      <c r="J28" s="1" t="s">
        <v>36</v>
      </c>
      <c r="K28" s="1" t="s">
        <v>150</v>
      </c>
      <c r="L28" t="str">
        <f>VLOOKUP(K28,Location_details!$C$6:$E$18,2,0)</f>
        <v>AUSTRIA</v>
      </c>
      <c r="M28" t="str">
        <f>VLOOKUP(K28,Location_details!$C$6:$E$18,3,0)</f>
        <v>German</v>
      </c>
      <c r="N28" s="12" t="s">
        <v>359</v>
      </c>
      <c r="O28" s="1">
        <v>93</v>
      </c>
      <c r="P28" s="1" t="s">
        <v>146</v>
      </c>
      <c r="Q28" t="str">
        <f>VLOOKUP(R28,Sports_details!$B$1:$C$33,2,0)</f>
        <v>INDOOR</v>
      </c>
      <c r="R28" s="1" t="s">
        <v>151</v>
      </c>
      <c r="S28" s="1" t="s">
        <v>409</v>
      </c>
      <c r="T28">
        <f t="shared" si="0"/>
        <v>41040</v>
      </c>
    </row>
    <row r="29" spans="1:20" ht="16" customHeight="1" x14ac:dyDescent="0.25">
      <c r="A29" s="1">
        <v>28</v>
      </c>
      <c r="B29" s="1" t="s">
        <v>288</v>
      </c>
      <c r="C29" t="s">
        <v>441</v>
      </c>
      <c r="D29" s="1" t="s">
        <v>51</v>
      </c>
      <c r="E29" s="1" t="s">
        <v>153</v>
      </c>
      <c r="G29" s="1" t="s">
        <v>154</v>
      </c>
      <c r="H29" s="1">
        <v>1982</v>
      </c>
      <c r="I29" s="1" t="s">
        <v>100</v>
      </c>
      <c r="J29" s="1" t="s">
        <v>36</v>
      </c>
      <c r="K29" s="1" t="s">
        <v>150</v>
      </c>
      <c r="L29" t="str">
        <f>VLOOKUP(K29,Location_details!$C$6:$E$18,2,0)</f>
        <v>AUSTRIA</v>
      </c>
      <c r="M29" t="str">
        <f>VLOOKUP(K29,Location_details!$C$6:$E$18,3,0)</f>
        <v>German</v>
      </c>
      <c r="N29" s="12" t="s">
        <v>360</v>
      </c>
      <c r="O29" s="1">
        <v>96</v>
      </c>
      <c r="P29" s="1" t="s">
        <v>29</v>
      </c>
      <c r="Q29" t="str">
        <f>VLOOKUP(R29,Sports_details!$B$1:$C$33,2,0)</f>
        <v>OUTDOOR</v>
      </c>
      <c r="R29" s="1" t="s">
        <v>89</v>
      </c>
      <c r="S29" s="1" t="s">
        <v>410</v>
      </c>
      <c r="T29">
        <f t="shared" si="0"/>
        <v>28460</v>
      </c>
    </row>
    <row r="30" spans="1:20" ht="16" customHeight="1" x14ac:dyDescent="0.25">
      <c r="A30" s="1">
        <v>29</v>
      </c>
      <c r="B30" s="1" t="s">
        <v>289</v>
      </c>
      <c r="C30" t="s">
        <v>332</v>
      </c>
      <c r="D30" s="1" t="s">
        <v>97</v>
      </c>
      <c r="E30" s="1" t="s">
        <v>156</v>
      </c>
      <c r="G30" s="1" t="s">
        <v>157</v>
      </c>
      <c r="H30" s="1">
        <v>1994</v>
      </c>
      <c r="I30" s="1" t="s">
        <v>28</v>
      </c>
      <c r="J30" s="1" t="s">
        <v>21</v>
      </c>
      <c r="K30" s="1" t="s">
        <v>150</v>
      </c>
      <c r="L30" t="str">
        <f>VLOOKUP(K30,Location_details!$C$6:$E$18,2,0)</f>
        <v>AUSTRIA</v>
      </c>
      <c r="M30" t="str">
        <f>VLOOKUP(K30,Location_details!$C$6:$E$18,3,0)</f>
        <v>German</v>
      </c>
      <c r="N30" s="12" t="s">
        <v>361</v>
      </c>
      <c r="O30" s="1">
        <v>52</v>
      </c>
      <c r="P30" s="1" t="s">
        <v>74</v>
      </c>
      <c r="Q30" t="str">
        <f>VLOOKUP(R30,Sports_details!$B$1:$C$33,2,0)</f>
        <v>OUTDOOR</v>
      </c>
      <c r="R30" s="1" t="s">
        <v>60</v>
      </c>
      <c r="S30" s="1" t="s">
        <v>411</v>
      </c>
      <c r="T30">
        <f t="shared" si="0"/>
        <v>55010</v>
      </c>
    </row>
    <row r="31" spans="1:20" ht="16" customHeight="1" x14ac:dyDescent="0.25">
      <c r="A31" s="1">
        <v>30</v>
      </c>
      <c r="B31" s="1" t="s">
        <v>290</v>
      </c>
      <c r="C31" t="s">
        <v>442</v>
      </c>
      <c r="D31" s="1" t="s">
        <v>82</v>
      </c>
      <c r="E31" s="1" t="s">
        <v>159</v>
      </c>
      <c r="G31" s="1" t="s">
        <v>160</v>
      </c>
      <c r="H31" s="1">
        <v>1979</v>
      </c>
      <c r="I31" s="1" t="s">
        <v>20</v>
      </c>
      <c r="J31" s="1" t="s">
        <v>21</v>
      </c>
      <c r="K31" s="1" t="s">
        <v>161</v>
      </c>
      <c r="L31" t="str">
        <f>VLOOKUP(K31,Location_details!$C$6:$E$18,2,0)</f>
        <v>FRANCE</v>
      </c>
      <c r="M31" t="str">
        <f>VLOOKUP(K31,Location_details!$C$6:$E$18,3,0)</f>
        <v>French</v>
      </c>
      <c r="N31" s="12" t="s">
        <v>362</v>
      </c>
      <c r="O31" s="1">
        <v>75</v>
      </c>
      <c r="P31" s="1" t="s">
        <v>146</v>
      </c>
      <c r="Q31" t="str">
        <f>VLOOKUP(R31,Sports_details!$B$1:$C$33,2,0)</f>
        <v>OUTDOOR</v>
      </c>
      <c r="R31" s="1" t="s">
        <v>162</v>
      </c>
      <c r="S31" s="1" t="s">
        <v>412</v>
      </c>
      <c r="T31">
        <f t="shared" si="0"/>
        <v>69040</v>
      </c>
    </row>
    <row r="32" spans="1:20" ht="16" customHeight="1" x14ac:dyDescent="0.25">
      <c r="A32" s="1">
        <v>31</v>
      </c>
      <c r="B32" s="1" t="s">
        <v>291</v>
      </c>
      <c r="C32" t="s">
        <v>443</v>
      </c>
      <c r="D32" s="1" t="s">
        <v>82</v>
      </c>
      <c r="E32" s="1" t="s">
        <v>164</v>
      </c>
      <c r="G32" s="1" t="s">
        <v>165</v>
      </c>
      <c r="H32" s="1">
        <v>1989</v>
      </c>
      <c r="I32" s="1" t="s">
        <v>121</v>
      </c>
      <c r="J32" s="1" t="s">
        <v>21</v>
      </c>
      <c r="K32" s="1" t="s">
        <v>161</v>
      </c>
      <c r="L32" t="str">
        <f>VLOOKUP(K32,Location_details!$C$6:$E$18,2,0)</f>
        <v>FRANCE</v>
      </c>
      <c r="M32" t="str">
        <f>VLOOKUP(K32,Location_details!$C$6:$E$18,3,0)</f>
        <v>French</v>
      </c>
      <c r="N32" s="12" t="s">
        <v>363</v>
      </c>
      <c r="O32" s="1">
        <v>82</v>
      </c>
      <c r="P32" s="1" t="s">
        <v>29</v>
      </c>
      <c r="Q32" t="str">
        <f>VLOOKUP(R32,Sports_details!$B$1:$C$33,2,0)</f>
        <v>INDOOR</v>
      </c>
      <c r="R32" s="1" t="s">
        <v>151</v>
      </c>
      <c r="S32" s="1" t="s">
        <v>413</v>
      </c>
      <c r="T32">
        <f t="shared" si="0"/>
        <v>86260</v>
      </c>
    </row>
    <row r="33" spans="1:20" ht="16" customHeight="1" x14ac:dyDescent="0.25">
      <c r="A33" s="1">
        <v>32</v>
      </c>
      <c r="B33" s="1" t="s">
        <v>292</v>
      </c>
      <c r="C33" t="s">
        <v>444</v>
      </c>
      <c r="D33" s="1" t="s">
        <v>82</v>
      </c>
      <c r="E33" s="1" t="s">
        <v>167</v>
      </c>
      <c r="G33" s="1" t="s">
        <v>168</v>
      </c>
      <c r="H33" s="1">
        <v>1970</v>
      </c>
      <c r="I33" s="1" t="s">
        <v>121</v>
      </c>
      <c r="J33" s="1" t="s">
        <v>21</v>
      </c>
      <c r="K33" s="1" t="s">
        <v>161</v>
      </c>
      <c r="L33" t="str">
        <f>VLOOKUP(K33,Location_details!$C$6:$E$18,2,0)</f>
        <v>FRANCE</v>
      </c>
      <c r="M33" t="str">
        <f>VLOOKUP(K33,Location_details!$C$6:$E$18,3,0)</f>
        <v>French</v>
      </c>
      <c r="N33" s="12" t="s">
        <v>364</v>
      </c>
      <c r="O33" s="1">
        <v>78</v>
      </c>
      <c r="P33" s="1" t="s">
        <v>74</v>
      </c>
      <c r="Q33" t="str">
        <f>VLOOKUP(R33,Sports_details!$B$1:$C$33,2,0)</f>
        <v>OUTDOOR</v>
      </c>
      <c r="R33" s="1" t="s">
        <v>135</v>
      </c>
      <c r="S33" s="1" t="s">
        <v>414</v>
      </c>
      <c r="T33">
        <f t="shared" si="0"/>
        <v>19230</v>
      </c>
    </row>
    <row r="34" spans="1:20" ht="16" customHeight="1" x14ac:dyDescent="0.25">
      <c r="A34" s="1">
        <v>33</v>
      </c>
      <c r="B34" s="1" t="s">
        <v>293</v>
      </c>
      <c r="C34" t="s">
        <v>445</v>
      </c>
      <c r="D34" s="1" t="s">
        <v>51</v>
      </c>
      <c r="E34" s="1" t="s">
        <v>170</v>
      </c>
      <c r="G34" s="1" t="s">
        <v>171</v>
      </c>
      <c r="H34" s="1">
        <v>1980</v>
      </c>
      <c r="I34" s="1" t="s">
        <v>79</v>
      </c>
      <c r="J34" s="1" t="s">
        <v>36</v>
      </c>
      <c r="K34" s="1" t="s">
        <v>161</v>
      </c>
      <c r="L34" t="str">
        <f>VLOOKUP(K34,Location_details!$C$6:$E$18,2,0)</f>
        <v>FRANCE</v>
      </c>
      <c r="M34" t="str">
        <f>VLOOKUP(K34,Location_details!$C$6:$E$18,3,0)</f>
        <v>French</v>
      </c>
      <c r="N34" s="12" t="s">
        <v>365</v>
      </c>
      <c r="O34" s="1">
        <v>57</v>
      </c>
      <c r="P34" s="1" t="s">
        <v>74</v>
      </c>
      <c r="Q34" t="str">
        <f>VLOOKUP(R34,Sports_details!$B$1:$C$33,2,0)</f>
        <v>INDOOR</v>
      </c>
      <c r="R34" s="1" t="s">
        <v>172</v>
      </c>
      <c r="S34" s="1" t="s">
        <v>415</v>
      </c>
      <c r="T34">
        <f t="shared" si="0"/>
        <v>95120</v>
      </c>
    </row>
    <row r="35" spans="1:20" ht="16" customHeight="1" x14ac:dyDescent="0.25">
      <c r="A35" s="1">
        <v>34</v>
      </c>
      <c r="B35" s="1" t="s">
        <v>294</v>
      </c>
      <c r="C35" t="s">
        <v>446</v>
      </c>
      <c r="D35" s="1" t="s">
        <v>51</v>
      </c>
      <c r="E35" s="1" t="s">
        <v>174</v>
      </c>
      <c r="G35" s="1" t="s">
        <v>175</v>
      </c>
      <c r="H35" s="1">
        <v>1981</v>
      </c>
      <c r="I35" s="1" t="s">
        <v>20</v>
      </c>
      <c r="J35" s="1" t="s">
        <v>36</v>
      </c>
      <c r="K35" s="1" t="s">
        <v>161</v>
      </c>
      <c r="L35" t="str">
        <f>VLOOKUP(K35,Location_details!$C$6:$E$18,2,0)</f>
        <v>FRANCE</v>
      </c>
      <c r="M35" t="str">
        <f>VLOOKUP(K35,Location_details!$C$6:$E$18,3,0)</f>
        <v>French</v>
      </c>
      <c r="N35" s="12" t="s">
        <v>366</v>
      </c>
      <c r="O35" s="1">
        <v>56</v>
      </c>
      <c r="P35" s="1" t="s">
        <v>146</v>
      </c>
      <c r="Q35" t="str">
        <f>VLOOKUP(R35,Sports_details!$B$1:$C$33,2,0)</f>
        <v>OUTDOOR</v>
      </c>
      <c r="R35" s="1" t="s">
        <v>126</v>
      </c>
      <c r="S35" s="1" t="s">
        <v>416</v>
      </c>
      <c r="T35">
        <f t="shared" si="0"/>
        <v>62760</v>
      </c>
    </row>
    <row r="36" spans="1:20" ht="16" customHeight="1" x14ac:dyDescent="0.25">
      <c r="A36" s="1">
        <v>35</v>
      </c>
      <c r="B36" s="1" t="s">
        <v>295</v>
      </c>
      <c r="C36" t="s">
        <v>447</v>
      </c>
      <c r="D36" s="1" t="s">
        <v>51</v>
      </c>
      <c r="E36" s="1" t="s">
        <v>177</v>
      </c>
      <c r="G36" s="1" t="s">
        <v>175</v>
      </c>
      <c r="H36" s="1">
        <v>1955</v>
      </c>
      <c r="I36" s="1" t="s">
        <v>59</v>
      </c>
      <c r="J36" s="1" t="s">
        <v>36</v>
      </c>
      <c r="K36" s="1" t="s">
        <v>161</v>
      </c>
      <c r="L36" t="str">
        <f>VLOOKUP(K36,Location_details!$C$6:$E$18,2,0)</f>
        <v>FRANCE</v>
      </c>
      <c r="M36" t="str">
        <f>VLOOKUP(K36,Location_details!$C$6:$E$18,3,0)</f>
        <v>French</v>
      </c>
      <c r="N36" s="12" t="s">
        <v>367</v>
      </c>
      <c r="O36" s="1">
        <v>89</v>
      </c>
      <c r="P36" s="1" t="s">
        <v>74</v>
      </c>
      <c r="Q36" t="str">
        <f>VLOOKUP(R36,Sports_details!$B$1:$C$33,2,0)</f>
        <v>OUTDOOR</v>
      </c>
      <c r="R36" s="1" t="s">
        <v>178</v>
      </c>
      <c r="S36" s="1" t="s">
        <v>417</v>
      </c>
      <c r="T36">
        <f t="shared" si="0"/>
        <v>108400</v>
      </c>
    </row>
    <row r="37" spans="1:20" ht="16" customHeight="1" x14ac:dyDescent="0.25">
      <c r="A37" s="1">
        <v>36</v>
      </c>
      <c r="B37" s="1" t="s">
        <v>296</v>
      </c>
      <c r="C37" t="s">
        <v>448</v>
      </c>
      <c r="D37" s="1" t="s">
        <v>51</v>
      </c>
      <c r="E37" s="1" t="s">
        <v>180</v>
      </c>
      <c r="G37" s="1" t="s">
        <v>181</v>
      </c>
      <c r="H37" s="1">
        <v>1975</v>
      </c>
      <c r="I37" s="1" t="s">
        <v>28</v>
      </c>
      <c r="J37" s="1" t="s">
        <v>36</v>
      </c>
      <c r="K37" s="1" t="s">
        <v>161</v>
      </c>
      <c r="L37" t="str">
        <f>VLOOKUP(K37,Location_details!$C$6:$E$18,2,0)</f>
        <v>FRANCE</v>
      </c>
      <c r="M37" t="str">
        <f>VLOOKUP(K37,Location_details!$C$6:$E$18,3,0)</f>
        <v>French</v>
      </c>
      <c r="N37" s="12" t="s">
        <v>368</v>
      </c>
      <c r="O37" s="1">
        <v>78</v>
      </c>
      <c r="P37" s="1" t="s">
        <v>29</v>
      </c>
      <c r="Q37" t="str">
        <f>VLOOKUP(R37,Sports_details!$B$1:$C$33,2,0)</f>
        <v>OUTDOOR</v>
      </c>
      <c r="R37" s="1" t="s">
        <v>126</v>
      </c>
      <c r="S37" s="1" t="s">
        <v>418</v>
      </c>
      <c r="T37">
        <f t="shared" si="0"/>
        <v>66270</v>
      </c>
    </row>
    <row r="38" spans="1:20" ht="16" customHeight="1" x14ac:dyDescent="0.25">
      <c r="A38" s="1">
        <v>37</v>
      </c>
      <c r="B38" s="1" t="s">
        <v>297</v>
      </c>
      <c r="C38" t="s">
        <v>449</v>
      </c>
      <c r="D38" s="1" t="s">
        <v>51</v>
      </c>
      <c r="E38" s="1" t="s">
        <v>183</v>
      </c>
      <c r="G38" s="1" t="s">
        <v>184</v>
      </c>
      <c r="H38" s="1">
        <v>1986</v>
      </c>
      <c r="I38" s="1" t="s">
        <v>35</v>
      </c>
      <c r="J38" s="1" t="s">
        <v>36</v>
      </c>
      <c r="K38" s="1" t="s">
        <v>161</v>
      </c>
      <c r="L38" t="str">
        <f>VLOOKUP(K38,Location_details!$C$6:$E$18,2,0)</f>
        <v>FRANCE</v>
      </c>
      <c r="M38" t="str">
        <f>VLOOKUP(K38,Location_details!$C$6:$E$18,3,0)</f>
        <v>French</v>
      </c>
      <c r="N38" s="12" t="s">
        <v>369</v>
      </c>
      <c r="O38" s="1">
        <v>96</v>
      </c>
      <c r="P38" s="1" t="s">
        <v>48</v>
      </c>
      <c r="Q38" t="str">
        <f>VLOOKUP(R38,Sports_details!$B$1:$C$33,2,0)</f>
        <v>OUTDOOR</v>
      </c>
      <c r="R38" s="1" t="s">
        <v>185</v>
      </c>
      <c r="S38" s="1" t="s">
        <v>419</v>
      </c>
      <c r="T38">
        <f t="shared" si="0"/>
        <v>33970</v>
      </c>
    </row>
    <row r="39" spans="1:20" ht="16" customHeight="1" x14ac:dyDescent="0.25">
      <c r="A39" s="1">
        <v>38</v>
      </c>
      <c r="B39" s="1" t="s">
        <v>298</v>
      </c>
      <c r="C39" t="s">
        <v>450</v>
      </c>
      <c r="D39" s="1" t="s">
        <v>51</v>
      </c>
      <c r="E39" s="1" t="s">
        <v>187</v>
      </c>
      <c r="G39" s="1" t="s">
        <v>188</v>
      </c>
      <c r="H39" s="1">
        <v>1983</v>
      </c>
      <c r="I39" s="1" t="s">
        <v>121</v>
      </c>
      <c r="J39" s="1" t="s">
        <v>36</v>
      </c>
      <c r="K39" s="1" t="s">
        <v>161</v>
      </c>
      <c r="L39" t="str">
        <f>VLOOKUP(K39,Location_details!$C$6:$E$18,2,0)</f>
        <v>FRANCE</v>
      </c>
      <c r="M39" t="str">
        <f>VLOOKUP(K39,Location_details!$C$6:$E$18,3,0)</f>
        <v>French</v>
      </c>
      <c r="N39" s="12" t="s">
        <v>370</v>
      </c>
      <c r="O39" s="1">
        <v>60</v>
      </c>
      <c r="P39" s="1" t="s">
        <v>29</v>
      </c>
      <c r="Q39" t="str">
        <f>VLOOKUP(R39,Sports_details!$B$1:$C$33,2,0)</f>
        <v>INDOOR</v>
      </c>
      <c r="R39" s="1" t="s">
        <v>24</v>
      </c>
      <c r="S39" s="1" t="s">
        <v>420</v>
      </c>
      <c r="T39">
        <f t="shared" si="0"/>
        <v>71350</v>
      </c>
    </row>
    <row r="40" spans="1:20" ht="16" customHeight="1" x14ac:dyDescent="0.25">
      <c r="A40" s="1">
        <v>39</v>
      </c>
      <c r="B40" s="1" t="s">
        <v>299</v>
      </c>
      <c r="C40" t="s">
        <v>451</v>
      </c>
      <c r="D40" s="1" t="s">
        <v>51</v>
      </c>
      <c r="E40" s="1" t="s">
        <v>190</v>
      </c>
      <c r="F40" s="1" t="s">
        <v>191</v>
      </c>
      <c r="G40" s="1" t="s">
        <v>192</v>
      </c>
      <c r="H40" s="1">
        <v>1984</v>
      </c>
      <c r="I40" s="1" t="s">
        <v>54</v>
      </c>
      <c r="J40" s="1" t="s">
        <v>36</v>
      </c>
      <c r="K40" s="1" t="s">
        <v>193</v>
      </c>
      <c r="L40" t="str">
        <f>VLOOKUP(K40,Location_details!$C$6:$E$18,2,0)</f>
        <v>ARGENTINA</v>
      </c>
      <c r="M40" t="str">
        <f>VLOOKUP(K40,Location_details!$C$6:$E$18,3,0)</f>
        <v>Spanish</v>
      </c>
      <c r="N40" s="12" t="s">
        <v>371</v>
      </c>
      <c r="O40" s="1">
        <v>78</v>
      </c>
      <c r="P40" s="1" t="s">
        <v>48</v>
      </c>
      <c r="Q40" t="str">
        <f>VLOOKUP(R40,Sports_details!$B$1:$C$33,2,0)</f>
        <v>OUTDOOR</v>
      </c>
      <c r="R40" s="1" t="s">
        <v>139</v>
      </c>
      <c r="S40" s="1" t="s">
        <v>421</v>
      </c>
      <c r="T40">
        <f t="shared" si="0"/>
        <v>116400</v>
      </c>
    </row>
    <row r="41" spans="1:20" ht="16" customHeight="1" x14ac:dyDescent="0.25">
      <c r="A41" s="1">
        <v>40</v>
      </c>
      <c r="B41" s="1" t="s">
        <v>300</v>
      </c>
      <c r="C41" t="s">
        <v>452</v>
      </c>
      <c r="D41" s="1" t="s">
        <v>51</v>
      </c>
      <c r="E41" s="1" t="s">
        <v>195</v>
      </c>
      <c r="G41" s="1" t="s">
        <v>196</v>
      </c>
      <c r="H41" s="1">
        <v>1988</v>
      </c>
      <c r="I41" s="1" t="s">
        <v>197</v>
      </c>
      <c r="J41" s="1" t="s">
        <v>36</v>
      </c>
      <c r="K41" s="1" t="s">
        <v>193</v>
      </c>
      <c r="L41" t="str">
        <f>VLOOKUP(K41,Location_details!$C$6:$E$18,2,0)</f>
        <v>ARGENTINA</v>
      </c>
      <c r="M41" t="str">
        <f>VLOOKUP(K41,Location_details!$C$6:$E$18,3,0)</f>
        <v>Spanish</v>
      </c>
      <c r="N41" s="12" t="s">
        <v>372</v>
      </c>
      <c r="O41" s="1">
        <v>98</v>
      </c>
      <c r="P41" s="1" t="s">
        <v>23</v>
      </c>
      <c r="Q41" t="str">
        <f>VLOOKUP(R41,Sports_details!$B$1:$C$33,2,0)</f>
        <v>OUTDOOR</v>
      </c>
      <c r="R41" s="1" t="s">
        <v>135</v>
      </c>
      <c r="S41" s="1" t="s">
        <v>422</v>
      </c>
      <c r="T41">
        <f t="shared" si="0"/>
        <v>114100</v>
      </c>
    </row>
    <row r="42" spans="1:20" ht="16" customHeight="1" x14ac:dyDescent="0.25">
      <c r="A42" s="1">
        <v>41</v>
      </c>
      <c r="B42" s="1" t="s">
        <v>301</v>
      </c>
      <c r="C42" t="s">
        <v>453</v>
      </c>
      <c r="D42" s="1" t="s">
        <v>82</v>
      </c>
      <c r="E42" s="1" t="s">
        <v>199</v>
      </c>
      <c r="G42" s="1" t="s">
        <v>200</v>
      </c>
      <c r="H42" s="1">
        <v>1974</v>
      </c>
      <c r="I42" s="1" t="s">
        <v>28</v>
      </c>
      <c r="J42" s="1" t="s">
        <v>21</v>
      </c>
      <c r="K42" s="1" t="s">
        <v>193</v>
      </c>
      <c r="L42" t="str">
        <f>VLOOKUP(K42,Location_details!$C$6:$E$18,2,0)</f>
        <v>ARGENTINA</v>
      </c>
      <c r="M42" t="str">
        <f>VLOOKUP(K42,Location_details!$C$6:$E$18,3,0)</f>
        <v>Spanish</v>
      </c>
      <c r="N42" s="12" t="s">
        <v>373</v>
      </c>
      <c r="O42" s="1">
        <v>52</v>
      </c>
      <c r="P42" s="1" t="s">
        <v>29</v>
      </c>
      <c r="Q42" t="str">
        <f>VLOOKUP(R42,Sports_details!$B$1:$C$33,2,0)</f>
        <v>OUTDOOR</v>
      </c>
      <c r="R42" s="1" t="s">
        <v>201</v>
      </c>
      <c r="S42" s="1" t="s">
        <v>423</v>
      </c>
      <c r="T42">
        <f t="shared" si="0"/>
        <v>79870</v>
      </c>
    </row>
    <row r="43" spans="1:20" ht="16" customHeight="1" x14ac:dyDescent="0.25">
      <c r="A43" s="1">
        <v>42</v>
      </c>
      <c r="B43" s="1" t="s">
        <v>302</v>
      </c>
      <c r="C43" t="s">
        <v>454</v>
      </c>
      <c r="D43" s="1" t="s">
        <v>82</v>
      </c>
      <c r="E43" s="1" t="s">
        <v>203</v>
      </c>
      <c r="G43" s="1" t="s">
        <v>204</v>
      </c>
      <c r="H43" s="1">
        <v>1990</v>
      </c>
      <c r="I43" s="1" t="s">
        <v>100</v>
      </c>
      <c r="J43" s="1" t="s">
        <v>21</v>
      </c>
      <c r="K43" s="1" t="s">
        <v>205</v>
      </c>
      <c r="L43" t="str">
        <f>VLOOKUP(K43,Location_details!$C$6:$E$18,2,0)</f>
        <v>SPAIN</v>
      </c>
      <c r="M43" t="str">
        <f>VLOOKUP(K43,Location_details!$C$6:$E$18,3,0)</f>
        <v>Spanish</v>
      </c>
      <c r="N43" s="12" t="s">
        <v>374</v>
      </c>
      <c r="O43" s="1">
        <v>56</v>
      </c>
      <c r="P43" s="1" t="s">
        <v>74</v>
      </c>
      <c r="Q43" t="str">
        <f>VLOOKUP(R43,Sports_details!$B$1:$C$33,2,0)</f>
        <v>INDOOR</v>
      </c>
      <c r="R43" s="1" t="s">
        <v>206</v>
      </c>
      <c r="S43" s="1" t="s">
        <v>424</v>
      </c>
      <c r="T43">
        <f t="shared" si="0"/>
        <v>102000</v>
      </c>
    </row>
    <row r="44" spans="1:20" ht="16" customHeight="1" x14ac:dyDescent="0.25">
      <c r="A44" s="1">
        <v>43</v>
      </c>
      <c r="B44" s="1" t="s">
        <v>303</v>
      </c>
      <c r="C44" t="s">
        <v>455</v>
      </c>
      <c r="D44" s="1" t="s">
        <v>82</v>
      </c>
      <c r="E44" s="1" t="s">
        <v>144</v>
      </c>
      <c r="G44" s="1" t="s">
        <v>208</v>
      </c>
      <c r="H44" s="1">
        <v>1960</v>
      </c>
      <c r="I44" s="1" t="s">
        <v>121</v>
      </c>
      <c r="J44" s="1" t="s">
        <v>21</v>
      </c>
      <c r="K44" s="1" t="s">
        <v>205</v>
      </c>
      <c r="L44" t="str">
        <f>VLOOKUP(K44,Location_details!$C$6:$E$18,2,0)</f>
        <v>SPAIN</v>
      </c>
      <c r="M44" t="str">
        <f>VLOOKUP(K44,Location_details!$C$6:$E$18,3,0)</f>
        <v>Spanish</v>
      </c>
      <c r="N44" s="12" t="s">
        <v>375</v>
      </c>
      <c r="O44" s="1">
        <v>102</v>
      </c>
      <c r="P44" s="1" t="s">
        <v>74</v>
      </c>
      <c r="Q44" t="str">
        <f>VLOOKUP(R44,Sports_details!$B$1:$C$33,2,0)</f>
        <v>OUTDOOR</v>
      </c>
      <c r="R44" s="1" t="s">
        <v>139</v>
      </c>
      <c r="S44" s="1" t="s">
        <v>425</v>
      </c>
      <c r="T44">
        <f t="shared" si="0"/>
        <v>50660</v>
      </c>
    </row>
    <row r="45" spans="1:20" ht="16" customHeight="1" x14ac:dyDescent="0.25">
      <c r="A45" s="1">
        <v>44</v>
      </c>
      <c r="B45" s="1" t="s">
        <v>304</v>
      </c>
      <c r="C45" t="s">
        <v>456</v>
      </c>
      <c r="D45" s="1" t="s">
        <v>82</v>
      </c>
      <c r="E45" s="1" t="s">
        <v>210</v>
      </c>
      <c r="G45" s="1" t="s">
        <v>211</v>
      </c>
      <c r="H45" s="1">
        <v>1965</v>
      </c>
      <c r="I45" s="1" t="s">
        <v>59</v>
      </c>
      <c r="J45" s="1" t="s">
        <v>21</v>
      </c>
      <c r="K45" s="1" t="s">
        <v>205</v>
      </c>
      <c r="L45" t="str">
        <f>VLOOKUP(K45,Location_details!$C$6:$E$18,2,0)</f>
        <v>SPAIN</v>
      </c>
      <c r="M45" t="str">
        <f>VLOOKUP(K45,Location_details!$C$6:$E$18,3,0)</f>
        <v>Spanish</v>
      </c>
      <c r="N45" s="12" t="s">
        <v>376</v>
      </c>
      <c r="O45" s="1">
        <v>59</v>
      </c>
      <c r="P45" s="1" t="s">
        <v>29</v>
      </c>
      <c r="Q45" t="str">
        <f>VLOOKUP(R45,Sports_details!$B$1:$C$33,2,0)</f>
        <v>OUTDOOR</v>
      </c>
      <c r="R45" s="1" t="s">
        <v>201</v>
      </c>
      <c r="S45" s="1" t="s">
        <v>426</v>
      </c>
      <c r="T45">
        <f t="shared" si="0"/>
        <v>58220</v>
      </c>
    </row>
    <row r="46" spans="1:20" ht="16" customHeight="1" x14ac:dyDescent="0.25">
      <c r="A46" s="1">
        <v>45</v>
      </c>
      <c r="B46" s="1" t="s">
        <v>305</v>
      </c>
      <c r="C46" t="s">
        <v>457</v>
      </c>
      <c r="D46" s="1" t="s">
        <v>82</v>
      </c>
      <c r="E46" s="1" t="s">
        <v>213</v>
      </c>
      <c r="G46" s="1" t="s">
        <v>214</v>
      </c>
      <c r="H46" s="1">
        <v>1960</v>
      </c>
      <c r="I46" s="1" t="s">
        <v>42</v>
      </c>
      <c r="J46" s="1" t="s">
        <v>21</v>
      </c>
      <c r="K46" s="1" t="s">
        <v>215</v>
      </c>
      <c r="L46" t="str">
        <f>VLOOKUP(K46,Location_details!$C$6:$E$18,2,0)</f>
        <v>NETHERLANDS</v>
      </c>
      <c r="M46" t="str">
        <f>VLOOKUP(K46,Location_details!$C$6:$E$18,3,0)</f>
        <v>Dutch</v>
      </c>
      <c r="N46" s="12" t="s">
        <v>377</v>
      </c>
      <c r="O46" s="1">
        <v>64</v>
      </c>
      <c r="P46" s="1" t="s">
        <v>74</v>
      </c>
      <c r="Q46" t="str">
        <f>VLOOKUP(R46,Sports_details!$B$1:$C$33,2,0)</f>
        <v>INDOOR</v>
      </c>
      <c r="R46" s="1" t="s">
        <v>216</v>
      </c>
      <c r="S46" s="1" t="s">
        <v>427</v>
      </c>
      <c r="T46">
        <f t="shared" si="0"/>
        <v>39940</v>
      </c>
    </row>
    <row r="47" spans="1:20" ht="16" customHeight="1" x14ac:dyDescent="0.25">
      <c r="A47" s="1">
        <v>46</v>
      </c>
      <c r="B47" s="1" t="s">
        <v>306</v>
      </c>
      <c r="C47" t="s">
        <v>458</v>
      </c>
      <c r="D47" s="1" t="s">
        <v>51</v>
      </c>
      <c r="E47" s="1" t="s">
        <v>218</v>
      </c>
      <c r="G47" s="1" t="s">
        <v>219</v>
      </c>
      <c r="H47" s="1">
        <v>1973</v>
      </c>
      <c r="I47" s="1" t="s">
        <v>20</v>
      </c>
      <c r="J47" s="1" t="s">
        <v>36</v>
      </c>
      <c r="K47" s="1" t="s">
        <v>215</v>
      </c>
      <c r="L47" t="str">
        <f>VLOOKUP(K47,Location_details!$C$6:$E$18,2,0)</f>
        <v>NETHERLANDS</v>
      </c>
      <c r="M47" t="str">
        <f>VLOOKUP(K47,Location_details!$C$6:$E$18,3,0)</f>
        <v>Dutch</v>
      </c>
      <c r="N47" s="12" t="s">
        <v>378</v>
      </c>
      <c r="O47" s="1">
        <v>99</v>
      </c>
      <c r="P47" s="1" t="s">
        <v>146</v>
      </c>
      <c r="Q47" t="str">
        <f>VLOOKUP(R47,Sports_details!$B$1:$C$33,2,0)</f>
        <v>OUTDOOR</v>
      </c>
      <c r="R47" s="1" t="s">
        <v>135</v>
      </c>
      <c r="S47" s="1" t="s">
        <v>428</v>
      </c>
      <c r="T47">
        <f t="shared" si="0"/>
        <v>44870</v>
      </c>
    </row>
    <row r="48" spans="1:20" ht="16" customHeight="1" x14ac:dyDescent="0.25">
      <c r="A48" s="1">
        <v>47</v>
      </c>
      <c r="B48" s="1" t="s">
        <v>307</v>
      </c>
      <c r="C48" t="s">
        <v>459</v>
      </c>
      <c r="D48" s="1" t="s">
        <v>82</v>
      </c>
      <c r="E48" s="1" t="s">
        <v>221</v>
      </c>
      <c r="G48" s="1" t="s">
        <v>222</v>
      </c>
      <c r="H48" s="1">
        <v>1968</v>
      </c>
      <c r="I48" s="1" t="s">
        <v>130</v>
      </c>
      <c r="J48" s="1" t="s">
        <v>21</v>
      </c>
      <c r="K48" s="1" t="s">
        <v>215</v>
      </c>
      <c r="L48" t="str">
        <f>VLOOKUP(K48,Location_details!$C$6:$E$18,2,0)</f>
        <v>NETHERLANDS</v>
      </c>
      <c r="M48" t="str">
        <f>VLOOKUP(K48,Location_details!$C$6:$E$18,3,0)</f>
        <v>Dutch</v>
      </c>
      <c r="N48" s="12" t="s">
        <v>379</v>
      </c>
      <c r="O48" s="1">
        <v>62</v>
      </c>
      <c r="P48" s="1" t="s">
        <v>29</v>
      </c>
      <c r="Q48" t="str">
        <f>VLOOKUP(R48,Sports_details!$B$1:$C$33,2,0)</f>
        <v>OUTDOOR</v>
      </c>
      <c r="R48" s="1" t="s">
        <v>135</v>
      </c>
      <c r="S48" s="1" t="s">
        <v>429</v>
      </c>
      <c r="T48">
        <f t="shared" si="0"/>
        <v>90480</v>
      </c>
    </row>
    <row r="49" spans="1:20" ht="16" customHeight="1" x14ac:dyDescent="0.25">
      <c r="A49" s="1">
        <v>48</v>
      </c>
      <c r="B49" s="1" t="s">
        <v>308</v>
      </c>
      <c r="C49" t="s">
        <v>460</v>
      </c>
      <c r="D49" s="1" t="s">
        <v>82</v>
      </c>
      <c r="E49" s="1" t="s">
        <v>224</v>
      </c>
      <c r="G49" s="1" t="s">
        <v>225</v>
      </c>
      <c r="H49" s="1">
        <v>1997</v>
      </c>
      <c r="I49" s="1" t="s">
        <v>42</v>
      </c>
      <c r="J49" s="1" t="s">
        <v>21</v>
      </c>
      <c r="K49" s="1" t="s">
        <v>226</v>
      </c>
      <c r="L49" t="str">
        <f>VLOOKUP(K49,Location_details!$C$6:$E$18,2,0)</f>
        <v>SWEDEN</v>
      </c>
      <c r="M49" t="str">
        <f>VLOOKUP(K49,Location_details!$C$6:$E$18,3,0)</f>
        <v>Swedish</v>
      </c>
      <c r="N49" s="12" t="s">
        <v>380</v>
      </c>
      <c r="O49" s="1">
        <v>50</v>
      </c>
      <c r="P49" s="1" t="s">
        <v>74</v>
      </c>
      <c r="Q49" t="str">
        <f>VLOOKUP(R49,Sports_details!$B$1:$C$33,2,0)</f>
        <v>OUTDOOR</v>
      </c>
      <c r="R49" s="1" t="s">
        <v>38</v>
      </c>
      <c r="S49" s="1" t="s">
        <v>430</v>
      </c>
      <c r="T49">
        <f t="shared" si="0"/>
        <v>38970</v>
      </c>
    </row>
    <row r="50" spans="1:20" ht="16" customHeight="1" x14ac:dyDescent="0.25">
      <c r="A50" s="1">
        <v>49</v>
      </c>
      <c r="B50" s="1" t="s">
        <v>309</v>
      </c>
      <c r="C50" t="s">
        <v>461</v>
      </c>
      <c r="D50" s="1" t="s">
        <v>51</v>
      </c>
      <c r="E50" s="1" t="s">
        <v>228</v>
      </c>
      <c r="G50" s="1" t="s">
        <v>229</v>
      </c>
      <c r="H50" s="1">
        <v>1987</v>
      </c>
      <c r="I50" s="1" t="s">
        <v>100</v>
      </c>
      <c r="J50" s="1" t="s">
        <v>36</v>
      </c>
      <c r="K50" s="1" t="s">
        <v>226</v>
      </c>
      <c r="L50" t="str">
        <f>VLOOKUP(K50,Location_details!$C$6:$E$18,2,0)</f>
        <v>SWEDEN</v>
      </c>
      <c r="M50" t="str">
        <f>VLOOKUP(K50,Location_details!$C$6:$E$18,3,0)</f>
        <v>Swedish</v>
      </c>
      <c r="N50" s="12" t="s">
        <v>381</v>
      </c>
      <c r="O50" s="1">
        <v>46</v>
      </c>
      <c r="P50" s="1" t="s">
        <v>23</v>
      </c>
      <c r="Q50" t="str">
        <f>VLOOKUP(R50,Sports_details!$B$1:$C$33,2,0)</f>
        <v>OUTDOOR</v>
      </c>
      <c r="R50" s="1" t="s">
        <v>230</v>
      </c>
      <c r="S50" s="1" t="s">
        <v>431</v>
      </c>
      <c r="T50">
        <f t="shared" si="0"/>
        <v>35390</v>
      </c>
    </row>
    <row r="51" spans="1:20" ht="16" customHeight="1" x14ac:dyDescent="0.25">
      <c r="A51" s="1">
        <v>50</v>
      </c>
      <c r="B51" s="1" t="s">
        <v>310</v>
      </c>
      <c r="C51" t="s">
        <v>462</v>
      </c>
      <c r="D51" s="1" t="s">
        <v>51</v>
      </c>
      <c r="E51" s="1" t="s">
        <v>232</v>
      </c>
      <c r="F51" s="1" t="s">
        <v>233</v>
      </c>
      <c r="G51" s="1" t="s">
        <v>234</v>
      </c>
      <c r="H51" s="1">
        <v>1993</v>
      </c>
      <c r="I51" s="1" t="s">
        <v>59</v>
      </c>
      <c r="J51" s="1" t="s">
        <v>36</v>
      </c>
      <c r="K51" s="1" t="s">
        <v>235</v>
      </c>
      <c r="L51" t="str">
        <f>VLOOKUP(K51,Location_details!$C$6:$E$18,2,0)</f>
        <v>BRAZIL</v>
      </c>
      <c r="M51" t="str">
        <f>VLOOKUP(K51,Location_details!$C$6:$E$18,3,0)</f>
        <v>Portuguese</v>
      </c>
      <c r="N51" s="12" t="s">
        <v>382</v>
      </c>
      <c r="O51" s="1">
        <v>93</v>
      </c>
      <c r="P51" s="1" t="s">
        <v>64</v>
      </c>
      <c r="Q51" t="str">
        <f>VLOOKUP(R51,Sports_details!$B$1:$C$33,2,0)</f>
        <v>INDOOR</v>
      </c>
      <c r="R51" s="1" t="s">
        <v>236</v>
      </c>
      <c r="S51" s="1" t="s">
        <v>432</v>
      </c>
      <c r="T51">
        <f t="shared" si="0"/>
        <v>20530</v>
      </c>
    </row>
  </sheetData>
  <autoFilter ref="B1:S51" xr:uid="{89C1632D-B7BE-4E82-A7C6-A2C4EE3737AD}"/>
  <pageMargins left="0.7" right="0.7" top="0.75" bottom="0.75" header="0.3" footer="0.3"/>
  <ignoredErrors>
    <ignoredError sqref="B2:B3 B4:B5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E20E6-F690-4092-9874-F602DC47F793}">
  <sheetPr>
    <outlinePr summaryBelow="0" summaryRight="0"/>
  </sheetPr>
  <dimension ref="A1:Q51"/>
  <sheetViews>
    <sheetView topLeftCell="F1" zoomScale="52" zoomScaleNormal="85" workbookViewId="0">
      <pane ySplit="1" topLeftCell="A15" activePane="bottomLeft" state="frozen"/>
      <selection activeCell="E1" sqref="E1"/>
      <selection pane="bottomLeft" activeCell="K4" sqref="K4"/>
    </sheetView>
  </sheetViews>
  <sheetFormatPr defaultColWidth="12.6328125" defaultRowHeight="15.75" customHeight="1" x14ac:dyDescent="0.25"/>
  <cols>
    <col min="1" max="1" width="21.7265625" bestFit="1" customWidth="1"/>
    <col min="2" max="2" width="24.26953125" bestFit="1" customWidth="1"/>
    <col min="3" max="3" width="17.90625" bestFit="1" customWidth="1"/>
    <col min="4" max="4" width="14.6328125" bestFit="1" customWidth="1"/>
    <col min="5" max="5" width="15.1796875" bestFit="1" customWidth="1"/>
    <col min="6" max="6" width="22.08984375" bestFit="1" customWidth="1"/>
    <col min="7" max="7" width="22.54296875" bestFit="1" customWidth="1"/>
    <col min="8" max="8" width="20" bestFit="1" customWidth="1"/>
    <col min="9" max="10" width="27.81640625" bestFit="1" customWidth="1"/>
    <col min="11" max="11" width="19.54296875" bestFit="1" customWidth="1"/>
    <col min="12" max="12" width="24.08984375" bestFit="1" customWidth="1"/>
    <col min="13" max="13" width="22.90625" bestFit="1" customWidth="1"/>
    <col min="14" max="14" width="14.26953125" bestFit="1" customWidth="1"/>
    <col min="15" max="15" width="17.7265625" bestFit="1" customWidth="1"/>
    <col min="16" max="16" width="14.08984375" bestFit="1" customWidth="1"/>
  </cols>
  <sheetData>
    <row r="1" spans="1:17" ht="16" customHeight="1" x14ac:dyDescent="0.3">
      <c r="A1" s="10" t="s">
        <v>463</v>
      </c>
      <c r="B1" s="10" t="s">
        <v>0</v>
      </c>
      <c r="C1" s="10" t="s">
        <v>1</v>
      </c>
      <c r="D1" s="10" t="s">
        <v>433</v>
      </c>
      <c r="E1" s="10" t="s">
        <v>7</v>
      </c>
      <c r="F1" s="10" t="s">
        <v>8</v>
      </c>
      <c r="G1" s="10" t="s">
        <v>9</v>
      </c>
      <c r="H1" s="10" t="s">
        <v>10</v>
      </c>
      <c r="I1" s="10" t="s">
        <v>11</v>
      </c>
      <c r="J1" s="10" t="s">
        <v>12</v>
      </c>
      <c r="K1" s="10" t="s">
        <v>13</v>
      </c>
      <c r="L1" s="10" t="s">
        <v>259</v>
      </c>
      <c r="M1" s="10" t="s">
        <v>14</v>
      </c>
      <c r="N1" s="10" t="s">
        <v>15</v>
      </c>
      <c r="O1" s="10" t="s">
        <v>465</v>
      </c>
      <c r="P1" s="10" t="s">
        <v>16</v>
      </c>
      <c r="Q1" s="10" t="s">
        <v>466</v>
      </c>
    </row>
    <row r="2" spans="1:17" ht="16" customHeight="1" x14ac:dyDescent="0.25">
      <c r="A2" s="1">
        <v>1</v>
      </c>
      <c r="B2" s="15" t="s">
        <v>261</v>
      </c>
      <c r="C2" t="s">
        <v>311</v>
      </c>
      <c r="D2" s="1">
        <v>1997</v>
      </c>
      <c r="E2" s="1" t="s">
        <v>20</v>
      </c>
      <c r="F2" s="1" t="s">
        <v>21</v>
      </c>
      <c r="G2" s="1" t="s">
        <v>22</v>
      </c>
      <c r="H2" t="str">
        <f>VLOOKUP(G2,Location_details!$C$6:$E$18,2,0)</f>
        <v>USA</v>
      </c>
      <c r="I2" t="str">
        <f>VLOOKUP(G2,Location_details!$C$6:$E$18,3,0)</f>
        <v>English</v>
      </c>
      <c r="J2" s="12" t="s">
        <v>333</v>
      </c>
      <c r="K2" s="16">
        <v>94</v>
      </c>
      <c r="L2" s="1" t="s">
        <v>23</v>
      </c>
      <c r="M2" t="str">
        <f>VLOOKUP(N2,Sports_details!$B$1:$C$33,2,0)</f>
        <v>INDOOR</v>
      </c>
      <c r="N2" s="1" t="s">
        <v>24</v>
      </c>
      <c r="O2" s="1" t="s">
        <v>383</v>
      </c>
      <c r="P2" s="1">
        <v>80730</v>
      </c>
      <c r="Q2" s="1">
        <f ca="1">(YEAR(TODAY()) - 1)- Table[[#This Row],[BIRTHYEAR]]</f>
        <v>27</v>
      </c>
    </row>
    <row r="3" spans="1:17" ht="16" customHeight="1" x14ac:dyDescent="0.25">
      <c r="A3" s="1">
        <v>2</v>
      </c>
      <c r="B3" s="15" t="s">
        <v>262</v>
      </c>
      <c r="C3" t="s">
        <v>312</v>
      </c>
      <c r="D3" s="1">
        <v>1992</v>
      </c>
      <c r="E3" s="1" t="s">
        <v>28</v>
      </c>
      <c r="F3" s="1" t="s">
        <v>21</v>
      </c>
      <c r="G3" s="1" t="s">
        <v>22</v>
      </c>
      <c r="H3" t="str">
        <f>VLOOKUP(G3,Location_details!$C$6:$E$18,2,0)</f>
        <v>USA</v>
      </c>
      <c r="I3" t="str">
        <f>VLOOKUP(G3,Location_details!$C$6:$E$18,3,0)</f>
        <v>English</v>
      </c>
      <c r="J3" s="12" t="s">
        <v>334</v>
      </c>
      <c r="K3" s="16">
        <v>84</v>
      </c>
      <c r="L3" s="1" t="s">
        <v>29</v>
      </c>
      <c r="M3" t="str">
        <f>VLOOKUP(N3,Sports_details!$B$1:$C$33,2,0)</f>
        <v>INDOOR</v>
      </c>
      <c r="N3" s="1" t="s">
        <v>30</v>
      </c>
      <c r="O3" s="1" t="s">
        <v>384</v>
      </c>
      <c r="P3" s="1">
        <v>87470</v>
      </c>
      <c r="Q3" s="1">
        <f ca="1">(YEAR(TODAY()) - 1)- Table[[#This Row],[BIRTHYEAR]]</f>
        <v>32</v>
      </c>
    </row>
    <row r="4" spans="1:17" ht="16" customHeight="1" x14ac:dyDescent="0.25">
      <c r="A4" s="1">
        <v>3</v>
      </c>
      <c r="B4" s="15" t="s">
        <v>263</v>
      </c>
      <c r="C4" t="s">
        <v>435</v>
      </c>
      <c r="D4" s="1">
        <v>1969</v>
      </c>
      <c r="E4" s="1" t="s">
        <v>35</v>
      </c>
      <c r="F4" s="1" t="s">
        <v>36</v>
      </c>
      <c r="G4" s="1" t="s">
        <v>37</v>
      </c>
      <c r="H4" t="str">
        <f>VLOOKUP(G4,Location_details!$C$6:$E$18,2,0)</f>
        <v>BRAZIL</v>
      </c>
      <c r="I4" t="str">
        <f>VLOOKUP(G4,Location_details!$C$6:$E$18,3,0)</f>
        <v>Portuguese</v>
      </c>
      <c r="J4" s="12" t="s">
        <v>335</v>
      </c>
      <c r="K4" s="16">
        <v>53</v>
      </c>
      <c r="L4" s="1" t="s">
        <v>23</v>
      </c>
      <c r="M4" t="str">
        <f>VLOOKUP(N4,Sports_details!$B$1:$C$33,2,0)</f>
        <v>OUTDOOR</v>
      </c>
      <c r="N4" s="1" t="s">
        <v>38</v>
      </c>
      <c r="O4" s="1" t="s">
        <v>385</v>
      </c>
      <c r="P4" s="1">
        <v>64720</v>
      </c>
      <c r="Q4" s="1">
        <f ca="1">(YEAR(TODAY()) - 1)- Table[[#This Row],[BIRTHYEAR]]</f>
        <v>55</v>
      </c>
    </row>
    <row r="5" spans="1:17" ht="16" customHeight="1" x14ac:dyDescent="0.25">
      <c r="A5" s="1">
        <v>4</v>
      </c>
      <c r="B5" s="15" t="s">
        <v>264</v>
      </c>
      <c r="C5" t="s">
        <v>313</v>
      </c>
      <c r="D5" s="1">
        <v>1975</v>
      </c>
      <c r="E5" s="1" t="s">
        <v>42</v>
      </c>
      <c r="F5" s="1" t="s">
        <v>21</v>
      </c>
      <c r="G5" s="1" t="s">
        <v>22</v>
      </c>
      <c r="H5" t="str">
        <f>VLOOKUP(G5,Location_details!$C$6:$E$18,2,0)</f>
        <v>USA</v>
      </c>
      <c r="I5" t="str">
        <f>VLOOKUP(G5,Location_details!$C$6:$E$18,3,0)</f>
        <v>English</v>
      </c>
      <c r="J5" s="12" t="s">
        <v>336</v>
      </c>
      <c r="K5" s="16">
        <v>49</v>
      </c>
      <c r="L5" s="1" t="s">
        <v>29</v>
      </c>
      <c r="M5" t="str">
        <f>VLOOKUP(N5,Sports_details!$B$1:$C$33,2,0)</f>
        <v>OUTDOOR</v>
      </c>
      <c r="N5" s="1" t="s">
        <v>43</v>
      </c>
      <c r="O5" s="1" t="s">
        <v>386</v>
      </c>
      <c r="P5" s="1">
        <v>110800</v>
      </c>
      <c r="Q5" s="1">
        <f ca="1">(YEAR(TODAY()) - 1)- Table[[#This Row],[BIRTHYEAR]]</f>
        <v>49</v>
      </c>
    </row>
    <row r="6" spans="1:17" ht="16" customHeight="1" x14ac:dyDescent="0.25">
      <c r="A6" s="1">
        <v>5</v>
      </c>
      <c r="B6" s="15" t="s">
        <v>265</v>
      </c>
      <c r="C6" t="s">
        <v>314</v>
      </c>
      <c r="D6" s="1">
        <v>1970</v>
      </c>
      <c r="E6" s="1" t="s">
        <v>42</v>
      </c>
      <c r="F6" s="1" t="s">
        <v>36</v>
      </c>
      <c r="G6" s="1" t="s">
        <v>22</v>
      </c>
      <c r="H6" t="str">
        <f>VLOOKUP(G6,Location_details!$C$6:$E$18,2,0)</f>
        <v>USA</v>
      </c>
      <c r="I6" t="str">
        <f>VLOOKUP(G6,Location_details!$C$6:$E$18,3,0)</f>
        <v>English</v>
      </c>
      <c r="J6" s="12" t="s">
        <v>337</v>
      </c>
      <c r="K6" s="16">
        <v>85</v>
      </c>
      <c r="L6" s="1" t="s">
        <v>48</v>
      </c>
      <c r="M6" t="str">
        <f>VLOOKUP(N6,Sports_details!$B$1:$C$33,2,0)</f>
        <v>INDOOR</v>
      </c>
      <c r="N6" s="1" t="s">
        <v>49</v>
      </c>
      <c r="O6" s="1" t="s">
        <v>387</v>
      </c>
      <c r="P6" s="1">
        <v>56920</v>
      </c>
      <c r="Q6" s="1">
        <f ca="1">(YEAR(TODAY()) - 1)- Table[[#This Row],[BIRTHYEAR]]</f>
        <v>54</v>
      </c>
    </row>
    <row r="7" spans="1:17" ht="16" customHeight="1" x14ac:dyDescent="0.25">
      <c r="A7" s="1">
        <v>6</v>
      </c>
      <c r="B7" s="15" t="s">
        <v>266</v>
      </c>
      <c r="C7" t="s">
        <v>315</v>
      </c>
      <c r="D7" s="1">
        <v>1992</v>
      </c>
      <c r="E7" s="1" t="s">
        <v>54</v>
      </c>
      <c r="F7" s="1" t="s">
        <v>36</v>
      </c>
      <c r="G7" s="1" t="s">
        <v>22</v>
      </c>
      <c r="H7" t="str">
        <f>VLOOKUP(G7,Location_details!$C$6:$E$18,2,0)</f>
        <v>USA</v>
      </c>
      <c r="I7" t="str">
        <f>VLOOKUP(G7,Location_details!$C$6:$E$18,3,0)</f>
        <v>English</v>
      </c>
      <c r="J7" s="12" t="s">
        <v>338</v>
      </c>
      <c r="K7" s="16">
        <v>83</v>
      </c>
      <c r="L7" s="1" t="s">
        <v>29</v>
      </c>
      <c r="M7" t="str">
        <f>VLOOKUP(N7,Sports_details!$B$1:$C$33,2,0)</f>
        <v>INDOOR</v>
      </c>
      <c r="N7" s="1" t="s">
        <v>55</v>
      </c>
      <c r="O7" s="1" t="s">
        <v>388</v>
      </c>
      <c r="P7" s="1">
        <v>51130</v>
      </c>
      <c r="Q7" s="1">
        <f ca="1">(YEAR(TODAY()) - 1)- Table[[#This Row],[BIRTHYEAR]]</f>
        <v>32</v>
      </c>
    </row>
    <row r="8" spans="1:17" ht="16" customHeight="1" x14ac:dyDescent="0.25">
      <c r="A8" s="1">
        <v>7</v>
      </c>
      <c r="B8" s="15" t="s">
        <v>267</v>
      </c>
      <c r="C8" t="s">
        <v>316</v>
      </c>
      <c r="D8" s="1">
        <v>1999</v>
      </c>
      <c r="E8" s="1" t="s">
        <v>59</v>
      </c>
      <c r="F8" s="1" t="s">
        <v>21</v>
      </c>
      <c r="G8" s="1" t="s">
        <v>22</v>
      </c>
      <c r="H8" t="str">
        <f>VLOOKUP(G8,Location_details!$C$6:$E$18,2,0)</f>
        <v>USA</v>
      </c>
      <c r="I8" t="str">
        <f>VLOOKUP(G8,Location_details!$C$6:$E$18,3,0)</f>
        <v>English</v>
      </c>
      <c r="J8" s="12" t="s">
        <v>339</v>
      </c>
      <c r="K8" s="16">
        <v>61</v>
      </c>
      <c r="L8" s="1" t="s">
        <v>48</v>
      </c>
      <c r="M8" t="str">
        <f>VLOOKUP(N8,Sports_details!$B$1:$C$33,2,0)</f>
        <v>OUTDOOR</v>
      </c>
      <c r="N8" s="1" t="s">
        <v>60</v>
      </c>
      <c r="O8" s="1" t="s">
        <v>389</v>
      </c>
      <c r="P8" s="1">
        <v>65470</v>
      </c>
      <c r="Q8" s="1">
        <f ca="1">(YEAR(TODAY()) - 1)- Table[[#This Row],[BIRTHYEAR]]</f>
        <v>25</v>
      </c>
    </row>
    <row r="9" spans="1:17" ht="16" customHeight="1" x14ac:dyDescent="0.25">
      <c r="A9" s="1">
        <v>8</v>
      </c>
      <c r="B9" s="15" t="s">
        <v>268</v>
      </c>
      <c r="C9" t="s">
        <v>317</v>
      </c>
      <c r="D9" s="1">
        <v>1963</v>
      </c>
      <c r="E9" s="1" t="s">
        <v>42</v>
      </c>
      <c r="F9" s="1" t="s">
        <v>36</v>
      </c>
      <c r="G9" s="1" t="s">
        <v>22</v>
      </c>
      <c r="H9" t="str">
        <f>VLOOKUP(G9,Location_details!$C$6:$E$18,2,0)</f>
        <v>USA</v>
      </c>
      <c r="I9" t="str">
        <f>VLOOKUP(G9,Location_details!$C$6:$E$18,3,0)</f>
        <v>English</v>
      </c>
      <c r="J9" s="12" t="s">
        <v>340</v>
      </c>
      <c r="K9" s="16">
        <v>106</v>
      </c>
      <c r="L9" s="1" t="s">
        <v>64</v>
      </c>
      <c r="M9" t="str">
        <f>VLOOKUP(N9,Sports_details!$B$1:$C$33,2,0)</f>
        <v>INDOOR</v>
      </c>
      <c r="N9" s="1" t="s">
        <v>65</v>
      </c>
      <c r="O9" s="1" t="s">
        <v>390</v>
      </c>
      <c r="P9" s="1">
        <v>109900</v>
      </c>
      <c r="Q9" s="1">
        <f ca="1">(YEAR(TODAY()) - 1)- Table[[#This Row],[BIRTHYEAR]]</f>
        <v>61</v>
      </c>
    </row>
    <row r="10" spans="1:17" ht="16" customHeight="1" x14ac:dyDescent="0.25">
      <c r="A10" s="1">
        <v>9</v>
      </c>
      <c r="B10" s="15" t="s">
        <v>269</v>
      </c>
      <c r="C10" t="s">
        <v>318</v>
      </c>
      <c r="D10" s="1">
        <v>1971</v>
      </c>
      <c r="E10" s="1" t="s">
        <v>28</v>
      </c>
      <c r="F10" s="1" t="s">
        <v>21</v>
      </c>
      <c r="G10" s="1" t="s">
        <v>69</v>
      </c>
      <c r="H10" t="str">
        <f>VLOOKUP(G10,Location_details!$C$6:$E$18,2,0)</f>
        <v>UK</v>
      </c>
      <c r="I10" t="str">
        <f>VLOOKUP(G10,Location_details!$C$6:$E$18,3,0)</f>
        <v>English</v>
      </c>
      <c r="J10" s="12" t="s">
        <v>341</v>
      </c>
      <c r="K10" s="16">
        <v>65</v>
      </c>
      <c r="L10" s="1" t="s">
        <v>64</v>
      </c>
      <c r="M10" t="str">
        <f>VLOOKUP(N10,Sports_details!$B$1:$C$33,2,0)</f>
        <v>INDOOR</v>
      </c>
      <c r="N10" s="1" t="s">
        <v>70</v>
      </c>
      <c r="O10" s="1" t="s">
        <v>391</v>
      </c>
      <c r="P10" s="1">
        <v>60060</v>
      </c>
      <c r="Q10" s="1">
        <f ca="1">(YEAR(TODAY()) - 1)- Table[[#This Row],[BIRTHYEAR]]</f>
        <v>53</v>
      </c>
    </row>
    <row r="11" spans="1:17" ht="16" customHeight="1" x14ac:dyDescent="0.25">
      <c r="A11" s="1">
        <v>10</v>
      </c>
      <c r="B11" s="15" t="s">
        <v>270</v>
      </c>
      <c r="C11" t="s">
        <v>319</v>
      </c>
      <c r="D11" s="1">
        <v>1964</v>
      </c>
      <c r="E11" s="1" t="s">
        <v>54</v>
      </c>
      <c r="F11" s="1" t="s">
        <v>36</v>
      </c>
      <c r="G11" s="1" t="s">
        <v>69</v>
      </c>
      <c r="H11" t="str">
        <f>VLOOKUP(G11,Location_details!$C$6:$E$18,2,0)</f>
        <v>UK</v>
      </c>
      <c r="I11" t="str">
        <f>VLOOKUP(G11,Location_details!$C$6:$E$18,3,0)</f>
        <v>English</v>
      </c>
      <c r="J11" s="12" t="s">
        <v>342</v>
      </c>
      <c r="K11" s="16">
        <v>63</v>
      </c>
      <c r="L11" s="1" t="s">
        <v>74</v>
      </c>
      <c r="M11" t="str">
        <f>VLOOKUP(N11,Sports_details!$B$1:$C$33,2,0)</f>
        <v>OUTDOOR</v>
      </c>
      <c r="N11" s="1" t="s">
        <v>60</v>
      </c>
      <c r="O11" s="1" t="s">
        <v>392</v>
      </c>
      <c r="P11" s="1">
        <v>32759.999999999996</v>
      </c>
      <c r="Q11" s="1">
        <f ca="1">(YEAR(TODAY()) - 1)- Table[[#This Row],[BIRTHYEAR]]</f>
        <v>60</v>
      </c>
    </row>
    <row r="12" spans="1:17" ht="16" customHeight="1" x14ac:dyDescent="0.25">
      <c r="A12" s="1">
        <v>11</v>
      </c>
      <c r="B12" s="15" t="s">
        <v>271</v>
      </c>
      <c r="C12" t="s">
        <v>320</v>
      </c>
      <c r="D12" s="1">
        <v>1986</v>
      </c>
      <c r="E12" s="1" t="s">
        <v>79</v>
      </c>
      <c r="F12" s="1" t="s">
        <v>36</v>
      </c>
      <c r="G12" s="1" t="s">
        <v>69</v>
      </c>
      <c r="H12" t="str">
        <f>VLOOKUP(G12,Location_details!$C$6:$E$18,2,0)</f>
        <v>UK</v>
      </c>
      <c r="I12" t="str">
        <f>VLOOKUP(G12,Location_details!$C$6:$E$18,3,0)</f>
        <v>English</v>
      </c>
      <c r="J12" s="12" t="s">
        <v>343</v>
      </c>
      <c r="K12" s="16">
        <v>104</v>
      </c>
      <c r="L12" s="1" t="s">
        <v>74</v>
      </c>
      <c r="M12" t="str">
        <f>VLOOKUP(N12,Sports_details!$B$1:$C$33,2,0)</f>
        <v>OUTDOOR</v>
      </c>
      <c r="N12" s="1" t="s">
        <v>80</v>
      </c>
      <c r="O12" s="1" t="s">
        <v>393</v>
      </c>
      <c r="P12" s="1">
        <v>99610</v>
      </c>
      <c r="Q12" s="1">
        <f ca="1">(YEAR(TODAY()) - 1)- Table[[#This Row],[BIRTHYEAR]]</f>
        <v>38</v>
      </c>
    </row>
    <row r="13" spans="1:17" ht="16" customHeight="1" x14ac:dyDescent="0.25">
      <c r="A13" s="1">
        <v>12</v>
      </c>
      <c r="B13" s="15" t="s">
        <v>272</v>
      </c>
      <c r="C13" t="s">
        <v>321</v>
      </c>
      <c r="D13" s="1">
        <v>1977</v>
      </c>
      <c r="E13" s="1" t="s">
        <v>20</v>
      </c>
      <c r="F13" s="1" t="s">
        <v>21</v>
      </c>
      <c r="G13" s="1" t="s">
        <v>69</v>
      </c>
      <c r="H13" t="str">
        <f>VLOOKUP(G13,Location_details!$C$6:$E$18,2,0)</f>
        <v>UK</v>
      </c>
      <c r="I13" t="str">
        <f>VLOOKUP(G13,Location_details!$C$6:$E$18,3,0)</f>
        <v>English</v>
      </c>
      <c r="J13" s="12" t="s">
        <v>344</v>
      </c>
      <c r="K13" s="16">
        <v>101</v>
      </c>
      <c r="L13" s="1" t="s">
        <v>74</v>
      </c>
      <c r="M13" t="str">
        <f>VLOOKUP(N13,Sports_details!$B$1:$C$33,2,0)</f>
        <v>OUTDOOR</v>
      </c>
      <c r="N13" s="1" t="s">
        <v>85</v>
      </c>
      <c r="O13" s="1" t="s">
        <v>394</v>
      </c>
      <c r="P13" s="1">
        <v>56600</v>
      </c>
      <c r="Q13" s="1">
        <f ca="1">(YEAR(TODAY()) - 1)- Table[[#This Row],[BIRTHYEAR]]</f>
        <v>47</v>
      </c>
    </row>
    <row r="14" spans="1:17" ht="16" customHeight="1" x14ac:dyDescent="0.25">
      <c r="A14" s="1">
        <v>13</v>
      </c>
      <c r="B14" s="15" t="s">
        <v>273</v>
      </c>
      <c r="C14" t="s">
        <v>322</v>
      </c>
      <c r="D14" s="1">
        <v>1977</v>
      </c>
      <c r="E14" s="1" t="s">
        <v>28</v>
      </c>
      <c r="F14" s="1" t="s">
        <v>21</v>
      </c>
      <c r="G14" s="1" t="s">
        <v>69</v>
      </c>
      <c r="H14" t="str">
        <f>VLOOKUP(G14,Location_details!$C$6:$E$18,2,0)</f>
        <v>UK</v>
      </c>
      <c r="I14" t="str">
        <f>VLOOKUP(G14,Location_details!$C$6:$E$18,3,0)</f>
        <v>English</v>
      </c>
      <c r="J14" s="12" t="s">
        <v>345</v>
      </c>
      <c r="K14" s="16">
        <v>71</v>
      </c>
      <c r="L14" s="1" t="s">
        <v>23</v>
      </c>
      <c r="M14" t="str">
        <f>VLOOKUP(N14,Sports_details!$B$1:$C$33,2,0)</f>
        <v>OUTDOOR</v>
      </c>
      <c r="N14" s="1" t="s">
        <v>89</v>
      </c>
      <c r="O14" s="1" t="s">
        <v>395</v>
      </c>
      <c r="P14" s="1">
        <v>117400</v>
      </c>
      <c r="Q14" s="1">
        <f ca="1">(YEAR(TODAY()) - 1)- Table[[#This Row],[BIRTHYEAR]]</f>
        <v>47</v>
      </c>
    </row>
    <row r="15" spans="1:17" ht="16" customHeight="1" x14ac:dyDescent="0.25">
      <c r="A15" s="1">
        <v>14</v>
      </c>
      <c r="B15" s="15" t="s">
        <v>274</v>
      </c>
      <c r="C15" t="s">
        <v>436</v>
      </c>
      <c r="D15" s="1">
        <v>1959</v>
      </c>
      <c r="E15" s="1" t="s">
        <v>93</v>
      </c>
      <c r="F15" s="1" t="s">
        <v>36</v>
      </c>
      <c r="G15" s="1" t="s">
        <v>94</v>
      </c>
      <c r="H15" t="str">
        <f>VLOOKUP(G15,Location_details!$C$6:$E$18,2,0)</f>
        <v>GERMANY</v>
      </c>
      <c r="I15" t="str">
        <f>VLOOKUP(G15,Location_details!$C$6:$E$18,3,0)</f>
        <v>German</v>
      </c>
      <c r="J15" s="12" t="s">
        <v>346</v>
      </c>
      <c r="K15" s="16">
        <v>68</v>
      </c>
      <c r="L15" s="1" t="s">
        <v>64</v>
      </c>
      <c r="M15" t="str">
        <f>VLOOKUP(N15,Sports_details!$B$1:$C$33,2,0)</f>
        <v>OUTDOOR</v>
      </c>
      <c r="N15" s="1" t="s">
        <v>95</v>
      </c>
      <c r="O15" s="1" t="s">
        <v>396</v>
      </c>
      <c r="P15" s="1">
        <v>64860</v>
      </c>
      <c r="Q15" s="1">
        <f ca="1">(YEAR(TODAY()) - 1)- Table[[#This Row],[BIRTHYEAR]]</f>
        <v>65</v>
      </c>
    </row>
    <row r="16" spans="1:17" ht="16" customHeight="1" x14ac:dyDescent="0.25">
      <c r="A16" s="1">
        <v>15</v>
      </c>
      <c r="B16" s="15" t="s">
        <v>275</v>
      </c>
      <c r="C16" t="s">
        <v>323</v>
      </c>
      <c r="D16" s="1">
        <v>1965</v>
      </c>
      <c r="E16" s="1" t="s">
        <v>100</v>
      </c>
      <c r="F16" s="1" t="s">
        <v>21</v>
      </c>
      <c r="G16" s="1" t="s">
        <v>94</v>
      </c>
      <c r="H16" t="str">
        <f>VLOOKUP(G16,Location_details!$C$6:$E$18,2,0)</f>
        <v>GERMANY</v>
      </c>
      <c r="I16" t="str">
        <f>VLOOKUP(G16,Location_details!$C$6:$E$18,3,0)</f>
        <v>German</v>
      </c>
      <c r="J16" s="12" t="s">
        <v>347</v>
      </c>
      <c r="K16" s="16">
        <v>105</v>
      </c>
      <c r="L16" s="1" t="s">
        <v>74</v>
      </c>
      <c r="M16" t="str">
        <f>VLOOKUP(N16,Sports_details!$B$1:$C$33,2,0)</f>
        <v>INDOOR</v>
      </c>
      <c r="N16" s="1" t="s">
        <v>101</v>
      </c>
      <c r="O16" s="1" t="s">
        <v>397</v>
      </c>
      <c r="P16" s="1">
        <v>10240</v>
      </c>
      <c r="Q16" s="1">
        <f ca="1">(YEAR(TODAY()) - 1)- Table[[#This Row],[BIRTHYEAR]]</f>
        <v>59</v>
      </c>
    </row>
    <row r="17" spans="1:17" ht="16" customHeight="1" x14ac:dyDescent="0.25">
      <c r="A17" s="1">
        <v>16</v>
      </c>
      <c r="B17" s="15" t="s">
        <v>276</v>
      </c>
      <c r="C17" t="s">
        <v>437</v>
      </c>
      <c r="D17" s="1">
        <v>1969</v>
      </c>
      <c r="E17" s="1" t="s">
        <v>35</v>
      </c>
      <c r="F17" s="1" t="s">
        <v>36</v>
      </c>
      <c r="G17" s="1" t="s">
        <v>94</v>
      </c>
      <c r="H17" t="str">
        <f>VLOOKUP(G17,Location_details!$C$6:$E$18,2,0)</f>
        <v>GERMANY</v>
      </c>
      <c r="I17" t="str">
        <f>VLOOKUP(G17,Location_details!$C$6:$E$18,3,0)</f>
        <v>German</v>
      </c>
      <c r="J17" s="12" t="s">
        <v>348</v>
      </c>
      <c r="K17" s="16">
        <v>49</v>
      </c>
      <c r="L17" s="1" t="s">
        <v>74</v>
      </c>
      <c r="M17" t="str">
        <f>VLOOKUP(N17,Sports_details!$B$1:$C$33,2,0)</f>
        <v>OUTDOOR</v>
      </c>
      <c r="N17" s="1" t="s">
        <v>43</v>
      </c>
      <c r="O17" s="1" t="s">
        <v>398</v>
      </c>
      <c r="P17" s="1">
        <v>88760</v>
      </c>
      <c r="Q17" s="1">
        <f ca="1">(YEAR(TODAY()) - 1)- Table[[#This Row],[BIRTHYEAR]]</f>
        <v>55</v>
      </c>
    </row>
    <row r="18" spans="1:17" ht="16" customHeight="1" x14ac:dyDescent="0.25">
      <c r="A18" s="1">
        <v>17</v>
      </c>
      <c r="B18" s="15" t="s">
        <v>277</v>
      </c>
      <c r="C18" t="s">
        <v>438</v>
      </c>
      <c r="D18" s="1">
        <v>1972</v>
      </c>
      <c r="E18" s="1" t="s">
        <v>20</v>
      </c>
      <c r="F18" s="1" t="s">
        <v>36</v>
      </c>
      <c r="G18" s="1" t="s">
        <v>94</v>
      </c>
      <c r="H18" t="str">
        <f>VLOOKUP(G18,Location_details!$C$6:$E$18,2,0)</f>
        <v>GERMANY</v>
      </c>
      <c r="I18" t="str">
        <f>VLOOKUP(G18,Location_details!$C$6:$E$18,3,0)</f>
        <v>German</v>
      </c>
      <c r="J18" s="12" t="s">
        <v>349</v>
      </c>
      <c r="K18" s="16">
        <v>106</v>
      </c>
      <c r="L18" s="1" t="s">
        <v>23</v>
      </c>
      <c r="M18" t="str">
        <f>VLOOKUP(N18,Sports_details!$B$1:$C$33,2,0)</f>
        <v>INDOOR</v>
      </c>
      <c r="N18" s="1" t="s">
        <v>108</v>
      </c>
      <c r="O18" s="1" t="s">
        <v>399</v>
      </c>
      <c r="P18" s="1">
        <v>80760</v>
      </c>
      <c r="Q18" s="1">
        <f ca="1">(YEAR(TODAY()) - 1)- Table[[#This Row],[BIRTHYEAR]]</f>
        <v>52</v>
      </c>
    </row>
    <row r="19" spans="1:17" ht="16" customHeight="1" x14ac:dyDescent="0.25">
      <c r="A19" s="1">
        <v>18</v>
      </c>
      <c r="B19" s="15" t="s">
        <v>278</v>
      </c>
      <c r="C19" t="s">
        <v>439</v>
      </c>
      <c r="D19" s="1">
        <v>1959</v>
      </c>
      <c r="E19" s="1" t="s">
        <v>93</v>
      </c>
      <c r="F19" s="1" t="s">
        <v>36</v>
      </c>
      <c r="G19" s="1" t="s">
        <v>94</v>
      </c>
      <c r="H19" t="str">
        <f>VLOOKUP(G19,Location_details!$C$6:$E$18,2,0)</f>
        <v>GERMANY</v>
      </c>
      <c r="I19" t="str">
        <f>VLOOKUP(G19,Location_details!$C$6:$E$18,3,0)</f>
        <v>German</v>
      </c>
      <c r="J19" s="12" t="s">
        <v>350</v>
      </c>
      <c r="K19" s="16">
        <v>71</v>
      </c>
      <c r="L19" s="1" t="s">
        <v>23</v>
      </c>
      <c r="M19" t="str">
        <f>VLOOKUP(N19,Sports_details!$B$1:$C$33,2,0)</f>
        <v>OUTDOOR</v>
      </c>
      <c r="N19" s="1" t="s">
        <v>112</v>
      </c>
      <c r="O19" s="1" t="s">
        <v>400</v>
      </c>
      <c r="P19" s="1">
        <v>88790</v>
      </c>
      <c r="Q19" s="1">
        <f ca="1">(YEAR(TODAY()) - 1)- Table[[#This Row],[BIRTHYEAR]]</f>
        <v>65</v>
      </c>
    </row>
    <row r="20" spans="1:17" ht="16" customHeight="1" x14ac:dyDescent="0.25">
      <c r="A20" s="1">
        <v>19</v>
      </c>
      <c r="B20" s="15" t="s">
        <v>279</v>
      </c>
      <c r="C20" t="s">
        <v>324</v>
      </c>
      <c r="D20" s="1">
        <v>1977</v>
      </c>
      <c r="E20" s="1" t="s">
        <v>42</v>
      </c>
      <c r="F20" s="1" t="s">
        <v>21</v>
      </c>
      <c r="G20" s="1" t="s">
        <v>116</v>
      </c>
      <c r="H20" t="str">
        <f>VLOOKUP(G20,Location_details!$C$6:$E$18,2,0)</f>
        <v>AUSTRALIA</v>
      </c>
      <c r="I20" t="str">
        <f>VLOOKUP(G20,Location_details!$C$6:$E$18,3,0)</f>
        <v>English</v>
      </c>
      <c r="J20" s="12" t="s">
        <v>351</v>
      </c>
      <c r="K20" s="16">
        <v>70</v>
      </c>
      <c r="L20" s="1" t="s">
        <v>64</v>
      </c>
      <c r="M20" t="str">
        <f>VLOOKUP(N20,Sports_details!$B$1:$C$33,2,0)</f>
        <v>INDOOR</v>
      </c>
      <c r="N20" s="1" t="s">
        <v>117</v>
      </c>
      <c r="O20" s="1" t="s">
        <v>401</v>
      </c>
      <c r="P20" s="1">
        <v>63530</v>
      </c>
      <c r="Q20" s="1">
        <f ca="1">(YEAR(TODAY()) - 1)- Table[[#This Row],[BIRTHYEAR]]</f>
        <v>47</v>
      </c>
    </row>
    <row r="21" spans="1:17" ht="16" customHeight="1" x14ac:dyDescent="0.25">
      <c r="A21" s="1">
        <v>20</v>
      </c>
      <c r="B21" s="15" t="s">
        <v>280</v>
      </c>
      <c r="C21" t="s">
        <v>325</v>
      </c>
      <c r="D21" s="1">
        <v>1976</v>
      </c>
      <c r="E21" s="1" t="s">
        <v>121</v>
      </c>
      <c r="F21" s="1" t="s">
        <v>36</v>
      </c>
      <c r="G21" s="1" t="s">
        <v>116</v>
      </c>
      <c r="H21" t="str">
        <f>VLOOKUP(G21,Location_details!$C$6:$E$18,2,0)</f>
        <v>AUSTRALIA</v>
      </c>
      <c r="I21" t="str">
        <f>VLOOKUP(G21,Location_details!$C$6:$E$18,3,0)</f>
        <v>English</v>
      </c>
      <c r="J21" s="12" t="s">
        <v>352</v>
      </c>
      <c r="K21" s="16">
        <v>55</v>
      </c>
      <c r="L21" s="1" t="s">
        <v>29</v>
      </c>
      <c r="M21" t="str">
        <f>VLOOKUP(N21,Sports_details!$B$1:$C$33,2,0)</f>
        <v>INDOOR</v>
      </c>
      <c r="N21" s="1" t="s">
        <v>122</v>
      </c>
      <c r="O21" s="1" t="s">
        <v>402</v>
      </c>
      <c r="P21" s="1">
        <v>46350</v>
      </c>
      <c r="Q21" s="1">
        <f ca="1">(YEAR(TODAY()) - 1)- Table[[#This Row],[BIRTHYEAR]]</f>
        <v>48</v>
      </c>
    </row>
    <row r="22" spans="1:17" ht="16" customHeight="1" x14ac:dyDescent="0.25">
      <c r="A22" s="1">
        <v>21</v>
      </c>
      <c r="B22" s="15" t="s">
        <v>281</v>
      </c>
      <c r="C22" t="s">
        <v>326</v>
      </c>
      <c r="D22" s="1">
        <v>1996</v>
      </c>
      <c r="E22" s="1" t="s">
        <v>35</v>
      </c>
      <c r="F22" s="1" t="s">
        <v>36</v>
      </c>
      <c r="G22" s="1" t="s">
        <v>116</v>
      </c>
      <c r="H22" t="str">
        <f>VLOOKUP(G22,Location_details!$C$6:$E$18,2,0)</f>
        <v>AUSTRALIA</v>
      </c>
      <c r="I22" t="str">
        <f>VLOOKUP(G22,Location_details!$C$6:$E$18,3,0)</f>
        <v>English</v>
      </c>
      <c r="J22" s="12" t="s">
        <v>353</v>
      </c>
      <c r="K22" s="16">
        <v>101</v>
      </c>
      <c r="L22" s="1" t="s">
        <v>48</v>
      </c>
      <c r="M22" t="str">
        <f>VLOOKUP(N22,Sports_details!$B$1:$C$33,2,0)</f>
        <v>OUTDOOR</v>
      </c>
      <c r="N22" s="1" t="s">
        <v>126</v>
      </c>
      <c r="O22" s="1" t="s">
        <v>403</v>
      </c>
      <c r="P22" s="1">
        <v>106800</v>
      </c>
      <c r="Q22" s="1">
        <f ca="1">(YEAR(TODAY()) - 1)- Table[[#This Row],[BIRTHYEAR]]</f>
        <v>28</v>
      </c>
    </row>
    <row r="23" spans="1:17" ht="16" customHeight="1" x14ac:dyDescent="0.25">
      <c r="A23" s="1">
        <v>22</v>
      </c>
      <c r="B23" s="15" t="s">
        <v>282</v>
      </c>
      <c r="C23" t="s">
        <v>327</v>
      </c>
      <c r="D23" s="1">
        <v>1964</v>
      </c>
      <c r="E23" s="1" t="s">
        <v>130</v>
      </c>
      <c r="F23" s="1" t="s">
        <v>21</v>
      </c>
      <c r="G23" s="1" t="s">
        <v>116</v>
      </c>
      <c r="H23" t="str">
        <f>VLOOKUP(G23,Location_details!$C$6:$E$18,2,0)</f>
        <v>AUSTRALIA</v>
      </c>
      <c r="I23" t="str">
        <f>VLOOKUP(G23,Location_details!$C$6:$E$18,3,0)</f>
        <v>English</v>
      </c>
      <c r="J23" s="12" t="s">
        <v>354</v>
      </c>
      <c r="K23" s="16">
        <v>84</v>
      </c>
      <c r="L23" s="1" t="s">
        <v>64</v>
      </c>
      <c r="M23" t="str">
        <f>VLOOKUP(N23,Sports_details!$B$1:$C$33,2,0)</f>
        <v>OUTDOOR</v>
      </c>
      <c r="N23" s="1" t="s">
        <v>131</v>
      </c>
      <c r="O23" s="1" t="s">
        <v>404</v>
      </c>
      <c r="P23" s="1">
        <v>96470</v>
      </c>
      <c r="Q23" s="1">
        <f ca="1">(YEAR(TODAY()) - 1)- Table[[#This Row],[BIRTHYEAR]]</f>
        <v>60</v>
      </c>
    </row>
    <row r="24" spans="1:17" ht="16" customHeight="1" x14ac:dyDescent="0.25">
      <c r="A24" s="1">
        <v>23</v>
      </c>
      <c r="B24" s="15" t="s">
        <v>283</v>
      </c>
      <c r="C24" t="s">
        <v>328</v>
      </c>
      <c r="D24" s="1">
        <v>1955</v>
      </c>
      <c r="E24" s="1" t="s">
        <v>54</v>
      </c>
      <c r="F24" s="1" t="s">
        <v>21</v>
      </c>
      <c r="G24" s="1" t="s">
        <v>116</v>
      </c>
      <c r="H24" t="str">
        <f>VLOOKUP(G24,Location_details!$C$6:$E$18,2,0)</f>
        <v>AUSTRALIA</v>
      </c>
      <c r="I24" t="str">
        <f>VLOOKUP(G24,Location_details!$C$6:$E$18,3,0)</f>
        <v>English</v>
      </c>
      <c r="J24" s="12" t="s">
        <v>355</v>
      </c>
      <c r="K24" s="16">
        <v>67</v>
      </c>
      <c r="L24" s="1" t="s">
        <v>74</v>
      </c>
      <c r="M24" t="str">
        <f>VLOOKUP(N24,Sports_details!$B$1:$C$33,2,0)</f>
        <v>OUTDOOR</v>
      </c>
      <c r="N24" s="1" t="s">
        <v>135</v>
      </c>
      <c r="O24" s="1" t="s">
        <v>405</v>
      </c>
      <c r="P24" s="1">
        <v>16530</v>
      </c>
      <c r="Q24" s="1">
        <f ca="1">(YEAR(TODAY()) - 1)- Table[[#This Row],[BIRTHYEAR]]</f>
        <v>69</v>
      </c>
    </row>
    <row r="25" spans="1:17" ht="16" customHeight="1" x14ac:dyDescent="0.25">
      <c r="A25" s="1">
        <v>24</v>
      </c>
      <c r="B25" s="15" t="s">
        <v>284</v>
      </c>
      <c r="C25" t="s">
        <v>329</v>
      </c>
      <c r="D25" s="1">
        <v>1999</v>
      </c>
      <c r="E25" s="1" t="s">
        <v>93</v>
      </c>
      <c r="F25" s="1" t="s">
        <v>21</v>
      </c>
      <c r="G25" s="1" t="s">
        <v>116</v>
      </c>
      <c r="H25" t="str">
        <f>VLOOKUP(G25,Location_details!$C$6:$E$18,2,0)</f>
        <v>AUSTRALIA</v>
      </c>
      <c r="I25" t="str">
        <f>VLOOKUP(G25,Location_details!$C$6:$E$18,3,0)</f>
        <v>English</v>
      </c>
      <c r="J25" s="12" t="s">
        <v>356</v>
      </c>
      <c r="K25" s="16">
        <v>59</v>
      </c>
      <c r="L25" s="1" t="s">
        <v>48</v>
      </c>
      <c r="M25" t="str">
        <f>VLOOKUP(N25,Sports_details!$B$1:$C$33,2,0)</f>
        <v>OUTDOOR</v>
      </c>
      <c r="N25" s="1" t="s">
        <v>139</v>
      </c>
      <c r="O25" s="1" t="s">
        <v>406</v>
      </c>
      <c r="P25" s="1">
        <v>21890</v>
      </c>
      <c r="Q25" s="1">
        <f ca="1">(YEAR(TODAY()) - 1)- Table[[#This Row],[BIRTHYEAR]]</f>
        <v>25</v>
      </c>
    </row>
    <row r="26" spans="1:17" ht="16" customHeight="1" x14ac:dyDescent="0.25">
      <c r="A26" s="1">
        <v>25</v>
      </c>
      <c r="B26" s="15" t="s">
        <v>285</v>
      </c>
      <c r="C26" t="s">
        <v>330</v>
      </c>
      <c r="D26" s="1">
        <v>1966</v>
      </c>
      <c r="E26" s="1" t="s">
        <v>35</v>
      </c>
      <c r="F26" s="1" t="s">
        <v>21</v>
      </c>
      <c r="G26" s="1" t="s">
        <v>116</v>
      </c>
      <c r="H26" t="str">
        <f>VLOOKUP(G26,Location_details!$C$6:$E$18,2,0)</f>
        <v>AUSTRALIA</v>
      </c>
      <c r="I26" t="str">
        <f>VLOOKUP(G26,Location_details!$C$6:$E$18,3,0)</f>
        <v>English</v>
      </c>
      <c r="J26" s="12" t="s">
        <v>357</v>
      </c>
      <c r="K26" s="16">
        <v>78</v>
      </c>
      <c r="L26" s="1" t="s">
        <v>64</v>
      </c>
      <c r="M26" t="str">
        <f>VLOOKUP(N26,Sports_details!$B$1:$C$33,2,0)</f>
        <v>OUTDOOR</v>
      </c>
      <c r="N26" s="1" t="s">
        <v>60</v>
      </c>
      <c r="O26" s="1" t="s">
        <v>407</v>
      </c>
      <c r="P26" s="1">
        <v>62040</v>
      </c>
      <c r="Q26" s="1">
        <f ca="1">(YEAR(TODAY()) - 1)- Table[[#This Row],[BIRTHYEAR]]</f>
        <v>58</v>
      </c>
    </row>
    <row r="27" spans="1:17" ht="16" customHeight="1" x14ac:dyDescent="0.25">
      <c r="A27" s="1">
        <v>26</v>
      </c>
      <c r="B27" s="15" t="s">
        <v>286</v>
      </c>
      <c r="C27" t="s">
        <v>331</v>
      </c>
      <c r="D27" s="1">
        <v>1978</v>
      </c>
      <c r="E27" s="1" t="s">
        <v>130</v>
      </c>
      <c r="F27" s="1" t="s">
        <v>21</v>
      </c>
      <c r="G27" s="1" t="s">
        <v>116</v>
      </c>
      <c r="H27" t="str">
        <f>VLOOKUP(G27,Location_details!$C$6:$E$18,2,0)</f>
        <v>AUSTRALIA</v>
      </c>
      <c r="I27" t="str">
        <f>VLOOKUP(G27,Location_details!$C$6:$E$18,3,0)</f>
        <v>English</v>
      </c>
      <c r="J27" s="12" t="s">
        <v>358</v>
      </c>
      <c r="K27" s="16">
        <v>86</v>
      </c>
      <c r="L27" s="1" t="s">
        <v>146</v>
      </c>
      <c r="M27" t="str">
        <f>VLOOKUP(N27,Sports_details!$B$1:$C$33,2,0)</f>
        <v>INDOOR</v>
      </c>
      <c r="N27" s="1" t="s">
        <v>24</v>
      </c>
      <c r="O27" s="1" t="s">
        <v>408</v>
      </c>
      <c r="P27" s="1">
        <v>89740</v>
      </c>
      <c r="Q27" s="1">
        <f ca="1">(YEAR(TODAY()) - 1)- Table[[#This Row],[BIRTHYEAR]]</f>
        <v>46</v>
      </c>
    </row>
    <row r="28" spans="1:17" ht="16" customHeight="1" x14ac:dyDescent="0.25">
      <c r="A28" s="1">
        <v>27</v>
      </c>
      <c r="B28" s="15" t="s">
        <v>287</v>
      </c>
      <c r="C28" t="s">
        <v>440</v>
      </c>
      <c r="D28" s="1">
        <v>1970</v>
      </c>
      <c r="E28" s="1" t="s">
        <v>35</v>
      </c>
      <c r="F28" s="1" t="s">
        <v>36</v>
      </c>
      <c r="G28" s="1" t="s">
        <v>150</v>
      </c>
      <c r="H28" t="str">
        <f>VLOOKUP(G28,Location_details!$C$6:$E$18,2,0)</f>
        <v>AUSTRIA</v>
      </c>
      <c r="I28" t="str">
        <f>VLOOKUP(G28,Location_details!$C$6:$E$18,3,0)</f>
        <v>German</v>
      </c>
      <c r="J28" s="12" t="s">
        <v>359</v>
      </c>
      <c r="K28" s="16">
        <v>93</v>
      </c>
      <c r="L28" s="1" t="s">
        <v>146</v>
      </c>
      <c r="M28" t="str">
        <f>VLOOKUP(N28,Sports_details!$B$1:$C$33,2,0)</f>
        <v>INDOOR</v>
      </c>
      <c r="N28" s="1" t="s">
        <v>151</v>
      </c>
      <c r="O28" s="1" t="s">
        <v>409</v>
      </c>
      <c r="P28" s="1">
        <v>41040</v>
      </c>
      <c r="Q28" s="1">
        <f ca="1">(YEAR(TODAY()) - 1)- Table[[#This Row],[BIRTHYEAR]]</f>
        <v>54</v>
      </c>
    </row>
    <row r="29" spans="1:17" ht="16" customHeight="1" x14ac:dyDescent="0.25">
      <c r="A29" s="1">
        <v>28</v>
      </c>
      <c r="B29" s="15" t="s">
        <v>288</v>
      </c>
      <c r="C29" t="s">
        <v>441</v>
      </c>
      <c r="D29" s="1">
        <v>1982</v>
      </c>
      <c r="E29" s="1" t="s">
        <v>100</v>
      </c>
      <c r="F29" s="1" t="s">
        <v>36</v>
      </c>
      <c r="G29" s="1" t="s">
        <v>150</v>
      </c>
      <c r="H29" t="str">
        <f>VLOOKUP(G29,Location_details!$C$6:$E$18,2,0)</f>
        <v>AUSTRIA</v>
      </c>
      <c r="I29" t="str">
        <f>VLOOKUP(G29,Location_details!$C$6:$E$18,3,0)</f>
        <v>German</v>
      </c>
      <c r="J29" s="12" t="s">
        <v>360</v>
      </c>
      <c r="K29" s="16">
        <v>96</v>
      </c>
      <c r="L29" s="1" t="s">
        <v>29</v>
      </c>
      <c r="M29" t="str">
        <f>VLOOKUP(N29,Sports_details!$B$1:$C$33,2,0)</f>
        <v>OUTDOOR</v>
      </c>
      <c r="N29" s="1" t="s">
        <v>89</v>
      </c>
      <c r="O29" s="1" t="s">
        <v>410</v>
      </c>
      <c r="P29" s="1">
        <v>28460</v>
      </c>
      <c r="Q29" s="1">
        <f ca="1">(YEAR(TODAY()) - 1)- Table[[#This Row],[BIRTHYEAR]]</f>
        <v>42</v>
      </c>
    </row>
    <row r="30" spans="1:17" ht="16" customHeight="1" x14ac:dyDescent="0.25">
      <c r="A30" s="1">
        <v>29</v>
      </c>
      <c r="B30" s="15" t="s">
        <v>289</v>
      </c>
      <c r="C30" t="s">
        <v>332</v>
      </c>
      <c r="D30" s="1">
        <v>1994</v>
      </c>
      <c r="E30" s="1" t="s">
        <v>28</v>
      </c>
      <c r="F30" s="1" t="s">
        <v>21</v>
      </c>
      <c r="G30" s="1" t="s">
        <v>150</v>
      </c>
      <c r="H30" t="str">
        <f>VLOOKUP(G30,Location_details!$C$6:$E$18,2,0)</f>
        <v>AUSTRIA</v>
      </c>
      <c r="I30" t="str">
        <f>VLOOKUP(G30,Location_details!$C$6:$E$18,3,0)</f>
        <v>German</v>
      </c>
      <c r="J30" s="12" t="s">
        <v>361</v>
      </c>
      <c r="K30" s="16">
        <v>52</v>
      </c>
      <c r="L30" s="1" t="s">
        <v>74</v>
      </c>
      <c r="M30" t="str">
        <f>VLOOKUP(N30,Sports_details!$B$1:$C$33,2,0)</f>
        <v>OUTDOOR</v>
      </c>
      <c r="N30" s="1" t="s">
        <v>60</v>
      </c>
      <c r="O30" s="1" t="s">
        <v>411</v>
      </c>
      <c r="P30" s="1">
        <v>55010</v>
      </c>
      <c r="Q30" s="1">
        <f ca="1">(YEAR(TODAY()) - 1)- Table[[#This Row],[BIRTHYEAR]]</f>
        <v>30</v>
      </c>
    </row>
    <row r="31" spans="1:17" ht="16" customHeight="1" x14ac:dyDescent="0.25">
      <c r="A31" s="1">
        <v>30</v>
      </c>
      <c r="B31" s="15" t="s">
        <v>290</v>
      </c>
      <c r="C31" t="s">
        <v>442</v>
      </c>
      <c r="D31" s="1">
        <v>1979</v>
      </c>
      <c r="E31" s="1" t="s">
        <v>20</v>
      </c>
      <c r="F31" s="1" t="s">
        <v>21</v>
      </c>
      <c r="G31" s="1" t="s">
        <v>161</v>
      </c>
      <c r="H31" t="str">
        <f>VLOOKUP(G31,Location_details!$C$6:$E$18,2,0)</f>
        <v>FRANCE</v>
      </c>
      <c r="I31" t="str">
        <f>VLOOKUP(G31,Location_details!$C$6:$E$18,3,0)</f>
        <v>French</v>
      </c>
      <c r="J31" s="12" t="s">
        <v>362</v>
      </c>
      <c r="K31" s="16">
        <v>75</v>
      </c>
      <c r="L31" s="1" t="s">
        <v>146</v>
      </c>
      <c r="M31" t="str">
        <f>VLOOKUP(N31,Sports_details!$B$1:$C$33,2,0)</f>
        <v>OUTDOOR</v>
      </c>
      <c r="N31" s="1" t="s">
        <v>162</v>
      </c>
      <c r="O31" s="1" t="s">
        <v>412</v>
      </c>
      <c r="P31" s="1">
        <v>69040</v>
      </c>
      <c r="Q31" s="1">
        <f ca="1">(YEAR(TODAY()) - 1)- Table[[#This Row],[BIRTHYEAR]]</f>
        <v>45</v>
      </c>
    </row>
    <row r="32" spans="1:17" ht="16" customHeight="1" x14ac:dyDescent="0.25">
      <c r="A32" s="1">
        <v>31</v>
      </c>
      <c r="B32" s="15" t="s">
        <v>291</v>
      </c>
      <c r="C32" t="s">
        <v>443</v>
      </c>
      <c r="D32" s="1">
        <v>1989</v>
      </c>
      <c r="E32" s="1" t="s">
        <v>121</v>
      </c>
      <c r="F32" s="1" t="s">
        <v>21</v>
      </c>
      <c r="G32" s="1" t="s">
        <v>161</v>
      </c>
      <c r="H32" t="str">
        <f>VLOOKUP(G32,Location_details!$C$6:$E$18,2,0)</f>
        <v>FRANCE</v>
      </c>
      <c r="I32" t="str">
        <f>VLOOKUP(G32,Location_details!$C$6:$E$18,3,0)</f>
        <v>French</v>
      </c>
      <c r="J32" s="12" t="s">
        <v>363</v>
      </c>
      <c r="K32" s="16">
        <v>82</v>
      </c>
      <c r="L32" s="1" t="s">
        <v>29</v>
      </c>
      <c r="M32" t="str">
        <f>VLOOKUP(N32,Sports_details!$B$1:$C$33,2,0)</f>
        <v>INDOOR</v>
      </c>
      <c r="N32" s="1" t="s">
        <v>151</v>
      </c>
      <c r="O32" s="1" t="s">
        <v>413</v>
      </c>
      <c r="P32" s="1">
        <v>86260</v>
      </c>
      <c r="Q32" s="1">
        <f ca="1">(YEAR(TODAY()) - 1)- Table[[#This Row],[BIRTHYEAR]]</f>
        <v>35</v>
      </c>
    </row>
    <row r="33" spans="1:17" ht="16" customHeight="1" x14ac:dyDescent="0.25">
      <c r="A33" s="1">
        <v>32</v>
      </c>
      <c r="B33" s="15" t="s">
        <v>292</v>
      </c>
      <c r="C33" t="s">
        <v>444</v>
      </c>
      <c r="D33" s="1">
        <v>1970</v>
      </c>
      <c r="E33" s="1" t="s">
        <v>121</v>
      </c>
      <c r="F33" s="1" t="s">
        <v>21</v>
      </c>
      <c r="G33" s="1" t="s">
        <v>161</v>
      </c>
      <c r="H33" t="str">
        <f>VLOOKUP(G33,Location_details!$C$6:$E$18,2,0)</f>
        <v>FRANCE</v>
      </c>
      <c r="I33" t="str">
        <f>VLOOKUP(G33,Location_details!$C$6:$E$18,3,0)</f>
        <v>French</v>
      </c>
      <c r="J33" s="12" t="s">
        <v>364</v>
      </c>
      <c r="K33" s="16">
        <v>78</v>
      </c>
      <c r="L33" s="1" t="s">
        <v>74</v>
      </c>
      <c r="M33" t="str">
        <f>VLOOKUP(N33,Sports_details!$B$1:$C$33,2,0)</f>
        <v>OUTDOOR</v>
      </c>
      <c r="N33" s="1" t="s">
        <v>135</v>
      </c>
      <c r="O33" s="1" t="s">
        <v>414</v>
      </c>
      <c r="P33" s="1">
        <v>19230</v>
      </c>
      <c r="Q33" s="1">
        <f ca="1">(YEAR(TODAY()) - 1)- Table[[#This Row],[BIRTHYEAR]]</f>
        <v>54</v>
      </c>
    </row>
    <row r="34" spans="1:17" ht="16" customHeight="1" x14ac:dyDescent="0.25">
      <c r="A34" s="1">
        <v>33</v>
      </c>
      <c r="B34" s="15" t="s">
        <v>293</v>
      </c>
      <c r="C34" t="s">
        <v>445</v>
      </c>
      <c r="D34" s="1">
        <v>1980</v>
      </c>
      <c r="E34" s="1" t="s">
        <v>79</v>
      </c>
      <c r="F34" s="1" t="s">
        <v>36</v>
      </c>
      <c r="G34" s="1" t="s">
        <v>161</v>
      </c>
      <c r="H34" t="str">
        <f>VLOOKUP(G34,Location_details!$C$6:$E$18,2,0)</f>
        <v>FRANCE</v>
      </c>
      <c r="I34" t="str">
        <f>VLOOKUP(G34,Location_details!$C$6:$E$18,3,0)</f>
        <v>French</v>
      </c>
      <c r="J34" s="12" t="s">
        <v>365</v>
      </c>
      <c r="K34" s="16">
        <v>57</v>
      </c>
      <c r="L34" s="1" t="s">
        <v>74</v>
      </c>
      <c r="M34" t="str">
        <f>VLOOKUP(N34,Sports_details!$B$1:$C$33,2,0)</f>
        <v>INDOOR</v>
      </c>
      <c r="N34" s="1" t="s">
        <v>172</v>
      </c>
      <c r="O34" s="1" t="s">
        <v>415</v>
      </c>
      <c r="P34" s="1">
        <v>95120</v>
      </c>
      <c r="Q34" s="1">
        <f ca="1">(YEAR(TODAY()) - 1)- Table[[#This Row],[BIRTHYEAR]]</f>
        <v>44</v>
      </c>
    </row>
    <row r="35" spans="1:17" ht="16" customHeight="1" x14ac:dyDescent="0.25">
      <c r="A35" s="1">
        <v>34</v>
      </c>
      <c r="B35" s="15" t="s">
        <v>294</v>
      </c>
      <c r="C35" t="s">
        <v>446</v>
      </c>
      <c r="D35" s="1">
        <v>1981</v>
      </c>
      <c r="E35" s="1" t="s">
        <v>20</v>
      </c>
      <c r="F35" s="1" t="s">
        <v>36</v>
      </c>
      <c r="G35" s="1" t="s">
        <v>161</v>
      </c>
      <c r="H35" t="str">
        <f>VLOOKUP(G35,Location_details!$C$6:$E$18,2,0)</f>
        <v>FRANCE</v>
      </c>
      <c r="I35" t="str">
        <f>VLOOKUP(G35,Location_details!$C$6:$E$18,3,0)</f>
        <v>French</v>
      </c>
      <c r="J35" s="12" t="s">
        <v>366</v>
      </c>
      <c r="K35" s="16">
        <v>56</v>
      </c>
      <c r="L35" s="1" t="s">
        <v>146</v>
      </c>
      <c r="M35" t="str">
        <f>VLOOKUP(N35,Sports_details!$B$1:$C$33,2,0)</f>
        <v>OUTDOOR</v>
      </c>
      <c r="N35" s="1" t="s">
        <v>126</v>
      </c>
      <c r="O35" s="1" t="s">
        <v>416</v>
      </c>
      <c r="P35" s="1">
        <v>62760</v>
      </c>
      <c r="Q35" s="1">
        <f ca="1">(YEAR(TODAY()) - 1)- Table[[#This Row],[BIRTHYEAR]]</f>
        <v>43</v>
      </c>
    </row>
    <row r="36" spans="1:17" ht="16" customHeight="1" x14ac:dyDescent="0.25">
      <c r="A36" s="1">
        <v>35</v>
      </c>
      <c r="B36" s="15" t="s">
        <v>295</v>
      </c>
      <c r="C36" t="s">
        <v>447</v>
      </c>
      <c r="D36" s="1">
        <v>1955</v>
      </c>
      <c r="E36" s="1" t="s">
        <v>59</v>
      </c>
      <c r="F36" s="1" t="s">
        <v>36</v>
      </c>
      <c r="G36" s="1" t="s">
        <v>161</v>
      </c>
      <c r="H36" t="str">
        <f>VLOOKUP(G36,Location_details!$C$6:$E$18,2,0)</f>
        <v>FRANCE</v>
      </c>
      <c r="I36" t="str">
        <f>VLOOKUP(G36,Location_details!$C$6:$E$18,3,0)</f>
        <v>French</v>
      </c>
      <c r="J36" s="12" t="s">
        <v>367</v>
      </c>
      <c r="K36" s="16">
        <v>89</v>
      </c>
      <c r="L36" s="1" t="s">
        <v>74</v>
      </c>
      <c r="M36" t="str">
        <f>VLOOKUP(N36,Sports_details!$B$1:$C$33,2,0)</f>
        <v>OUTDOOR</v>
      </c>
      <c r="N36" s="1" t="s">
        <v>178</v>
      </c>
      <c r="O36" s="1" t="s">
        <v>417</v>
      </c>
      <c r="P36" s="1">
        <v>108400</v>
      </c>
      <c r="Q36" s="1">
        <f ca="1">(YEAR(TODAY()) - 1)- Table[[#This Row],[BIRTHYEAR]]</f>
        <v>69</v>
      </c>
    </row>
    <row r="37" spans="1:17" ht="16" customHeight="1" x14ac:dyDescent="0.25">
      <c r="A37" s="1">
        <v>36</v>
      </c>
      <c r="B37" s="15" t="s">
        <v>296</v>
      </c>
      <c r="C37" t="s">
        <v>448</v>
      </c>
      <c r="D37" s="1">
        <v>1975</v>
      </c>
      <c r="E37" s="1" t="s">
        <v>28</v>
      </c>
      <c r="F37" s="1" t="s">
        <v>36</v>
      </c>
      <c r="G37" s="1" t="s">
        <v>161</v>
      </c>
      <c r="H37" t="str">
        <f>VLOOKUP(G37,Location_details!$C$6:$E$18,2,0)</f>
        <v>FRANCE</v>
      </c>
      <c r="I37" t="str">
        <f>VLOOKUP(G37,Location_details!$C$6:$E$18,3,0)</f>
        <v>French</v>
      </c>
      <c r="J37" s="12" t="s">
        <v>368</v>
      </c>
      <c r="K37" s="16">
        <v>78</v>
      </c>
      <c r="L37" s="1" t="s">
        <v>29</v>
      </c>
      <c r="M37" t="str">
        <f>VLOOKUP(N37,Sports_details!$B$1:$C$33,2,0)</f>
        <v>OUTDOOR</v>
      </c>
      <c r="N37" s="1" t="s">
        <v>126</v>
      </c>
      <c r="O37" s="1" t="s">
        <v>418</v>
      </c>
      <c r="P37" s="1">
        <v>66270</v>
      </c>
      <c r="Q37" s="1">
        <f ca="1">(YEAR(TODAY()) - 1)- Table[[#This Row],[BIRTHYEAR]]</f>
        <v>49</v>
      </c>
    </row>
    <row r="38" spans="1:17" ht="16" customHeight="1" x14ac:dyDescent="0.25">
      <c r="A38" s="1">
        <v>37</v>
      </c>
      <c r="B38" s="15" t="s">
        <v>297</v>
      </c>
      <c r="C38" t="s">
        <v>449</v>
      </c>
      <c r="D38" s="1">
        <v>1986</v>
      </c>
      <c r="E38" s="1" t="s">
        <v>35</v>
      </c>
      <c r="F38" s="1" t="s">
        <v>36</v>
      </c>
      <c r="G38" s="1" t="s">
        <v>161</v>
      </c>
      <c r="H38" t="str">
        <f>VLOOKUP(G38,Location_details!$C$6:$E$18,2,0)</f>
        <v>FRANCE</v>
      </c>
      <c r="I38" t="str">
        <f>VLOOKUP(G38,Location_details!$C$6:$E$18,3,0)</f>
        <v>French</v>
      </c>
      <c r="J38" s="12" t="s">
        <v>369</v>
      </c>
      <c r="K38" s="16">
        <v>96</v>
      </c>
      <c r="L38" s="1" t="s">
        <v>48</v>
      </c>
      <c r="M38" t="str">
        <f>VLOOKUP(N38,Sports_details!$B$1:$C$33,2,0)</f>
        <v>OUTDOOR</v>
      </c>
      <c r="N38" s="1" t="s">
        <v>185</v>
      </c>
      <c r="O38" s="1" t="s">
        <v>419</v>
      </c>
      <c r="P38" s="1">
        <v>33970</v>
      </c>
      <c r="Q38" s="1">
        <f ca="1">(YEAR(TODAY()) - 1)- Table[[#This Row],[BIRTHYEAR]]</f>
        <v>38</v>
      </c>
    </row>
    <row r="39" spans="1:17" ht="16" customHeight="1" x14ac:dyDescent="0.25">
      <c r="A39" s="1">
        <v>38</v>
      </c>
      <c r="B39" s="15" t="s">
        <v>298</v>
      </c>
      <c r="C39" t="s">
        <v>450</v>
      </c>
      <c r="D39" s="1">
        <v>1983</v>
      </c>
      <c r="E39" s="1" t="s">
        <v>121</v>
      </c>
      <c r="F39" s="1" t="s">
        <v>36</v>
      </c>
      <c r="G39" s="1" t="s">
        <v>161</v>
      </c>
      <c r="H39" t="str">
        <f>VLOOKUP(G39,Location_details!$C$6:$E$18,2,0)</f>
        <v>FRANCE</v>
      </c>
      <c r="I39" t="str">
        <f>VLOOKUP(G39,Location_details!$C$6:$E$18,3,0)</f>
        <v>French</v>
      </c>
      <c r="J39" s="12" t="s">
        <v>370</v>
      </c>
      <c r="K39" s="16">
        <v>60</v>
      </c>
      <c r="L39" s="1" t="s">
        <v>29</v>
      </c>
      <c r="M39" t="str">
        <f>VLOOKUP(N39,Sports_details!$B$1:$C$33,2,0)</f>
        <v>INDOOR</v>
      </c>
      <c r="N39" s="1" t="s">
        <v>24</v>
      </c>
      <c r="O39" s="1" t="s">
        <v>420</v>
      </c>
      <c r="P39" s="1">
        <v>71350</v>
      </c>
      <c r="Q39" s="1">
        <f ca="1">(YEAR(TODAY()) - 1)- Table[[#This Row],[BIRTHYEAR]]</f>
        <v>41</v>
      </c>
    </row>
    <row r="40" spans="1:17" ht="16" customHeight="1" x14ac:dyDescent="0.25">
      <c r="A40" s="1">
        <v>39</v>
      </c>
      <c r="B40" s="15" t="s">
        <v>299</v>
      </c>
      <c r="C40" t="s">
        <v>451</v>
      </c>
      <c r="D40" s="1">
        <v>1984</v>
      </c>
      <c r="E40" s="1" t="s">
        <v>54</v>
      </c>
      <c r="F40" s="1" t="s">
        <v>36</v>
      </c>
      <c r="G40" s="1" t="s">
        <v>193</v>
      </c>
      <c r="H40" t="str">
        <f>VLOOKUP(G40,Location_details!$C$6:$E$18,2,0)</f>
        <v>ARGENTINA</v>
      </c>
      <c r="I40" t="str">
        <f>VLOOKUP(G40,Location_details!$C$6:$E$18,3,0)</f>
        <v>Spanish</v>
      </c>
      <c r="J40" s="12" t="s">
        <v>371</v>
      </c>
      <c r="K40" s="16">
        <v>78</v>
      </c>
      <c r="L40" s="1" t="s">
        <v>48</v>
      </c>
      <c r="M40" t="str">
        <f>VLOOKUP(N40,Sports_details!$B$1:$C$33,2,0)</f>
        <v>OUTDOOR</v>
      </c>
      <c r="N40" s="1" t="s">
        <v>139</v>
      </c>
      <c r="O40" s="1" t="s">
        <v>421</v>
      </c>
      <c r="P40" s="1">
        <v>116400</v>
      </c>
      <c r="Q40" s="1">
        <f ca="1">(YEAR(TODAY()) - 1)- Table[[#This Row],[BIRTHYEAR]]</f>
        <v>40</v>
      </c>
    </row>
    <row r="41" spans="1:17" ht="16" customHeight="1" x14ac:dyDescent="0.25">
      <c r="A41" s="1">
        <v>40</v>
      </c>
      <c r="B41" s="15" t="s">
        <v>300</v>
      </c>
      <c r="C41" t="s">
        <v>452</v>
      </c>
      <c r="D41" s="1">
        <v>1988</v>
      </c>
      <c r="E41" s="1" t="s">
        <v>197</v>
      </c>
      <c r="F41" s="1" t="s">
        <v>36</v>
      </c>
      <c r="G41" s="1" t="s">
        <v>193</v>
      </c>
      <c r="H41" t="str">
        <f>VLOOKUP(G41,Location_details!$C$6:$E$18,2,0)</f>
        <v>ARGENTINA</v>
      </c>
      <c r="I41" t="str">
        <f>VLOOKUP(G41,Location_details!$C$6:$E$18,3,0)</f>
        <v>Spanish</v>
      </c>
      <c r="J41" s="12" t="s">
        <v>372</v>
      </c>
      <c r="K41" s="16">
        <v>98</v>
      </c>
      <c r="L41" s="1" t="s">
        <v>23</v>
      </c>
      <c r="M41" t="str">
        <f>VLOOKUP(N41,Sports_details!$B$1:$C$33,2,0)</f>
        <v>OUTDOOR</v>
      </c>
      <c r="N41" s="1" t="s">
        <v>135</v>
      </c>
      <c r="O41" s="1" t="s">
        <v>422</v>
      </c>
      <c r="P41" s="1">
        <v>114100</v>
      </c>
      <c r="Q41" s="1">
        <f ca="1">(YEAR(TODAY()) - 1)- Table[[#This Row],[BIRTHYEAR]]</f>
        <v>36</v>
      </c>
    </row>
    <row r="42" spans="1:17" ht="16" customHeight="1" x14ac:dyDescent="0.25">
      <c r="A42" s="1">
        <v>41</v>
      </c>
      <c r="B42" s="15" t="s">
        <v>301</v>
      </c>
      <c r="C42" t="s">
        <v>453</v>
      </c>
      <c r="D42" s="1">
        <v>1974</v>
      </c>
      <c r="E42" s="1" t="s">
        <v>28</v>
      </c>
      <c r="F42" s="1" t="s">
        <v>21</v>
      </c>
      <c r="G42" s="1" t="s">
        <v>193</v>
      </c>
      <c r="H42" t="str">
        <f>VLOOKUP(G42,Location_details!$C$6:$E$18,2,0)</f>
        <v>ARGENTINA</v>
      </c>
      <c r="I42" t="str">
        <f>VLOOKUP(G42,Location_details!$C$6:$E$18,3,0)</f>
        <v>Spanish</v>
      </c>
      <c r="J42" s="12" t="s">
        <v>373</v>
      </c>
      <c r="K42" s="16">
        <v>52</v>
      </c>
      <c r="L42" s="1" t="s">
        <v>29</v>
      </c>
      <c r="M42" t="str">
        <f>VLOOKUP(N42,Sports_details!$B$1:$C$33,2,0)</f>
        <v>OUTDOOR</v>
      </c>
      <c r="N42" s="1" t="s">
        <v>201</v>
      </c>
      <c r="O42" s="1" t="s">
        <v>423</v>
      </c>
      <c r="P42" s="1">
        <v>79870</v>
      </c>
      <c r="Q42" s="1">
        <f ca="1">(YEAR(TODAY()) - 1)- Table[[#This Row],[BIRTHYEAR]]</f>
        <v>50</v>
      </c>
    </row>
    <row r="43" spans="1:17" ht="16" customHeight="1" x14ac:dyDescent="0.25">
      <c r="A43" s="1">
        <v>42</v>
      </c>
      <c r="B43" s="15" t="s">
        <v>302</v>
      </c>
      <c r="C43" t="s">
        <v>454</v>
      </c>
      <c r="D43" s="1">
        <v>1990</v>
      </c>
      <c r="E43" s="1" t="s">
        <v>100</v>
      </c>
      <c r="F43" s="1" t="s">
        <v>21</v>
      </c>
      <c r="G43" s="1" t="s">
        <v>205</v>
      </c>
      <c r="H43" t="str">
        <f>VLOOKUP(G43,Location_details!$C$6:$E$18,2,0)</f>
        <v>SPAIN</v>
      </c>
      <c r="I43" t="str">
        <f>VLOOKUP(G43,Location_details!$C$6:$E$18,3,0)</f>
        <v>Spanish</v>
      </c>
      <c r="J43" s="12" t="s">
        <v>374</v>
      </c>
      <c r="K43" s="16">
        <v>56</v>
      </c>
      <c r="L43" s="1" t="s">
        <v>74</v>
      </c>
      <c r="M43" t="str">
        <f>VLOOKUP(N43,Sports_details!$B$1:$C$33,2,0)</f>
        <v>INDOOR</v>
      </c>
      <c r="N43" s="1" t="s">
        <v>206</v>
      </c>
      <c r="O43" s="1" t="s">
        <v>424</v>
      </c>
      <c r="P43" s="1">
        <v>102000</v>
      </c>
      <c r="Q43" s="1">
        <f ca="1">(YEAR(TODAY()) - 1)- Table[[#This Row],[BIRTHYEAR]]</f>
        <v>34</v>
      </c>
    </row>
    <row r="44" spans="1:17" ht="16" customHeight="1" x14ac:dyDescent="0.25">
      <c r="A44" s="1">
        <v>43</v>
      </c>
      <c r="B44" s="15" t="s">
        <v>303</v>
      </c>
      <c r="C44" t="s">
        <v>455</v>
      </c>
      <c r="D44" s="1">
        <v>1960</v>
      </c>
      <c r="E44" s="1" t="s">
        <v>121</v>
      </c>
      <c r="F44" s="1" t="s">
        <v>21</v>
      </c>
      <c r="G44" s="1" t="s">
        <v>205</v>
      </c>
      <c r="H44" t="str">
        <f>VLOOKUP(G44,Location_details!$C$6:$E$18,2,0)</f>
        <v>SPAIN</v>
      </c>
      <c r="I44" t="str">
        <f>VLOOKUP(G44,Location_details!$C$6:$E$18,3,0)</f>
        <v>Spanish</v>
      </c>
      <c r="J44" s="12" t="s">
        <v>375</v>
      </c>
      <c r="K44" s="16">
        <v>102</v>
      </c>
      <c r="L44" s="1" t="s">
        <v>74</v>
      </c>
      <c r="M44" t="str">
        <f>VLOOKUP(N44,Sports_details!$B$1:$C$33,2,0)</f>
        <v>OUTDOOR</v>
      </c>
      <c r="N44" s="1" t="s">
        <v>139</v>
      </c>
      <c r="O44" s="1" t="s">
        <v>425</v>
      </c>
      <c r="P44" s="1">
        <v>50660</v>
      </c>
      <c r="Q44" s="1">
        <f ca="1">(YEAR(TODAY()) - 1)- Table[[#This Row],[BIRTHYEAR]]</f>
        <v>64</v>
      </c>
    </row>
    <row r="45" spans="1:17" ht="16" customHeight="1" x14ac:dyDescent="0.25">
      <c r="A45" s="1">
        <v>44</v>
      </c>
      <c r="B45" s="15" t="s">
        <v>304</v>
      </c>
      <c r="C45" t="s">
        <v>456</v>
      </c>
      <c r="D45" s="1">
        <v>1965</v>
      </c>
      <c r="E45" s="1" t="s">
        <v>59</v>
      </c>
      <c r="F45" s="1" t="s">
        <v>21</v>
      </c>
      <c r="G45" s="1" t="s">
        <v>205</v>
      </c>
      <c r="H45" t="str">
        <f>VLOOKUP(G45,Location_details!$C$6:$E$18,2,0)</f>
        <v>SPAIN</v>
      </c>
      <c r="I45" t="str">
        <f>VLOOKUP(G45,Location_details!$C$6:$E$18,3,0)</f>
        <v>Spanish</v>
      </c>
      <c r="J45" s="12" t="s">
        <v>376</v>
      </c>
      <c r="K45" s="16">
        <v>59</v>
      </c>
      <c r="L45" s="1" t="s">
        <v>29</v>
      </c>
      <c r="M45" t="str">
        <f>VLOOKUP(N45,Sports_details!$B$1:$C$33,2,0)</f>
        <v>OUTDOOR</v>
      </c>
      <c r="N45" s="1" t="s">
        <v>201</v>
      </c>
      <c r="O45" s="1" t="s">
        <v>426</v>
      </c>
      <c r="P45" s="1">
        <v>58220</v>
      </c>
      <c r="Q45" s="1">
        <f ca="1">(YEAR(TODAY()) - 1)- Table[[#This Row],[BIRTHYEAR]]</f>
        <v>59</v>
      </c>
    </row>
    <row r="46" spans="1:17" ht="16" customHeight="1" x14ac:dyDescent="0.25">
      <c r="A46" s="1">
        <v>45</v>
      </c>
      <c r="B46" s="15" t="s">
        <v>305</v>
      </c>
      <c r="C46" t="s">
        <v>457</v>
      </c>
      <c r="D46" s="1">
        <v>1960</v>
      </c>
      <c r="E46" s="1" t="s">
        <v>42</v>
      </c>
      <c r="F46" s="1" t="s">
        <v>21</v>
      </c>
      <c r="G46" s="1" t="s">
        <v>215</v>
      </c>
      <c r="H46" t="str">
        <f>VLOOKUP(G46,Location_details!$C$6:$E$18,2,0)</f>
        <v>NETHERLANDS</v>
      </c>
      <c r="I46" t="str">
        <f>VLOOKUP(G46,Location_details!$C$6:$E$18,3,0)</f>
        <v>Dutch</v>
      </c>
      <c r="J46" s="12" t="s">
        <v>377</v>
      </c>
      <c r="K46" s="16">
        <v>64</v>
      </c>
      <c r="L46" s="1" t="s">
        <v>74</v>
      </c>
      <c r="M46" t="str">
        <f>VLOOKUP(N46,Sports_details!$B$1:$C$33,2,0)</f>
        <v>INDOOR</v>
      </c>
      <c r="N46" s="1" t="s">
        <v>216</v>
      </c>
      <c r="O46" s="1" t="s">
        <v>427</v>
      </c>
      <c r="P46" s="1">
        <v>39940</v>
      </c>
      <c r="Q46" s="1">
        <f ca="1">(YEAR(TODAY()) - 1)- Table[[#This Row],[BIRTHYEAR]]</f>
        <v>64</v>
      </c>
    </row>
    <row r="47" spans="1:17" ht="16" customHeight="1" x14ac:dyDescent="0.25">
      <c r="A47" s="1">
        <v>46</v>
      </c>
      <c r="B47" s="15" t="s">
        <v>306</v>
      </c>
      <c r="C47" t="s">
        <v>458</v>
      </c>
      <c r="D47" s="1">
        <v>1973</v>
      </c>
      <c r="E47" s="1" t="s">
        <v>20</v>
      </c>
      <c r="F47" s="1" t="s">
        <v>36</v>
      </c>
      <c r="G47" s="1" t="s">
        <v>215</v>
      </c>
      <c r="H47" t="str">
        <f>VLOOKUP(G47,Location_details!$C$6:$E$18,2,0)</f>
        <v>NETHERLANDS</v>
      </c>
      <c r="I47" t="str">
        <f>VLOOKUP(G47,Location_details!$C$6:$E$18,3,0)</f>
        <v>Dutch</v>
      </c>
      <c r="J47" s="12" t="s">
        <v>378</v>
      </c>
      <c r="K47" s="16">
        <v>99</v>
      </c>
      <c r="L47" s="1" t="s">
        <v>146</v>
      </c>
      <c r="M47" t="str">
        <f>VLOOKUP(N47,Sports_details!$B$1:$C$33,2,0)</f>
        <v>OUTDOOR</v>
      </c>
      <c r="N47" s="1" t="s">
        <v>135</v>
      </c>
      <c r="O47" s="1" t="s">
        <v>428</v>
      </c>
      <c r="P47" s="1">
        <v>44870</v>
      </c>
      <c r="Q47" s="1">
        <f ca="1">(YEAR(TODAY()) - 1)- Table[[#This Row],[BIRTHYEAR]]</f>
        <v>51</v>
      </c>
    </row>
    <row r="48" spans="1:17" ht="16" customHeight="1" x14ac:dyDescent="0.25">
      <c r="A48" s="1">
        <v>47</v>
      </c>
      <c r="B48" s="15" t="s">
        <v>307</v>
      </c>
      <c r="C48" t="s">
        <v>459</v>
      </c>
      <c r="D48" s="1">
        <v>1968</v>
      </c>
      <c r="E48" s="1" t="s">
        <v>130</v>
      </c>
      <c r="F48" s="1" t="s">
        <v>21</v>
      </c>
      <c r="G48" s="1" t="s">
        <v>215</v>
      </c>
      <c r="H48" t="str">
        <f>VLOOKUP(G48,Location_details!$C$6:$E$18,2,0)</f>
        <v>NETHERLANDS</v>
      </c>
      <c r="I48" t="str">
        <f>VLOOKUP(G48,Location_details!$C$6:$E$18,3,0)</f>
        <v>Dutch</v>
      </c>
      <c r="J48" s="12" t="s">
        <v>379</v>
      </c>
      <c r="K48" s="16">
        <v>62</v>
      </c>
      <c r="L48" s="1" t="s">
        <v>29</v>
      </c>
      <c r="M48" t="str">
        <f>VLOOKUP(N48,Sports_details!$B$1:$C$33,2,0)</f>
        <v>OUTDOOR</v>
      </c>
      <c r="N48" s="1" t="s">
        <v>135</v>
      </c>
      <c r="O48" s="1" t="s">
        <v>429</v>
      </c>
      <c r="P48" s="1">
        <v>90480</v>
      </c>
      <c r="Q48" s="1">
        <f ca="1">(YEAR(TODAY()) - 1)- Table[[#This Row],[BIRTHYEAR]]</f>
        <v>56</v>
      </c>
    </row>
    <row r="49" spans="1:17" ht="16" customHeight="1" x14ac:dyDescent="0.25">
      <c r="A49" s="1">
        <v>48</v>
      </c>
      <c r="B49" s="15" t="s">
        <v>308</v>
      </c>
      <c r="C49" t="s">
        <v>460</v>
      </c>
      <c r="D49" s="1">
        <v>1997</v>
      </c>
      <c r="E49" s="1" t="s">
        <v>42</v>
      </c>
      <c r="F49" s="1" t="s">
        <v>21</v>
      </c>
      <c r="G49" s="1" t="s">
        <v>226</v>
      </c>
      <c r="H49" t="str">
        <f>VLOOKUP(G49,Location_details!$C$6:$E$18,2,0)</f>
        <v>SWEDEN</v>
      </c>
      <c r="I49" t="str">
        <f>VLOOKUP(G49,Location_details!$C$6:$E$18,3,0)</f>
        <v>Swedish</v>
      </c>
      <c r="J49" s="12" t="s">
        <v>380</v>
      </c>
      <c r="K49" s="16">
        <v>50</v>
      </c>
      <c r="L49" s="1" t="s">
        <v>74</v>
      </c>
      <c r="M49" t="str">
        <f>VLOOKUP(N49,Sports_details!$B$1:$C$33,2,0)</f>
        <v>OUTDOOR</v>
      </c>
      <c r="N49" s="1" t="s">
        <v>38</v>
      </c>
      <c r="O49" s="1" t="s">
        <v>430</v>
      </c>
      <c r="P49" s="1">
        <v>38970</v>
      </c>
      <c r="Q49" s="1">
        <f ca="1">(YEAR(TODAY()) - 1)- Table[[#This Row],[BIRTHYEAR]]</f>
        <v>27</v>
      </c>
    </row>
    <row r="50" spans="1:17" ht="16" customHeight="1" x14ac:dyDescent="0.25">
      <c r="A50" s="1">
        <v>49</v>
      </c>
      <c r="B50" s="15" t="s">
        <v>309</v>
      </c>
      <c r="C50" t="s">
        <v>461</v>
      </c>
      <c r="D50" s="1">
        <v>1987</v>
      </c>
      <c r="E50" s="1" t="s">
        <v>100</v>
      </c>
      <c r="F50" s="1" t="s">
        <v>36</v>
      </c>
      <c r="G50" s="1" t="s">
        <v>226</v>
      </c>
      <c r="H50" t="str">
        <f>VLOOKUP(G50,Location_details!$C$6:$E$18,2,0)</f>
        <v>SWEDEN</v>
      </c>
      <c r="I50" t="str">
        <f>VLOOKUP(G50,Location_details!$C$6:$E$18,3,0)</f>
        <v>Swedish</v>
      </c>
      <c r="J50" s="12" t="s">
        <v>381</v>
      </c>
      <c r="K50" s="16">
        <v>46</v>
      </c>
      <c r="L50" s="1" t="s">
        <v>23</v>
      </c>
      <c r="M50" t="str">
        <f>VLOOKUP(N50,Sports_details!$B$1:$C$33,2,0)</f>
        <v>OUTDOOR</v>
      </c>
      <c r="N50" s="1" t="s">
        <v>230</v>
      </c>
      <c r="O50" s="1" t="s">
        <v>431</v>
      </c>
      <c r="P50" s="1">
        <v>35390</v>
      </c>
      <c r="Q50" s="1">
        <f ca="1">(YEAR(TODAY()) - 1)- Table[[#This Row],[BIRTHYEAR]]</f>
        <v>37</v>
      </c>
    </row>
    <row r="51" spans="1:17" ht="16" customHeight="1" x14ac:dyDescent="0.25">
      <c r="A51" s="1">
        <v>50</v>
      </c>
      <c r="B51" s="15" t="s">
        <v>310</v>
      </c>
      <c r="C51" t="s">
        <v>462</v>
      </c>
      <c r="D51" s="1">
        <v>1993</v>
      </c>
      <c r="E51" s="1" t="s">
        <v>59</v>
      </c>
      <c r="F51" s="1" t="s">
        <v>36</v>
      </c>
      <c r="G51" s="1" t="s">
        <v>235</v>
      </c>
      <c r="H51" t="str">
        <f>VLOOKUP(G51,Location_details!$C$6:$E$18,2,0)</f>
        <v>BRAZIL</v>
      </c>
      <c r="I51" t="str">
        <f>VLOOKUP(G51,Location_details!$C$6:$E$18,3,0)</f>
        <v>Portuguese</v>
      </c>
      <c r="J51" s="12" t="s">
        <v>382</v>
      </c>
      <c r="K51" s="16">
        <v>93</v>
      </c>
      <c r="L51" s="1" t="s">
        <v>64</v>
      </c>
      <c r="M51" t="str">
        <f>VLOOKUP(N51,Sports_details!$B$1:$C$33,2,0)</f>
        <v>INDOOR</v>
      </c>
      <c r="N51" s="1" t="s">
        <v>236</v>
      </c>
      <c r="O51" s="1" t="s">
        <v>432</v>
      </c>
      <c r="P51" s="1">
        <v>20530</v>
      </c>
      <c r="Q51" s="1">
        <f ca="1">(YEAR(TODAY()) - 1)- Table[[#This Row],[BIRTHYEAR]]</f>
        <v>31</v>
      </c>
    </row>
  </sheetData>
  <phoneticPr fontId="6" type="noConversion"/>
  <pageMargins left="0.7" right="0.7" top="0.75" bottom="0.75" header="0.3" footer="0.3"/>
  <ignoredErrors>
    <ignoredError sqref="B2:B51" numberStoredAsText="1"/>
  </ignoredError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07470-7F31-431D-8EDF-1B92CF832B51}">
  <dimension ref="A4:Y371"/>
  <sheetViews>
    <sheetView topLeftCell="A317" zoomScale="47" zoomScaleNormal="55" workbookViewId="0">
      <selection activeCell="C263" sqref="C263"/>
    </sheetView>
  </sheetViews>
  <sheetFormatPr defaultRowHeight="12.5" x14ac:dyDescent="0.25"/>
  <cols>
    <col min="1" max="1" width="18.81640625" bestFit="1" customWidth="1"/>
    <col min="2" max="2" width="13.453125" bestFit="1" customWidth="1"/>
    <col min="3" max="3" width="8.36328125" bestFit="1" customWidth="1"/>
    <col min="4" max="4" width="13.453125" bestFit="1" customWidth="1"/>
    <col min="5" max="5" width="17.90625" bestFit="1" customWidth="1"/>
    <col min="6" max="6" width="11.81640625" bestFit="1" customWidth="1"/>
    <col min="7" max="7" width="10.08984375" bestFit="1" customWidth="1"/>
    <col min="8" max="8" width="14.26953125" bestFit="1" customWidth="1"/>
    <col min="9" max="9" width="11.81640625" bestFit="1" customWidth="1"/>
    <col min="10" max="10" width="8.6328125" bestFit="1" customWidth="1"/>
    <col min="11" max="11" width="4.81640625" bestFit="1" customWidth="1"/>
    <col min="12" max="13" width="11.81640625" bestFit="1" customWidth="1"/>
  </cols>
  <sheetData>
    <row r="4" spans="1:7" x14ac:dyDescent="0.25">
      <c r="A4" t="s">
        <v>467</v>
      </c>
    </row>
    <row r="5" spans="1:7" x14ac:dyDescent="0.25">
      <c r="A5" s="30">
        <v>50</v>
      </c>
    </row>
    <row r="6" spans="1:7" ht="13" x14ac:dyDescent="0.3">
      <c r="G6" s="23">
        <f>((GETPIVOTDATA("[Measures].[Average of SALARY]",$A$267,"[Table].[GENDER]","[Table].[GENDER].&amp;[Male]")-GETPIVOTDATA("[Measures].[Average of SALARY]",$A$267,"[Table].[GENDER]","[Table].[GENDER].&amp;[Female]"))/GETPIVOTDATA("[Measures].[Average of SALARY]",$A$267,"[Table].[GENDER]","[Table].[GENDER].&amp;[Female]"))*100</f>
        <v>6.2241733951432208</v>
      </c>
    </row>
    <row r="7" spans="1:7" ht="13" x14ac:dyDescent="0.3">
      <c r="B7" s="14"/>
      <c r="D7" s="14"/>
      <c r="G7" s="23"/>
    </row>
    <row r="8" spans="1:7" ht="13" x14ac:dyDescent="0.3">
      <c r="A8" s="13" t="s">
        <v>471</v>
      </c>
      <c r="B8" t="s">
        <v>476</v>
      </c>
      <c r="D8" s="14"/>
      <c r="G8" s="23"/>
    </row>
    <row r="9" spans="1:7" ht="13" x14ac:dyDescent="0.3">
      <c r="A9" s="14" t="s">
        <v>21</v>
      </c>
      <c r="B9" s="30">
        <v>25</v>
      </c>
      <c r="D9" s="14"/>
      <c r="G9" s="23"/>
    </row>
    <row r="10" spans="1:7" ht="13" x14ac:dyDescent="0.3">
      <c r="A10" s="14" t="s">
        <v>36</v>
      </c>
      <c r="B10" s="30">
        <v>25</v>
      </c>
      <c r="D10" s="14"/>
      <c r="G10" s="23"/>
    </row>
    <row r="11" spans="1:7" ht="13" x14ac:dyDescent="0.3">
      <c r="A11" s="14" t="s">
        <v>434</v>
      </c>
      <c r="B11" s="30">
        <v>50</v>
      </c>
      <c r="D11" s="14"/>
      <c r="G11" s="23"/>
    </row>
    <row r="12" spans="1:7" ht="13" x14ac:dyDescent="0.3">
      <c r="B12" s="14"/>
      <c r="D12" s="14"/>
      <c r="G12" s="23"/>
    </row>
    <row r="14" spans="1:7" x14ac:dyDescent="0.25">
      <c r="A14" s="13" t="s">
        <v>471</v>
      </c>
      <c r="B14" t="s">
        <v>476</v>
      </c>
    </row>
    <row r="15" spans="1:7" x14ac:dyDescent="0.25">
      <c r="A15" s="14" t="s">
        <v>21</v>
      </c>
      <c r="B15" s="30">
        <v>25</v>
      </c>
    </row>
    <row r="16" spans="1:7" x14ac:dyDescent="0.25">
      <c r="A16" s="14" t="s">
        <v>36</v>
      </c>
      <c r="B16" s="30">
        <v>25</v>
      </c>
    </row>
    <row r="17" spans="1:21" x14ac:dyDescent="0.25">
      <c r="A17" s="14" t="s">
        <v>434</v>
      </c>
      <c r="B17" s="30">
        <v>50</v>
      </c>
    </row>
    <row r="20" spans="1:21" x14ac:dyDescent="0.25">
      <c r="A20" t="s">
        <v>477</v>
      </c>
    </row>
    <row r="21" spans="1:21" x14ac:dyDescent="0.25">
      <c r="A21" s="30">
        <v>32</v>
      </c>
    </row>
    <row r="25" spans="1:21" x14ac:dyDescent="0.25">
      <c r="A25" s="13" t="s">
        <v>468</v>
      </c>
      <c r="B25" t="s">
        <v>470</v>
      </c>
      <c r="D25" s="26"/>
      <c r="E25" s="26"/>
      <c r="F25" s="26"/>
      <c r="G25" s="26"/>
      <c r="H25" s="26"/>
      <c r="I25" s="26"/>
      <c r="J25" s="26"/>
      <c r="K25" s="26"/>
      <c r="L25" s="26"/>
      <c r="M25" s="26"/>
      <c r="N25" s="26"/>
      <c r="O25" s="26"/>
      <c r="P25" s="26"/>
      <c r="Q25" s="26"/>
      <c r="R25" s="26"/>
      <c r="S25" s="26"/>
      <c r="T25" s="26"/>
      <c r="U25" s="26"/>
    </row>
    <row r="26" spans="1:21" x14ac:dyDescent="0.25">
      <c r="A26" s="14" t="s">
        <v>43</v>
      </c>
      <c r="B26" s="24">
        <v>199560</v>
      </c>
      <c r="D26" s="26"/>
      <c r="E26" s="26"/>
      <c r="F26" s="26"/>
      <c r="G26" s="26"/>
      <c r="H26" s="26"/>
      <c r="I26" s="26"/>
      <c r="J26" s="26"/>
      <c r="K26" s="26"/>
      <c r="L26" s="26"/>
      <c r="M26" s="26"/>
      <c r="N26" s="26"/>
      <c r="O26" s="26"/>
      <c r="P26" s="26"/>
      <c r="Q26" s="26"/>
      <c r="R26" s="26"/>
      <c r="S26" s="26"/>
      <c r="T26" s="26"/>
      <c r="U26" s="26"/>
    </row>
    <row r="27" spans="1:21" x14ac:dyDescent="0.25">
      <c r="A27" s="14" t="s">
        <v>85</v>
      </c>
      <c r="B27" s="24">
        <v>56600</v>
      </c>
      <c r="D27" s="26"/>
      <c r="E27" s="26"/>
      <c r="F27" s="26"/>
      <c r="G27" s="26"/>
      <c r="H27" s="26"/>
      <c r="I27" s="26"/>
      <c r="J27" s="26"/>
      <c r="K27" s="26"/>
      <c r="L27" s="26"/>
      <c r="M27" s="26"/>
      <c r="N27" s="26"/>
      <c r="O27" s="26"/>
      <c r="P27" s="26"/>
      <c r="Q27" s="26"/>
      <c r="R27" s="26"/>
      <c r="S27" s="26"/>
      <c r="T27" s="26"/>
      <c r="U27" s="26"/>
    </row>
    <row r="28" spans="1:21" x14ac:dyDescent="0.25">
      <c r="A28" s="14" t="s">
        <v>201</v>
      </c>
      <c r="B28" s="24">
        <v>138090</v>
      </c>
      <c r="D28" s="26"/>
      <c r="E28" s="26"/>
      <c r="F28" s="26"/>
      <c r="G28" s="26"/>
      <c r="H28" s="26"/>
      <c r="I28" s="26"/>
      <c r="J28" s="26"/>
      <c r="K28" s="26"/>
      <c r="L28" s="26"/>
      <c r="M28" s="26"/>
      <c r="N28" s="26"/>
      <c r="O28" s="26"/>
      <c r="P28" s="26"/>
      <c r="Q28" s="26"/>
      <c r="R28" s="26"/>
      <c r="S28" s="26"/>
      <c r="T28" s="26"/>
      <c r="U28" s="26"/>
    </row>
    <row r="29" spans="1:21" x14ac:dyDescent="0.25">
      <c r="A29" s="14" t="s">
        <v>122</v>
      </c>
      <c r="B29" s="24">
        <v>46350</v>
      </c>
      <c r="D29" s="26"/>
      <c r="E29" s="26"/>
      <c r="F29" s="26"/>
      <c r="G29" s="26"/>
      <c r="H29" s="26"/>
      <c r="I29" s="26"/>
      <c r="J29" s="26"/>
      <c r="K29" s="26"/>
      <c r="L29" s="26"/>
      <c r="M29" s="26"/>
      <c r="N29" s="26"/>
      <c r="O29" s="26"/>
      <c r="P29" s="26"/>
      <c r="Q29" s="26"/>
      <c r="R29" s="26"/>
      <c r="S29" s="26"/>
      <c r="T29" s="26"/>
      <c r="U29" s="26"/>
    </row>
    <row r="30" spans="1:21" x14ac:dyDescent="0.25">
      <c r="A30" s="14" t="s">
        <v>135</v>
      </c>
      <c r="B30" s="24">
        <v>285210</v>
      </c>
      <c r="D30" s="26"/>
      <c r="E30" s="26"/>
      <c r="F30" s="26"/>
      <c r="G30" s="26"/>
      <c r="H30" s="26"/>
      <c r="I30" s="26"/>
      <c r="J30" s="26"/>
      <c r="K30" s="26"/>
      <c r="L30" s="26"/>
      <c r="M30" s="26"/>
      <c r="N30" s="26"/>
      <c r="O30" s="26"/>
      <c r="P30" s="26"/>
      <c r="Q30" s="26"/>
      <c r="R30" s="26"/>
      <c r="S30" s="26"/>
      <c r="T30" s="26"/>
      <c r="U30" s="26"/>
    </row>
    <row r="31" spans="1:21" x14ac:dyDescent="0.25">
      <c r="A31" s="14" t="s">
        <v>230</v>
      </c>
      <c r="B31" s="24">
        <v>35390</v>
      </c>
      <c r="D31" s="26"/>
      <c r="E31" s="26"/>
      <c r="F31" s="26"/>
      <c r="G31" s="26"/>
      <c r="H31" s="26"/>
      <c r="I31" s="26"/>
      <c r="J31" s="26"/>
      <c r="K31" s="26"/>
      <c r="L31" s="26"/>
      <c r="M31" s="26"/>
      <c r="N31" s="26"/>
      <c r="O31" s="26"/>
      <c r="P31" s="26"/>
      <c r="Q31" s="26"/>
      <c r="R31" s="26"/>
      <c r="S31" s="26"/>
      <c r="T31" s="26"/>
      <c r="U31" s="26"/>
    </row>
    <row r="32" spans="1:21" x14ac:dyDescent="0.25">
      <c r="A32" s="14" t="s">
        <v>30</v>
      </c>
      <c r="B32" s="24">
        <v>87470</v>
      </c>
      <c r="D32" s="26"/>
      <c r="E32" s="26"/>
      <c r="F32" s="26"/>
      <c r="G32" s="26"/>
      <c r="H32" s="26"/>
      <c r="I32" s="26"/>
      <c r="J32" s="26"/>
      <c r="K32" s="26"/>
      <c r="L32" s="26"/>
      <c r="M32" s="26"/>
      <c r="N32" s="26"/>
      <c r="O32" s="26"/>
      <c r="P32" s="26"/>
      <c r="Q32" s="26"/>
      <c r="R32" s="26"/>
      <c r="S32" s="26"/>
      <c r="T32" s="26"/>
      <c r="U32" s="26"/>
    </row>
    <row r="33" spans="1:21" x14ac:dyDescent="0.25">
      <c r="A33" s="14" t="s">
        <v>139</v>
      </c>
      <c r="B33" s="24">
        <v>188950</v>
      </c>
      <c r="D33" s="26"/>
      <c r="E33" s="26"/>
      <c r="F33" s="26"/>
      <c r="G33" s="26"/>
      <c r="H33" s="26"/>
      <c r="I33" s="26"/>
      <c r="J33" s="26"/>
      <c r="K33" s="26"/>
      <c r="L33" s="26"/>
      <c r="M33" s="26"/>
      <c r="N33" s="26"/>
      <c r="O33" s="26"/>
      <c r="P33" s="26"/>
      <c r="Q33" s="26"/>
      <c r="R33" s="26"/>
      <c r="S33" s="26"/>
      <c r="T33" s="26"/>
      <c r="U33" s="26"/>
    </row>
    <row r="34" spans="1:21" x14ac:dyDescent="0.25">
      <c r="A34" s="14" t="s">
        <v>95</v>
      </c>
      <c r="B34" s="24">
        <v>64860</v>
      </c>
      <c r="D34" s="26"/>
      <c r="E34" s="26"/>
      <c r="F34" s="26"/>
      <c r="G34" s="26"/>
      <c r="H34" s="26"/>
      <c r="I34" s="26"/>
      <c r="J34" s="26"/>
      <c r="K34" s="26"/>
      <c r="L34" s="26"/>
      <c r="M34" s="26"/>
      <c r="N34" s="26"/>
      <c r="O34" s="26"/>
      <c r="P34" s="26"/>
      <c r="Q34" s="26"/>
      <c r="R34" s="26"/>
      <c r="S34" s="26"/>
      <c r="T34" s="26"/>
      <c r="U34" s="26"/>
    </row>
    <row r="35" spans="1:21" x14ac:dyDescent="0.25">
      <c r="A35" s="14" t="s">
        <v>65</v>
      </c>
      <c r="B35" s="24">
        <v>109900</v>
      </c>
      <c r="D35" s="26"/>
      <c r="E35" s="26"/>
      <c r="F35" s="26"/>
      <c r="G35" s="26"/>
      <c r="H35" s="26"/>
      <c r="I35" s="26"/>
      <c r="J35" s="26"/>
      <c r="K35" s="26"/>
      <c r="L35" s="26"/>
      <c r="M35" s="26"/>
      <c r="N35" s="26"/>
      <c r="O35" s="26"/>
      <c r="P35" s="26"/>
      <c r="Q35" s="26"/>
      <c r="R35" s="26"/>
      <c r="S35" s="26"/>
      <c r="T35" s="26"/>
      <c r="U35" s="26"/>
    </row>
    <row r="36" spans="1:21" x14ac:dyDescent="0.25">
      <c r="A36" s="14" t="s">
        <v>101</v>
      </c>
      <c r="B36" s="24">
        <v>10240</v>
      </c>
      <c r="D36" s="26"/>
      <c r="E36" s="26"/>
      <c r="F36" s="26"/>
      <c r="G36" s="26"/>
      <c r="H36" s="26"/>
      <c r="I36" s="26"/>
      <c r="J36" s="26"/>
      <c r="K36" s="26"/>
      <c r="L36" s="26"/>
      <c r="M36" s="26"/>
      <c r="N36" s="26"/>
      <c r="O36" s="26"/>
      <c r="P36" s="26"/>
      <c r="Q36" s="26"/>
      <c r="R36" s="26"/>
      <c r="S36" s="26"/>
      <c r="T36" s="26"/>
      <c r="U36" s="26"/>
    </row>
    <row r="37" spans="1:21" x14ac:dyDescent="0.25">
      <c r="A37" s="14" t="s">
        <v>112</v>
      </c>
      <c r="B37" s="24">
        <v>88790</v>
      </c>
      <c r="D37" s="26"/>
      <c r="E37" s="26"/>
      <c r="F37" s="26"/>
      <c r="G37" s="26"/>
      <c r="H37" s="26"/>
      <c r="I37" s="26"/>
      <c r="J37" s="26"/>
      <c r="K37" s="26"/>
      <c r="L37" s="26"/>
      <c r="M37" s="26"/>
      <c r="N37" s="26"/>
      <c r="O37" s="26"/>
      <c r="P37" s="26"/>
      <c r="Q37" s="26"/>
      <c r="R37" s="26"/>
      <c r="S37" s="26"/>
      <c r="T37" s="26"/>
      <c r="U37" s="26"/>
    </row>
    <row r="38" spans="1:21" x14ac:dyDescent="0.25">
      <c r="A38" s="14" t="s">
        <v>60</v>
      </c>
      <c r="B38" s="24">
        <v>215280</v>
      </c>
      <c r="D38" s="26"/>
      <c r="E38" s="26"/>
      <c r="F38" s="26"/>
      <c r="G38" s="26"/>
      <c r="H38" s="26"/>
      <c r="I38" s="26"/>
      <c r="J38" s="26"/>
      <c r="K38" s="26"/>
      <c r="L38" s="26"/>
      <c r="M38" s="26"/>
      <c r="N38" s="26"/>
      <c r="O38" s="26"/>
      <c r="P38" s="26"/>
      <c r="Q38" s="26"/>
      <c r="R38" s="26"/>
      <c r="S38" s="26"/>
      <c r="T38" s="26"/>
      <c r="U38" s="26"/>
    </row>
    <row r="39" spans="1:21" x14ac:dyDescent="0.25">
      <c r="A39" s="14" t="s">
        <v>24</v>
      </c>
      <c r="B39" s="24">
        <v>241820</v>
      </c>
      <c r="D39" s="26"/>
      <c r="E39" s="26"/>
      <c r="F39" s="26"/>
      <c r="G39" s="26"/>
      <c r="H39" s="26"/>
      <c r="I39" s="26"/>
      <c r="J39" s="26"/>
      <c r="K39" s="26"/>
      <c r="L39" s="26"/>
      <c r="M39" s="26"/>
      <c r="N39" s="26"/>
      <c r="O39" s="26"/>
      <c r="P39" s="26"/>
      <c r="Q39" s="26"/>
      <c r="R39" s="26"/>
      <c r="S39" s="26"/>
      <c r="T39" s="26"/>
      <c r="U39" s="26"/>
    </row>
    <row r="40" spans="1:21" x14ac:dyDescent="0.25">
      <c r="A40" s="14" t="s">
        <v>172</v>
      </c>
      <c r="B40" s="24">
        <v>95120</v>
      </c>
      <c r="D40" s="26"/>
      <c r="E40" s="26"/>
      <c r="F40" s="26"/>
      <c r="G40" s="26"/>
      <c r="H40" s="26"/>
      <c r="I40" s="26"/>
      <c r="J40" s="26"/>
      <c r="K40" s="26"/>
      <c r="L40" s="26"/>
      <c r="M40" s="26"/>
      <c r="N40" s="26"/>
      <c r="O40" s="26"/>
      <c r="P40" s="26"/>
      <c r="Q40" s="26"/>
      <c r="R40" s="26"/>
      <c r="S40" s="26"/>
      <c r="T40" s="26"/>
      <c r="U40" s="26"/>
    </row>
    <row r="41" spans="1:21" x14ac:dyDescent="0.25">
      <c r="A41" s="14" t="s">
        <v>131</v>
      </c>
      <c r="B41" s="24">
        <v>96470</v>
      </c>
      <c r="D41" s="26"/>
      <c r="E41" s="26"/>
      <c r="F41" s="26"/>
      <c r="G41" s="26"/>
      <c r="H41" s="26"/>
      <c r="I41" s="26"/>
      <c r="J41" s="26"/>
      <c r="K41" s="26"/>
      <c r="L41" s="26"/>
      <c r="M41" s="26"/>
      <c r="N41" s="26"/>
      <c r="O41" s="26"/>
      <c r="P41" s="26"/>
      <c r="Q41" s="26"/>
      <c r="R41" s="26"/>
      <c r="S41" s="26"/>
      <c r="T41" s="26"/>
      <c r="U41" s="26"/>
    </row>
    <row r="42" spans="1:21" x14ac:dyDescent="0.25">
      <c r="A42" s="14" t="s">
        <v>55</v>
      </c>
      <c r="B42" s="24">
        <v>51130</v>
      </c>
      <c r="D42" s="26"/>
      <c r="E42" s="26"/>
      <c r="F42" s="26"/>
      <c r="G42" s="26"/>
      <c r="H42" s="26"/>
      <c r="I42" s="26"/>
      <c r="J42" s="26"/>
      <c r="K42" s="26"/>
      <c r="L42" s="26"/>
      <c r="M42" s="26"/>
      <c r="N42" s="26"/>
      <c r="O42" s="26"/>
      <c r="P42" s="26"/>
      <c r="Q42" s="26"/>
      <c r="R42" s="26"/>
      <c r="S42" s="26"/>
      <c r="T42" s="26"/>
      <c r="U42" s="26"/>
    </row>
    <row r="43" spans="1:21" x14ac:dyDescent="0.25">
      <c r="A43" s="14" t="s">
        <v>38</v>
      </c>
      <c r="B43" s="24">
        <v>103690</v>
      </c>
      <c r="D43" s="26"/>
      <c r="E43" s="26"/>
      <c r="F43" s="26"/>
      <c r="G43" s="26"/>
      <c r="H43" s="26"/>
      <c r="I43" s="26"/>
      <c r="J43" s="26"/>
      <c r="K43" s="26"/>
      <c r="L43" s="26"/>
      <c r="M43" s="26"/>
      <c r="N43" s="26"/>
      <c r="O43" s="26"/>
      <c r="P43" s="26"/>
      <c r="Q43" s="26"/>
      <c r="R43" s="26"/>
      <c r="S43" s="26"/>
      <c r="T43" s="26"/>
      <c r="U43" s="26"/>
    </row>
    <row r="44" spans="1:21" x14ac:dyDescent="0.25">
      <c r="A44" s="14" t="s">
        <v>80</v>
      </c>
      <c r="B44" s="24">
        <v>99610</v>
      </c>
      <c r="D44" s="26"/>
      <c r="E44" s="26"/>
      <c r="F44" s="26"/>
      <c r="G44" s="26"/>
      <c r="H44" s="26"/>
      <c r="I44" s="26"/>
      <c r="J44" s="26"/>
      <c r="K44" s="26"/>
      <c r="L44" s="26"/>
      <c r="M44" s="26"/>
      <c r="N44" s="26"/>
      <c r="O44" s="26"/>
      <c r="P44" s="26"/>
      <c r="Q44" s="26"/>
      <c r="R44" s="26"/>
      <c r="S44" s="26"/>
      <c r="T44" s="26"/>
      <c r="U44" s="26"/>
    </row>
    <row r="45" spans="1:21" x14ac:dyDescent="0.25">
      <c r="A45" s="14" t="s">
        <v>162</v>
      </c>
      <c r="B45" s="24">
        <v>69040</v>
      </c>
      <c r="D45" s="26"/>
      <c r="E45" s="26"/>
      <c r="F45" s="26"/>
      <c r="G45" s="26"/>
      <c r="H45" s="26"/>
      <c r="I45" s="26"/>
      <c r="J45" s="26"/>
      <c r="K45" s="26"/>
      <c r="L45" s="26"/>
      <c r="M45" s="26"/>
      <c r="N45" s="26"/>
      <c r="O45" s="26"/>
      <c r="P45" s="26"/>
      <c r="Q45" s="26"/>
      <c r="R45" s="26"/>
      <c r="S45" s="26"/>
      <c r="T45" s="26"/>
      <c r="U45" s="26"/>
    </row>
    <row r="46" spans="1:21" x14ac:dyDescent="0.25">
      <c r="A46" s="14" t="s">
        <v>206</v>
      </c>
      <c r="B46" s="24">
        <v>102000</v>
      </c>
      <c r="D46" s="26"/>
      <c r="E46" s="26"/>
      <c r="F46" s="26"/>
      <c r="G46" s="26"/>
      <c r="H46" s="26"/>
      <c r="I46" s="26"/>
      <c r="J46" s="26"/>
      <c r="K46" s="26"/>
      <c r="L46" s="26"/>
      <c r="M46" s="26"/>
      <c r="N46" s="26"/>
      <c r="O46" s="26"/>
      <c r="P46" s="26"/>
      <c r="Q46" s="26"/>
      <c r="R46" s="26"/>
      <c r="S46" s="26"/>
      <c r="T46" s="26"/>
      <c r="U46" s="26"/>
    </row>
    <row r="47" spans="1:21" x14ac:dyDescent="0.25">
      <c r="A47" s="14" t="s">
        <v>108</v>
      </c>
      <c r="B47" s="24">
        <v>80760</v>
      </c>
      <c r="D47" s="26"/>
      <c r="E47" s="26"/>
      <c r="F47" s="26"/>
      <c r="G47" s="26"/>
      <c r="H47" s="26"/>
      <c r="I47" s="26"/>
      <c r="J47" s="26"/>
      <c r="K47" s="26"/>
      <c r="L47" s="26"/>
      <c r="M47" s="26"/>
      <c r="N47" s="26"/>
      <c r="O47" s="26"/>
      <c r="P47" s="26"/>
      <c r="Q47" s="26"/>
      <c r="R47" s="26"/>
      <c r="S47" s="26"/>
      <c r="T47" s="26"/>
      <c r="U47" s="26"/>
    </row>
    <row r="48" spans="1:21" x14ac:dyDescent="0.25">
      <c r="A48" s="14" t="s">
        <v>178</v>
      </c>
      <c r="B48" s="24">
        <v>108400</v>
      </c>
    </row>
    <row r="49" spans="1:10" x14ac:dyDescent="0.25">
      <c r="A49" s="14" t="s">
        <v>216</v>
      </c>
      <c r="B49" s="24">
        <v>39940</v>
      </c>
    </row>
    <row r="50" spans="1:10" x14ac:dyDescent="0.25">
      <c r="A50" s="14" t="s">
        <v>89</v>
      </c>
      <c r="B50" s="24">
        <v>145860</v>
      </c>
    </row>
    <row r="51" spans="1:10" x14ac:dyDescent="0.25">
      <c r="A51" s="14" t="s">
        <v>185</v>
      </c>
      <c r="B51" s="24">
        <v>33970</v>
      </c>
    </row>
    <row r="52" spans="1:10" x14ac:dyDescent="0.25">
      <c r="A52" s="14" t="s">
        <v>70</v>
      </c>
      <c r="B52" s="24">
        <v>60060</v>
      </c>
    </row>
    <row r="53" spans="1:10" x14ac:dyDescent="0.25">
      <c r="A53" s="14" t="s">
        <v>117</v>
      </c>
      <c r="B53" s="24">
        <v>63530</v>
      </c>
    </row>
    <row r="54" spans="1:10" x14ac:dyDescent="0.25">
      <c r="A54" s="14" t="s">
        <v>236</v>
      </c>
      <c r="B54" s="24">
        <v>20530</v>
      </c>
    </row>
    <row r="55" spans="1:10" x14ac:dyDescent="0.25">
      <c r="A55" s="14" t="s">
        <v>126</v>
      </c>
      <c r="B55" s="24">
        <v>235830</v>
      </c>
    </row>
    <row r="56" spans="1:10" x14ac:dyDescent="0.25">
      <c r="A56" s="14" t="s">
        <v>151</v>
      </c>
      <c r="B56" s="24">
        <v>127300</v>
      </c>
    </row>
    <row r="57" spans="1:10" x14ac:dyDescent="0.25">
      <c r="A57" s="14" t="s">
        <v>49</v>
      </c>
      <c r="B57" s="24">
        <v>56920</v>
      </c>
    </row>
    <row r="58" spans="1:10" x14ac:dyDescent="0.25">
      <c r="A58" s="14" t="s">
        <v>434</v>
      </c>
      <c r="B58" s="24">
        <v>3358670</v>
      </c>
    </row>
    <row r="63" spans="1:10" x14ac:dyDescent="0.25">
      <c r="D63" s="26"/>
      <c r="E63" s="26"/>
      <c r="F63" s="26"/>
      <c r="G63" s="26"/>
      <c r="H63" s="26"/>
      <c r="I63" s="26"/>
      <c r="J63" s="26"/>
    </row>
    <row r="64" spans="1:10" x14ac:dyDescent="0.25">
      <c r="A64" s="13" t="s">
        <v>469</v>
      </c>
      <c r="B64" t="s">
        <v>470</v>
      </c>
      <c r="D64" s="26"/>
      <c r="E64" s="26"/>
      <c r="F64" s="26"/>
      <c r="G64" s="26"/>
      <c r="H64" s="26"/>
      <c r="I64" s="26"/>
      <c r="J64" s="26"/>
    </row>
    <row r="65" spans="1:10" x14ac:dyDescent="0.25">
      <c r="A65" s="14" t="s">
        <v>252</v>
      </c>
      <c r="B65" s="24">
        <v>310370</v>
      </c>
      <c r="D65" s="26"/>
      <c r="E65" s="26"/>
      <c r="F65" s="26"/>
      <c r="G65" s="26"/>
      <c r="H65" s="26"/>
      <c r="I65" s="26"/>
      <c r="J65" s="26"/>
    </row>
    <row r="66" spans="1:10" x14ac:dyDescent="0.25">
      <c r="A66" s="14" t="s">
        <v>249</v>
      </c>
      <c r="B66" s="24">
        <v>503350</v>
      </c>
      <c r="D66" s="26"/>
      <c r="E66" s="26"/>
      <c r="F66" s="26"/>
      <c r="G66" s="26"/>
      <c r="H66" s="26"/>
      <c r="I66" s="26"/>
      <c r="J66" s="26"/>
    </row>
    <row r="67" spans="1:10" x14ac:dyDescent="0.25">
      <c r="A67" s="14" t="s">
        <v>250</v>
      </c>
      <c r="B67" s="24">
        <v>124510</v>
      </c>
      <c r="D67" s="26"/>
      <c r="E67" s="26"/>
      <c r="F67" s="26"/>
      <c r="G67" s="26"/>
      <c r="H67" s="26"/>
      <c r="I67" s="26"/>
      <c r="J67" s="26"/>
    </row>
    <row r="68" spans="1:10" x14ac:dyDescent="0.25">
      <c r="A68" s="14" t="s">
        <v>246</v>
      </c>
      <c r="B68" s="24">
        <v>85250</v>
      </c>
      <c r="D68" s="26"/>
      <c r="E68" s="26"/>
      <c r="F68" s="26"/>
      <c r="G68" s="26"/>
      <c r="H68" s="26"/>
      <c r="I68" s="26"/>
      <c r="J68" s="26"/>
    </row>
    <row r="69" spans="1:10" x14ac:dyDescent="0.25">
      <c r="A69" s="14" t="s">
        <v>251</v>
      </c>
      <c r="B69" s="24">
        <v>612400</v>
      </c>
      <c r="D69" s="26"/>
      <c r="E69" s="26"/>
      <c r="F69" s="26"/>
      <c r="G69" s="26"/>
      <c r="H69" s="26"/>
      <c r="I69" s="26"/>
      <c r="J69" s="26"/>
    </row>
    <row r="70" spans="1:10" x14ac:dyDescent="0.25">
      <c r="A70" s="14" t="s">
        <v>248</v>
      </c>
      <c r="B70" s="24">
        <v>333410</v>
      </c>
      <c r="D70" s="26"/>
      <c r="E70" s="26"/>
      <c r="F70" s="26"/>
      <c r="G70" s="26"/>
      <c r="H70" s="26"/>
      <c r="I70" s="26"/>
      <c r="J70" s="26"/>
    </row>
    <row r="71" spans="1:10" x14ac:dyDescent="0.25">
      <c r="A71" s="14" t="s">
        <v>254</v>
      </c>
      <c r="B71" s="24">
        <v>175290</v>
      </c>
      <c r="D71" s="26"/>
      <c r="E71" s="26"/>
      <c r="F71" s="26"/>
      <c r="G71" s="26"/>
      <c r="H71" s="26"/>
      <c r="I71" s="26"/>
      <c r="J71" s="26"/>
    </row>
    <row r="72" spans="1:10" x14ac:dyDescent="0.25">
      <c r="A72" s="14" t="s">
        <v>253</v>
      </c>
      <c r="B72" s="24">
        <v>210880</v>
      </c>
      <c r="D72" s="26"/>
      <c r="E72" s="26"/>
      <c r="F72" s="26"/>
      <c r="G72" s="26"/>
      <c r="H72" s="26"/>
      <c r="I72" s="26"/>
      <c r="J72" s="26"/>
    </row>
    <row r="73" spans="1:10" x14ac:dyDescent="0.25">
      <c r="A73" s="14" t="s">
        <v>255</v>
      </c>
      <c r="B73" s="24">
        <v>74360</v>
      </c>
      <c r="D73" s="26"/>
      <c r="E73" s="26"/>
      <c r="F73" s="26"/>
      <c r="G73" s="26"/>
      <c r="H73" s="26"/>
      <c r="I73" s="26"/>
      <c r="J73" s="26"/>
    </row>
    <row r="74" spans="1:10" x14ac:dyDescent="0.25">
      <c r="A74" s="14" t="s">
        <v>247</v>
      </c>
      <c r="B74" s="24">
        <v>366430</v>
      </c>
      <c r="D74" s="26"/>
      <c r="E74" s="26"/>
      <c r="F74" s="26"/>
      <c r="G74" s="26"/>
      <c r="H74" s="26"/>
      <c r="I74" s="26"/>
      <c r="J74" s="26"/>
    </row>
    <row r="75" spans="1:10" x14ac:dyDescent="0.25">
      <c r="A75" s="14" t="s">
        <v>245</v>
      </c>
      <c r="B75" s="24">
        <v>562420</v>
      </c>
      <c r="D75" s="26"/>
      <c r="E75" s="26"/>
      <c r="F75" s="26"/>
      <c r="G75" s="26"/>
      <c r="H75" s="26"/>
      <c r="I75" s="26"/>
      <c r="J75" s="26"/>
    </row>
    <row r="76" spans="1:10" x14ac:dyDescent="0.25">
      <c r="A76" s="14" t="s">
        <v>434</v>
      </c>
      <c r="B76" s="24">
        <v>3358670</v>
      </c>
      <c r="D76" s="26"/>
      <c r="E76" s="26"/>
      <c r="F76" s="26"/>
      <c r="G76" s="26"/>
      <c r="H76" s="26"/>
      <c r="I76" s="26"/>
      <c r="J76" s="26"/>
    </row>
    <row r="77" spans="1:10" x14ac:dyDescent="0.25">
      <c r="D77" s="26"/>
      <c r="E77" s="26"/>
      <c r="F77" s="26"/>
      <c r="G77" s="26"/>
      <c r="H77" s="26"/>
      <c r="I77" s="26"/>
      <c r="J77" s="26"/>
    </row>
    <row r="78" spans="1:10" x14ac:dyDescent="0.25">
      <c r="D78" s="26"/>
      <c r="E78" s="26"/>
      <c r="F78" s="26"/>
      <c r="G78" s="26"/>
      <c r="H78" s="26"/>
      <c r="I78" s="26"/>
      <c r="J78" s="26"/>
    </row>
    <row r="79" spans="1:10" x14ac:dyDescent="0.25">
      <c r="D79" s="26"/>
      <c r="E79" s="26"/>
      <c r="F79" s="26"/>
      <c r="G79" s="26"/>
      <c r="H79" s="26"/>
      <c r="I79" s="26"/>
      <c r="J79" s="26"/>
    </row>
    <row r="80" spans="1:10" x14ac:dyDescent="0.25">
      <c r="D80" s="26"/>
      <c r="E80" s="26"/>
      <c r="F80" s="26"/>
      <c r="G80" s="26"/>
      <c r="H80" s="26"/>
      <c r="I80" s="26"/>
      <c r="J80" s="26"/>
    </row>
    <row r="81" spans="4:10" x14ac:dyDescent="0.25">
      <c r="D81" s="26"/>
      <c r="E81" s="26"/>
      <c r="F81" s="26"/>
      <c r="G81" s="26"/>
      <c r="H81" s="26"/>
      <c r="I81" s="26"/>
      <c r="J81" s="26"/>
    </row>
    <row r="82" spans="4:10" x14ac:dyDescent="0.25">
      <c r="D82" s="26"/>
      <c r="E82" s="26"/>
      <c r="F82" s="26"/>
      <c r="G82" s="26"/>
      <c r="H82" s="26"/>
      <c r="I82" s="26"/>
      <c r="J82" s="26"/>
    </row>
    <row r="83" spans="4:10" x14ac:dyDescent="0.25">
      <c r="D83" s="26"/>
      <c r="E83" s="26"/>
      <c r="F83" s="26"/>
      <c r="G83" s="26"/>
      <c r="H83" s="26"/>
      <c r="I83" s="26"/>
      <c r="J83" s="26"/>
    </row>
    <row r="84" spans="4:10" x14ac:dyDescent="0.25">
      <c r="D84" s="26"/>
      <c r="E84" s="26"/>
      <c r="F84" s="26"/>
      <c r="G84" s="26"/>
      <c r="H84" s="26"/>
      <c r="I84" s="26"/>
      <c r="J84" s="26"/>
    </row>
    <row r="85" spans="4:10" x14ac:dyDescent="0.25">
      <c r="D85" s="26"/>
      <c r="E85" s="26"/>
      <c r="F85" s="26"/>
      <c r="G85" s="26"/>
      <c r="H85" s="26"/>
      <c r="I85" s="26"/>
      <c r="J85" s="26"/>
    </row>
    <row r="86" spans="4:10" x14ac:dyDescent="0.25">
      <c r="D86" s="26"/>
      <c r="E86" s="26"/>
      <c r="F86" s="26"/>
      <c r="G86" s="26"/>
      <c r="H86" s="26"/>
      <c r="I86" s="26"/>
      <c r="J86" s="26"/>
    </row>
    <row r="87" spans="4:10" x14ac:dyDescent="0.25">
      <c r="D87" s="26"/>
      <c r="E87" s="26"/>
      <c r="F87" s="26"/>
      <c r="G87" s="26"/>
      <c r="H87" s="26"/>
      <c r="I87" s="26"/>
      <c r="J87" s="26"/>
    </row>
    <row r="88" spans="4:10" x14ac:dyDescent="0.25">
      <c r="D88" s="26"/>
      <c r="E88" s="26"/>
      <c r="F88" s="26"/>
      <c r="G88" s="26"/>
      <c r="H88" s="26"/>
      <c r="I88" s="26"/>
      <c r="J88" s="26"/>
    </row>
    <row r="89" spans="4:10" x14ac:dyDescent="0.25">
      <c r="D89" s="26"/>
      <c r="E89" s="26"/>
      <c r="F89" s="26"/>
      <c r="G89" s="26"/>
      <c r="H89" s="26"/>
      <c r="I89" s="26"/>
      <c r="J89" s="26"/>
    </row>
    <row r="90" spans="4:10" x14ac:dyDescent="0.25">
      <c r="D90" s="26"/>
      <c r="E90" s="26"/>
      <c r="F90" s="26"/>
      <c r="G90" s="26"/>
      <c r="H90" s="26"/>
      <c r="I90" s="26"/>
      <c r="J90" s="26"/>
    </row>
    <row r="91" spans="4:10" x14ac:dyDescent="0.25">
      <c r="D91" s="26"/>
      <c r="E91" s="26"/>
      <c r="F91" s="26"/>
      <c r="G91" s="26"/>
      <c r="H91" s="26"/>
      <c r="I91" s="26"/>
      <c r="J91" s="26"/>
    </row>
    <row r="103" spans="1:17" x14ac:dyDescent="0.25">
      <c r="F103" s="26"/>
      <c r="G103" s="26"/>
      <c r="H103" s="26"/>
      <c r="I103" s="26"/>
      <c r="J103" s="26"/>
      <c r="K103" s="26"/>
      <c r="L103" s="26"/>
      <c r="M103" s="26"/>
      <c r="N103" s="26"/>
      <c r="O103" s="26"/>
      <c r="P103" s="26"/>
      <c r="Q103" s="26"/>
    </row>
    <row r="104" spans="1:17" x14ac:dyDescent="0.25">
      <c r="A104" s="13" t="s">
        <v>467</v>
      </c>
      <c r="B104" s="13" t="s">
        <v>471</v>
      </c>
      <c r="F104" s="26"/>
      <c r="G104" s="26"/>
      <c r="H104" s="26"/>
      <c r="I104" s="26"/>
      <c r="J104" s="26"/>
      <c r="K104" s="26"/>
      <c r="L104" s="26"/>
      <c r="M104" s="26"/>
      <c r="N104" s="26"/>
      <c r="O104" s="26"/>
      <c r="P104" s="26"/>
      <c r="Q104" s="26"/>
    </row>
    <row r="105" spans="1:17" x14ac:dyDescent="0.25">
      <c r="A105" s="13" t="s">
        <v>469</v>
      </c>
      <c r="B105" t="s">
        <v>21</v>
      </c>
      <c r="C105" t="s">
        <v>36</v>
      </c>
      <c r="D105" t="s">
        <v>434</v>
      </c>
      <c r="F105" s="26"/>
      <c r="G105" s="26"/>
      <c r="H105" s="26"/>
      <c r="I105" s="26"/>
      <c r="J105" s="26"/>
      <c r="K105" s="26"/>
      <c r="L105" s="26"/>
      <c r="M105" s="26"/>
      <c r="N105" s="26"/>
      <c r="O105" s="26"/>
      <c r="P105" s="26"/>
      <c r="Q105" s="26"/>
    </row>
    <row r="106" spans="1:17" x14ac:dyDescent="0.25">
      <c r="A106" s="14" t="s">
        <v>252</v>
      </c>
      <c r="B106" s="30">
        <v>1</v>
      </c>
      <c r="C106" s="30">
        <v>2</v>
      </c>
      <c r="D106" s="30">
        <v>3</v>
      </c>
      <c r="F106" s="26"/>
      <c r="G106" s="26"/>
      <c r="H106" s="26"/>
      <c r="I106" s="26"/>
      <c r="J106" s="26"/>
      <c r="K106" s="26"/>
      <c r="L106" s="26"/>
      <c r="M106" s="26"/>
      <c r="N106" s="26"/>
      <c r="O106" s="26"/>
      <c r="P106" s="26"/>
      <c r="Q106" s="26"/>
    </row>
    <row r="107" spans="1:17" x14ac:dyDescent="0.25">
      <c r="A107" s="14" t="s">
        <v>249</v>
      </c>
      <c r="B107" s="30">
        <v>6</v>
      </c>
      <c r="C107" s="30">
        <v>2</v>
      </c>
      <c r="D107" s="30">
        <v>8</v>
      </c>
      <c r="F107" s="26"/>
      <c r="G107" s="26"/>
      <c r="H107" s="26"/>
      <c r="I107" s="26"/>
      <c r="J107" s="26"/>
      <c r="K107" s="26"/>
      <c r="L107" s="26"/>
      <c r="M107" s="26"/>
      <c r="N107" s="26"/>
      <c r="O107" s="26"/>
      <c r="P107" s="26"/>
      <c r="Q107" s="26"/>
    </row>
    <row r="108" spans="1:17" x14ac:dyDescent="0.25">
      <c r="A108" s="14" t="s">
        <v>250</v>
      </c>
      <c r="B108" s="30">
        <v>1</v>
      </c>
      <c r="C108" s="30">
        <v>2</v>
      </c>
      <c r="D108" s="30">
        <v>3</v>
      </c>
      <c r="F108" s="26"/>
      <c r="G108" s="26"/>
      <c r="H108" s="26"/>
      <c r="I108" s="26"/>
      <c r="J108" s="26"/>
      <c r="K108" s="26"/>
      <c r="L108" s="26"/>
      <c r="M108" s="26"/>
      <c r="N108" s="26"/>
      <c r="O108" s="26"/>
      <c r="P108" s="26"/>
      <c r="Q108" s="26"/>
    </row>
    <row r="109" spans="1:17" x14ac:dyDescent="0.25">
      <c r="A109" s="14" t="s">
        <v>246</v>
      </c>
      <c r="B109" s="30"/>
      <c r="C109" s="30">
        <v>2</v>
      </c>
      <c r="D109" s="30">
        <v>2</v>
      </c>
      <c r="F109" s="26"/>
      <c r="G109" s="26"/>
      <c r="H109" s="26"/>
      <c r="I109" s="26"/>
      <c r="J109" s="26"/>
      <c r="K109" s="26"/>
      <c r="L109" s="26"/>
      <c r="M109" s="26"/>
      <c r="N109" s="26"/>
      <c r="O109" s="26"/>
      <c r="P109" s="26"/>
      <c r="Q109" s="26"/>
    </row>
    <row r="110" spans="1:17" x14ac:dyDescent="0.25">
      <c r="A110" s="14" t="s">
        <v>251</v>
      </c>
      <c r="B110" s="30">
        <v>3</v>
      </c>
      <c r="C110" s="30">
        <v>6</v>
      </c>
      <c r="D110" s="30">
        <v>9</v>
      </c>
      <c r="F110" s="26"/>
      <c r="G110" s="26"/>
      <c r="H110" s="26"/>
      <c r="I110" s="26"/>
      <c r="J110" s="26"/>
      <c r="K110" s="26"/>
      <c r="L110" s="26"/>
      <c r="M110" s="26"/>
      <c r="N110" s="26"/>
      <c r="O110" s="26"/>
      <c r="P110" s="26"/>
      <c r="Q110" s="26"/>
    </row>
    <row r="111" spans="1:17" x14ac:dyDescent="0.25">
      <c r="A111" s="14" t="s">
        <v>248</v>
      </c>
      <c r="B111" s="30">
        <v>1</v>
      </c>
      <c r="C111" s="30">
        <v>4</v>
      </c>
      <c r="D111" s="30">
        <v>5</v>
      </c>
      <c r="F111" s="26"/>
      <c r="G111" s="26"/>
      <c r="H111" s="26"/>
      <c r="I111" s="26"/>
      <c r="J111" s="26"/>
      <c r="K111" s="26"/>
      <c r="L111" s="26"/>
      <c r="M111" s="26"/>
      <c r="N111" s="26"/>
      <c r="O111" s="26"/>
      <c r="P111" s="26"/>
      <c r="Q111" s="26"/>
    </row>
    <row r="112" spans="1:17" x14ac:dyDescent="0.25">
      <c r="A112" s="14" t="s">
        <v>254</v>
      </c>
      <c r="B112" s="30">
        <v>2</v>
      </c>
      <c r="C112" s="30">
        <v>1</v>
      </c>
      <c r="D112" s="30">
        <v>3</v>
      </c>
      <c r="F112" s="26"/>
      <c r="G112" s="26"/>
      <c r="H112" s="26"/>
      <c r="I112" s="26"/>
      <c r="J112" s="26"/>
      <c r="K112" s="26"/>
      <c r="L112" s="26"/>
      <c r="M112" s="26"/>
      <c r="N112" s="26"/>
      <c r="O112" s="26"/>
      <c r="P112" s="26"/>
      <c r="Q112" s="26"/>
    </row>
    <row r="113" spans="1:25" x14ac:dyDescent="0.25">
      <c r="A113" s="14" t="s">
        <v>253</v>
      </c>
      <c r="B113" s="30">
        <v>3</v>
      </c>
      <c r="C113" s="30"/>
      <c r="D113" s="30">
        <v>3</v>
      </c>
      <c r="F113" s="26"/>
      <c r="G113" s="26"/>
      <c r="H113" s="26"/>
      <c r="I113" s="26"/>
      <c r="J113" s="26"/>
      <c r="K113" s="26"/>
      <c r="L113" s="26"/>
      <c r="M113" s="26"/>
      <c r="N113" s="26"/>
      <c r="O113" s="26"/>
      <c r="P113" s="26"/>
      <c r="Q113" s="26"/>
    </row>
    <row r="114" spans="1:25" x14ac:dyDescent="0.25">
      <c r="A114" s="14" t="s">
        <v>255</v>
      </c>
      <c r="B114" s="30">
        <v>1</v>
      </c>
      <c r="C114" s="30">
        <v>1</v>
      </c>
      <c r="D114" s="30">
        <v>2</v>
      </c>
      <c r="F114" s="26"/>
      <c r="G114" s="26"/>
      <c r="H114" s="26"/>
      <c r="I114" s="26"/>
      <c r="J114" s="26"/>
      <c r="K114" s="26"/>
      <c r="L114" s="26"/>
      <c r="M114" s="26"/>
      <c r="N114" s="26"/>
      <c r="O114" s="26"/>
      <c r="P114" s="26"/>
      <c r="Q114" s="26"/>
    </row>
    <row r="115" spans="1:25" ht="13" x14ac:dyDescent="0.3">
      <c r="A115" s="14" t="s">
        <v>247</v>
      </c>
      <c r="B115" s="30">
        <v>3</v>
      </c>
      <c r="C115" s="30">
        <v>2</v>
      </c>
      <c r="D115" s="30">
        <v>5</v>
      </c>
      <c r="F115" s="26"/>
      <c r="G115" s="26"/>
      <c r="H115" s="26"/>
      <c r="I115" s="26"/>
      <c r="J115" s="26"/>
      <c r="K115" s="26"/>
      <c r="L115" s="26"/>
      <c r="M115" s="26"/>
      <c r="N115" s="26"/>
      <c r="O115" s="26"/>
      <c r="P115" s="26"/>
      <c r="Q115" s="26"/>
      <c r="W115" s="23"/>
    </row>
    <row r="116" spans="1:25" x14ac:dyDescent="0.25">
      <c r="A116" s="14" t="s">
        <v>245</v>
      </c>
      <c r="B116" s="30">
        <v>4</v>
      </c>
      <c r="C116" s="30">
        <v>3</v>
      </c>
      <c r="D116" s="30">
        <v>7</v>
      </c>
      <c r="F116" s="26"/>
      <c r="G116" s="26"/>
      <c r="H116" s="26"/>
      <c r="I116" s="26"/>
      <c r="J116" s="26"/>
      <c r="K116" s="26"/>
      <c r="L116" s="26"/>
      <c r="M116" s="26"/>
      <c r="N116" s="26"/>
      <c r="O116" s="26"/>
      <c r="P116" s="26"/>
      <c r="Q116" s="26"/>
    </row>
    <row r="117" spans="1:25" x14ac:dyDescent="0.25">
      <c r="A117" s="14" t="s">
        <v>434</v>
      </c>
      <c r="B117" s="30">
        <v>25</v>
      </c>
      <c r="C117" s="30">
        <v>25</v>
      </c>
      <c r="D117" s="30">
        <v>50</v>
      </c>
      <c r="F117" s="26"/>
      <c r="G117" s="26"/>
      <c r="H117" s="26"/>
      <c r="I117" s="26"/>
      <c r="J117" s="26"/>
      <c r="K117" s="26"/>
      <c r="L117" s="26"/>
      <c r="M117" s="26"/>
      <c r="N117" s="26"/>
      <c r="O117" s="26"/>
      <c r="P117" s="26"/>
      <c r="Q117" s="26"/>
    </row>
    <row r="118" spans="1:25" x14ac:dyDescent="0.25">
      <c r="F118" s="26"/>
      <c r="G118" s="26"/>
      <c r="H118" s="26"/>
      <c r="I118" s="26"/>
      <c r="J118" s="26"/>
      <c r="K118" s="26"/>
      <c r="L118" s="26"/>
      <c r="M118" s="26"/>
      <c r="N118" s="26"/>
      <c r="O118" s="26"/>
      <c r="P118" s="26"/>
      <c r="Q118" s="26"/>
    </row>
    <row r="119" spans="1:25" x14ac:dyDescent="0.25">
      <c r="F119" s="26"/>
      <c r="G119" s="26"/>
      <c r="H119" s="26"/>
      <c r="I119" s="26"/>
      <c r="J119" s="26"/>
      <c r="K119" s="26"/>
      <c r="L119" s="26"/>
      <c r="M119" s="26"/>
      <c r="N119" s="26"/>
      <c r="O119" s="26"/>
      <c r="P119" s="26"/>
      <c r="Q119" s="26"/>
    </row>
    <row r="120" spans="1:25" x14ac:dyDescent="0.25">
      <c r="F120" s="26"/>
      <c r="G120" s="26"/>
      <c r="H120" s="26"/>
      <c r="I120" s="26"/>
      <c r="J120" s="26"/>
      <c r="K120" s="26"/>
      <c r="L120" s="26"/>
      <c r="M120" s="26"/>
      <c r="N120" s="26"/>
      <c r="O120" s="26"/>
      <c r="P120" s="26"/>
      <c r="Q120" s="26"/>
    </row>
    <row r="121" spans="1:25" x14ac:dyDescent="0.25">
      <c r="A121" s="13" t="s">
        <v>467</v>
      </c>
      <c r="B121" s="13" t="s">
        <v>471</v>
      </c>
    </row>
    <row r="122" spans="1:25" x14ac:dyDescent="0.25">
      <c r="A122" s="13" t="s">
        <v>468</v>
      </c>
      <c r="B122" t="s">
        <v>21</v>
      </c>
      <c r="C122" t="s">
        <v>36</v>
      </c>
      <c r="D122" t="s">
        <v>434</v>
      </c>
    </row>
    <row r="123" spans="1:25" x14ac:dyDescent="0.25">
      <c r="A123" s="14" t="s">
        <v>43</v>
      </c>
      <c r="B123" s="30">
        <v>1</v>
      </c>
      <c r="C123" s="30">
        <v>1</v>
      </c>
      <c r="D123" s="30">
        <v>2</v>
      </c>
    </row>
    <row r="124" spans="1:25" x14ac:dyDescent="0.25">
      <c r="A124" s="14" t="s">
        <v>85</v>
      </c>
      <c r="B124" s="30">
        <v>1</v>
      </c>
      <c r="C124" s="30"/>
      <c r="D124" s="30">
        <v>1</v>
      </c>
      <c r="F124" s="26"/>
      <c r="G124" s="26"/>
      <c r="H124" s="26"/>
      <c r="I124" s="26"/>
      <c r="J124" s="26"/>
      <c r="K124" s="26"/>
      <c r="L124" s="26"/>
      <c r="M124" s="26"/>
      <c r="N124" s="26"/>
      <c r="O124" s="26"/>
      <c r="P124" s="26"/>
      <c r="Q124" s="26"/>
    </row>
    <row r="125" spans="1:25" x14ac:dyDescent="0.25">
      <c r="A125" s="14" t="s">
        <v>201</v>
      </c>
      <c r="B125" s="30">
        <v>2</v>
      </c>
      <c r="C125" s="30"/>
      <c r="D125" s="30">
        <v>2</v>
      </c>
      <c r="F125" s="26"/>
      <c r="G125" s="26"/>
      <c r="H125" s="26"/>
      <c r="I125" s="26"/>
      <c r="J125" s="26"/>
      <c r="K125" s="26"/>
      <c r="L125" s="26"/>
      <c r="M125" s="26"/>
      <c r="N125" s="26"/>
      <c r="O125" s="26"/>
      <c r="P125" s="26"/>
      <c r="Q125" s="26"/>
    </row>
    <row r="126" spans="1:25" x14ac:dyDescent="0.25">
      <c r="A126" s="14" t="s">
        <v>122</v>
      </c>
      <c r="B126" s="30"/>
      <c r="C126" s="30">
        <v>1</v>
      </c>
      <c r="D126" s="30">
        <v>1</v>
      </c>
      <c r="F126" s="26"/>
      <c r="G126" s="26"/>
      <c r="H126" s="26"/>
      <c r="I126" s="26"/>
      <c r="J126" s="26"/>
      <c r="K126" s="26"/>
      <c r="L126" s="26"/>
      <c r="M126" s="26"/>
      <c r="N126" s="26"/>
      <c r="O126" s="26"/>
      <c r="P126" s="26"/>
      <c r="Q126" s="26"/>
    </row>
    <row r="127" spans="1:25" x14ac:dyDescent="0.25">
      <c r="A127" s="14" t="s">
        <v>135</v>
      </c>
      <c r="B127" s="30">
        <v>3</v>
      </c>
      <c r="C127" s="30">
        <v>2</v>
      </c>
      <c r="D127" s="30">
        <v>5</v>
      </c>
      <c r="F127" s="26"/>
      <c r="G127" s="26"/>
      <c r="H127" s="26"/>
      <c r="I127" s="26"/>
      <c r="J127" s="26"/>
      <c r="K127" s="26"/>
      <c r="L127" s="26"/>
      <c r="M127" s="26"/>
      <c r="N127" s="26"/>
      <c r="O127" s="26"/>
      <c r="P127" s="26"/>
      <c r="Q127" s="26"/>
      <c r="W127" s="22"/>
      <c r="Y127" s="22"/>
    </row>
    <row r="128" spans="1:25" x14ac:dyDescent="0.25">
      <c r="A128" s="14" t="s">
        <v>230</v>
      </c>
      <c r="B128" s="30"/>
      <c r="C128" s="30">
        <v>1</v>
      </c>
      <c r="D128" s="30">
        <v>1</v>
      </c>
      <c r="F128" s="26"/>
      <c r="G128" s="26"/>
      <c r="H128" s="26"/>
      <c r="I128" s="26"/>
      <c r="J128" s="26"/>
      <c r="K128" s="26"/>
      <c r="L128" s="26"/>
      <c r="M128" s="26"/>
      <c r="N128" s="26"/>
      <c r="O128" s="26"/>
      <c r="P128" s="26"/>
      <c r="Q128" s="26"/>
    </row>
    <row r="129" spans="1:25" x14ac:dyDescent="0.25">
      <c r="A129" s="14" t="s">
        <v>30</v>
      </c>
      <c r="B129" s="30">
        <v>1</v>
      </c>
      <c r="C129" s="30"/>
      <c r="D129" s="30">
        <v>1</v>
      </c>
      <c r="F129" s="26"/>
      <c r="G129" s="26"/>
      <c r="H129" s="26"/>
      <c r="I129" s="26"/>
      <c r="J129" s="26"/>
      <c r="K129" s="26"/>
      <c r="L129" s="26"/>
      <c r="M129" s="26"/>
      <c r="N129" s="26"/>
      <c r="O129" s="26"/>
      <c r="P129" s="26"/>
      <c r="Q129" s="26"/>
      <c r="Y129" s="22"/>
    </row>
    <row r="130" spans="1:25" x14ac:dyDescent="0.25">
      <c r="A130" s="14" t="s">
        <v>139</v>
      </c>
      <c r="B130" s="30">
        <v>2</v>
      </c>
      <c r="C130" s="30">
        <v>1</v>
      </c>
      <c r="D130" s="30">
        <v>3</v>
      </c>
      <c r="F130" s="26"/>
      <c r="G130" s="26"/>
      <c r="H130" s="26"/>
      <c r="I130" s="26"/>
      <c r="J130" s="26"/>
      <c r="K130" s="26"/>
      <c r="L130" s="26"/>
      <c r="M130" s="26"/>
      <c r="N130" s="26"/>
      <c r="O130" s="26"/>
      <c r="P130" s="26"/>
      <c r="Q130" s="26"/>
      <c r="W130" s="22"/>
    </row>
    <row r="131" spans="1:25" x14ac:dyDescent="0.25">
      <c r="A131" s="14" t="s">
        <v>95</v>
      </c>
      <c r="B131" s="30"/>
      <c r="C131" s="30">
        <v>1</v>
      </c>
      <c r="D131" s="30">
        <v>1</v>
      </c>
      <c r="F131" s="26"/>
      <c r="G131" s="26"/>
      <c r="H131" s="26"/>
      <c r="I131" s="26"/>
      <c r="J131" s="26"/>
      <c r="K131" s="26"/>
      <c r="L131" s="26"/>
      <c r="M131" s="26"/>
      <c r="N131" s="26"/>
      <c r="O131" s="26"/>
      <c r="P131" s="26"/>
      <c r="Q131" s="26"/>
    </row>
    <row r="132" spans="1:25" x14ac:dyDescent="0.25">
      <c r="A132" s="14" t="s">
        <v>65</v>
      </c>
      <c r="B132" s="30"/>
      <c r="C132" s="30">
        <v>1</v>
      </c>
      <c r="D132" s="30">
        <v>1</v>
      </c>
      <c r="F132" s="26"/>
      <c r="G132" s="26"/>
      <c r="H132" s="26"/>
      <c r="I132" s="26"/>
      <c r="J132" s="26"/>
      <c r="K132" s="26"/>
      <c r="L132" s="26"/>
      <c r="M132" s="26"/>
      <c r="N132" s="26"/>
      <c r="O132" s="26"/>
      <c r="P132" s="26"/>
      <c r="Q132" s="26"/>
    </row>
    <row r="133" spans="1:25" x14ac:dyDescent="0.25">
      <c r="A133" s="14" t="s">
        <v>101</v>
      </c>
      <c r="B133" s="30">
        <v>1</v>
      </c>
      <c r="C133" s="30"/>
      <c r="D133" s="30">
        <v>1</v>
      </c>
      <c r="F133" s="26"/>
      <c r="G133" s="26"/>
      <c r="H133" s="26"/>
      <c r="I133" s="26"/>
      <c r="J133" s="26"/>
      <c r="K133" s="26"/>
      <c r="L133" s="26"/>
      <c r="M133" s="26"/>
      <c r="N133" s="26"/>
      <c r="O133" s="26"/>
      <c r="P133" s="26"/>
      <c r="Q133" s="26"/>
    </row>
    <row r="134" spans="1:25" x14ac:dyDescent="0.25">
      <c r="A134" s="14" t="s">
        <v>112</v>
      </c>
      <c r="B134" s="30"/>
      <c r="C134" s="30">
        <v>1</v>
      </c>
      <c r="D134" s="30">
        <v>1</v>
      </c>
      <c r="F134" s="26"/>
      <c r="G134" s="26"/>
      <c r="H134" s="26"/>
      <c r="I134" s="26"/>
      <c r="J134" s="26"/>
      <c r="K134" s="26"/>
      <c r="L134" s="26"/>
      <c r="M134" s="26"/>
      <c r="N134" s="26"/>
      <c r="O134" s="26"/>
      <c r="P134" s="26"/>
      <c r="Q134" s="26"/>
      <c r="W134" s="22"/>
    </row>
    <row r="135" spans="1:25" x14ac:dyDescent="0.25">
      <c r="A135" s="14" t="s">
        <v>60</v>
      </c>
      <c r="B135" s="30">
        <v>3</v>
      </c>
      <c r="C135" s="30">
        <v>1</v>
      </c>
      <c r="D135" s="30">
        <v>4</v>
      </c>
      <c r="F135" s="26"/>
      <c r="G135" s="26"/>
      <c r="H135" s="26"/>
      <c r="I135" s="26"/>
      <c r="J135" s="26"/>
      <c r="K135" s="26"/>
      <c r="L135" s="26"/>
      <c r="M135" s="26"/>
      <c r="N135" s="26"/>
      <c r="O135" s="26"/>
      <c r="P135" s="26"/>
      <c r="Q135" s="26"/>
    </row>
    <row r="136" spans="1:25" x14ac:dyDescent="0.25">
      <c r="A136" s="14" t="s">
        <v>24</v>
      </c>
      <c r="B136" s="30">
        <v>2</v>
      </c>
      <c r="C136" s="30">
        <v>1</v>
      </c>
      <c r="D136" s="30">
        <v>3</v>
      </c>
      <c r="F136" s="26"/>
      <c r="G136" s="26"/>
      <c r="H136" s="26"/>
      <c r="I136" s="26"/>
      <c r="J136" s="26"/>
      <c r="K136" s="26"/>
      <c r="L136" s="26"/>
      <c r="M136" s="26"/>
      <c r="N136" s="26"/>
      <c r="O136" s="26"/>
      <c r="P136" s="26"/>
      <c r="Q136" s="26"/>
    </row>
    <row r="137" spans="1:25" x14ac:dyDescent="0.25">
      <c r="A137" s="14" t="s">
        <v>172</v>
      </c>
      <c r="B137" s="30"/>
      <c r="C137" s="30">
        <v>1</v>
      </c>
      <c r="D137" s="30">
        <v>1</v>
      </c>
      <c r="F137" s="26"/>
      <c r="G137" s="26"/>
      <c r="H137" s="26"/>
      <c r="I137" s="26"/>
      <c r="J137" s="26"/>
      <c r="K137" s="26"/>
      <c r="L137" s="26"/>
      <c r="M137" s="26"/>
      <c r="N137" s="26"/>
      <c r="O137" s="26"/>
      <c r="P137" s="26"/>
      <c r="Q137" s="26"/>
    </row>
    <row r="138" spans="1:25" x14ac:dyDescent="0.25">
      <c r="A138" s="14" t="s">
        <v>131</v>
      </c>
      <c r="B138" s="30">
        <v>1</v>
      </c>
      <c r="C138" s="30"/>
      <c r="D138" s="30">
        <v>1</v>
      </c>
      <c r="F138" s="26"/>
      <c r="G138" s="26"/>
      <c r="H138" s="26"/>
      <c r="I138" s="26"/>
      <c r="J138" s="26"/>
      <c r="K138" s="26"/>
      <c r="L138" s="26"/>
      <c r="M138" s="26"/>
      <c r="N138" s="26"/>
      <c r="O138" s="26"/>
      <c r="P138" s="26"/>
      <c r="Q138" s="26"/>
    </row>
    <row r="139" spans="1:25" x14ac:dyDescent="0.25">
      <c r="A139" s="14" t="s">
        <v>55</v>
      </c>
      <c r="B139" s="30"/>
      <c r="C139" s="30">
        <v>1</v>
      </c>
      <c r="D139" s="30">
        <v>1</v>
      </c>
      <c r="F139" s="26"/>
      <c r="G139" s="26"/>
      <c r="H139" s="26"/>
      <c r="I139" s="26"/>
      <c r="J139" s="26"/>
      <c r="K139" s="26"/>
      <c r="L139" s="26"/>
      <c r="M139" s="26"/>
      <c r="N139" s="26"/>
      <c r="O139" s="26"/>
      <c r="P139" s="26"/>
      <c r="Q139" s="26"/>
    </row>
    <row r="140" spans="1:25" x14ac:dyDescent="0.25">
      <c r="A140" s="14" t="s">
        <v>38</v>
      </c>
      <c r="B140" s="30">
        <v>1</v>
      </c>
      <c r="C140" s="30">
        <v>1</v>
      </c>
      <c r="D140" s="30">
        <v>2</v>
      </c>
      <c r="F140" s="26"/>
      <c r="G140" s="26"/>
      <c r="H140" s="26"/>
      <c r="I140" s="26"/>
      <c r="J140" s="26"/>
      <c r="K140" s="26"/>
      <c r="L140" s="26"/>
      <c r="M140" s="26"/>
      <c r="N140" s="26"/>
      <c r="O140" s="26"/>
      <c r="P140" s="26"/>
      <c r="Q140" s="26"/>
    </row>
    <row r="141" spans="1:25" x14ac:dyDescent="0.25">
      <c r="A141" s="14" t="s">
        <v>80</v>
      </c>
      <c r="B141" s="30"/>
      <c r="C141" s="30">
        <v>1</v>
      </c>
      <c r="D141" s="30">
        <v>1</v>
      </c>
      <c r="F141" s="26"/>
      <c r="G141" s="26"/>
      <c r="H141" s="26"/>
      <c r="I141" s="26"/>
      <c r="J141" s="26"/>
      <c r="K141" s="26"/>
      <c r="L141" s="26"/>
      <c r="M141" s="26"/>
      <c r="N141" s="26"/>
      <c r="O141" s="26"/>
      <c r="P141" s="26"/>
      <c r="Q141" s="26"/>
    </row>
    <row r="142" spans="1:25" x14ac:dyDescent="0.25">
      <c r="A142" s="14" t="s">
        <v>162</v>
      </c>
      <c r="B142" s="30">
        <v>1</v>
      </c>
      <c r="C142" s="30"/>
      <c r="D142" s="30">
        <v>1</v>
      </c>
      <c r="F142" s="26"/>
      <c r="G142" s="26"/>
      <c r="H142" s="26"/>
      <c r="I142" s="26"/>
      <c r="J142" s="26"/>
      <c r="K142" s="26"/>
      <c r="L142" s="26"/>
      <c r="M142" s="26"/>
      <c r="N142" s="26"/>
      <c r="O142" s="26"/>
      <c r="P142" s="26"/>
      <c r="Q142" s="26"/>
    </row>
    <row r="143" spans="1:25" x14ac:dyDescent="0.25">
      <c r="A143" s="14" t="s">
        <v>206</v>
      </c>
      <c r="B143" s="30">
        <v>1</v>
      </c>
      <c r="C143" s="30"/>
      <c r="D143" s="30">
        <v>1</v>
      </c>
      <c r="F143" s="26"/>
      <c r="G143" s="26"/>
      <c r="H143" s="26"/>
      <c r="I143" s="26"/>
      <c r="J143" s="26"/>
      <c r="K143" s="26"/>
      <c r="L143" s="26"/>
      <c r="M143" s="26"/>
      <c r="N143" s="26"/>
      <c r="O143" s="26"/>
      <c r="P143" s="26"/>
      <c r="Q143" s="26"/>
    </row>
    <row r="144" spans="1:25" x14ac:dyDescent="0.25">
      <c r="A144" s="14" t="s">
        <v>108</v>
      </c>
      <c r="B144" s="30"/>
      <c r="C144" s="30">
        <v>1</v>
      </c>
      <c r="D144" s="30">
        <v>1</v>
      </c>
      <c r="F144" s="26"/>
      <c r="G144" s="26"/>
      <c r="H144" s="26"/>
      <c r="I144" s="26"/>
      <c r="J144" s="26"/>
      <c r="K144" s="26"/>
      <c r="L144" s="26"/>
      <c r="M144" s="26"/>
      <c r="N144" s="26"/>
      <c r="O144" s="26"/>
      <c r="P144" s="26"/>
      <c r="Q144" s="26"/>
    </row>
    <row r="145" spans="1:21" x14ac:dyDescent="0.25">
      <c r="A145" s="14" t="s">
        <v>178</v>
      </c>
      <c r="B145" s="30"/>
      <c r="C145" s="30">
        <v>1</v>
      </c>
      <c r="D145" s="30">
        <v>1</v>
      </c>
    </row>
    <row r="146" spans="1:21" x14ac:dyDescent="0.25">
      <c r="A146" s="14" t="s">
        <v>216</v>
      </c>
      <c r="B146" s="30">
        <v>1</v>
      </c>
      <c r="C146" s="30"/>
      <c r="D146" s="30">
        <v>1</v>
      </c>
    </row>
    <row r="147" spans="1:21" x14ac:dyDescent="0.25">
      <c r="A147" s="14" t="s">
        <v>89</v>
      </c>
      <c r="B147" s="30">
        <v>1</v>
      </c>
      <c r="C147" s="30">
        <v>1</v>
      </c>
      <c r="D147" s="30">
        <v>2</v>
      </c>
    </row>
    <row r="148" spans="1:21" x14ac:dyDescent="0.25">
      <c r="A148" s="14" t="s">
        <v>185</v>
      </c>
      <c r="B148" s="30"/>
      <c r="C148" s="30">
        <v>1</v>
      </c>
      <c r="D148" s="30">
        <v>1</v>
      </c>
    </row>
    <row r="149" spans="1:21" x14ac:dyDescent="0.25">
      <c r="A149" s="14" t="s">
        <v>70</v>
      </c>
      <c r="B149" s="30">
        <v>1</v>
      </c>
      <c r="C149" s="30"/>
      <c r="D149" s="30">
        <v>1</v>
      </c>
    </row>
    <row r="150" spans="1:21" x14ac:dyDescent="0.25">
      <c r="A150" s="14" t="s">
        <v>117</v>
      </c>
      <c r="B150" s="30">
        <v>1</v>
      </c>
      <c r="C150" s="30"/>
      <c r="D150" s="30">
        <v>1</v>
      </c>
    </row>
    <row r="151" spans="1:21" x14ac:dyDescent="0.25">
      <c r="A151" s="14" t="s">
        <v>236</v>
      </c>
      <c r="B151" s="30"/>
      <c r="C151" s="30">
        <v>1</v>
      </c>
      <c r="D151" s="30">
        <v>1</v>
      </c>
    </row>
    <row r="152" spans="1:21" x14ac:dyDescent="0.25">
      <c r="A152" s="14" t="s">
        <v>126</v>
      </c>
      <c r="B152" s="30"/>
      <c r="C152" s="30">
        <v>3</v>
      </c>
      <c r="D152" s="30">
        <v>3</v>
      </c>
    </row>
    <row r="153" spans="1:21" x14ac:dyDescent="0.25">
      <c r="A153" s="14" t="s">
        <v>151</v>
      </c>
      <c r="B153" s="30">
        <v>1</v>
      </c>
      <c r="C153" s="30">
        <v>1</v>
      </c>
      <c r="D153" s="30">
        <v>2</v>
      </c>
    </row>
    <row r="154" spans="1:21" x14ac:dyDescent="0.25">
      <c r="A154" s="14" t="s">
        <v>49</v>
      </c>
      <c r="B154" s="30"/>
      <c r="C154" s="30">
        <v>1</v>
      </c>
      <c r="D154" s="30">
        <v>1</v>
      </c>
    </row>
    <row r="155" spans="1:21" x14ac:dyDescent="0.25">
      <c r="A155" s="14" t="s">
        <v>434</v>
      </c>
      <c r="B155" s="30">
        <v>25</v>
      </c>
      <c r="C155" s="30">
        <v>25</v>
      </c>
      <c r="D155" s="30">
        <v>50</v>
      </c>
    </row>
    <row r="160" spans="1:21" x14ac:dyDescent="0.25">
      <c r="F160" s="28"/>
      <c r="G160" s="28"/>
      <c r="H160" s="28"/>
      <c r="I160" s="28"/>
      <c r="J160" s="28"/>
      <c r="K160" s="28"/>
      <c r="L160" s="28"/>
      <c r="M160" s="28"/>
      <c r="N160" s="28"/>
      <c r="O160" s="28"/>
      <c r="P160" s="28"/>
      <c r="Q160" s="28"/>
      <c r="R160" s="28"/>
      <c r="S160" s="28"/>
      <c r="T160" s="28"/>
      <c r="U160" s="28"/>
    </row>
    <row r="161" spans="1:21" x14ac:dyDescent="0.25">
      <c r="F161" s="28"/>
      <c r="G161" s="28"/>
      <c r="H161" s="28"/>
      <c r="I161" s="28"/>
      <c r="J161" s="28"/>
      <c r="K161" s="28"/>
      <c r="L161" s="28"/>
      <c r="M161" s="28"/>
      <c r="N161" s="28"/>
      <c r="O161" s="28"/>
      <c r="P161" s="28"/>
      <c r="Q161" s="28"/>
      <c r="R161" s="28"/>
      <c r="S161" s="28"/>
      <c r="T161" s="28"/>
      <c r="U161" s="28"/>
    </row>
    <row r="162" spans="1:21" x14ac:dyDescent="0.25">
      <c r="F162" s="28"/>
      <c r="G162" s="28"/>
      <c r="H162" s="28"/>
      <c r="I162" s="28"/>
      <c r="J162" s="28"/>
      <c r="K162" s="28"/>
      <c r="L162" s="28"/>
      <c r="M162" s="28"/>
      <c r="N162" s="28"/>
      <c r="O162" s="28"/>
      <c r="P162" s="28"/>
      <c r="Q162" s="28"/>
      <c r="R162" s="28"/>
      <c r="S162" s="28"/>
      <c r="T162" s="28"/>
      <c r="U162" s="28"/>
    </row>
    <row r="163" spans="1:21" x14ac:dyDescent="0.25">
      <c r="F163" s="28"/>
      <c r="G163" s="28"/>
      <c r="H163" s="28"/>
      <c r="I163" s="28"/>
      <c r="J163" s="28"/>
      <c r="K163" s="28"/>
      <c r="L163" s="28"/>
      <c r="M163" s="28"/>
      <c r="N163" s="28"/>
      <c r="O163" s="28"/>
      <c r="P163" s="28"/>
      <c r="Q163" s="28"/>
      <c r="R163" s="28"/>
      <c r="S163" s="28"/>
      <c r="T163" s="28"/>
      <c r="U163" s="28"/>
    </row>
    <row r="164" spans="1:21" x14ac:dyDescent="0.25">
      <c r="F164" s="26"/>
      <c r="G164" s="26"/>
      <c r="H164" s="26"/>
      <c r="I164" s="26"/>
      <c r="J164" s="26"/>
      <c r="K164" s="26"/>
      <c r="L164" s="26"/>
      <c r="M164" s="26"/>
      <c r="N164" s="26"/>
      <c r="O164" s="26"/>
      <c r="P164" s="26"/>
      <c r="Q164" s="26"/>
      <c r="R164" s="26"/>
      <c r="S164" s="26"/>
      <c r="T164" s="26"/>
      <c r="U164" s="26"/>
    </row>
    <row r="165" spans="1:21" x14ac:dyDescent="0.25">
      <c r="F165" s="26"/>
      <c r="G165" s="26"/>
      <c r="H165" s="26"/>
      <c r="I165" s="26"/>
      <c r="J165" s="26"/>
      <c r="K165" s="26"/>
      <c r="L165" s="26"/>
      <c r="M165" s="26"/>
      <c r="N165" s="26"/>
      <c r="O165" s="26"/>
      <c r="P165" s="26"/>
      <c r="Q165" s="26"/>
      <c r="R165" s="26"/>
      <c r="S165" s="26"/>
      <c r="T165" s="26"/>
      <c r="U165" s="26"/>
    </row>
    <row r="166" spans="1:21" x14ac:dyDescent="0.25">
      <c r="A166" s="13" t="s">
        <v>470</v>
      </c>
      <c r="B166" s="13" t="s">
        <v>471</v>
      </c>
      <c r="F166" s="26"/>
      <c r="G166" s="26"/>
      <c r="H166" s="26"/>
      <c r="I166" s="26"/>
      <c r="J166" s="26"/>
      <c r="K166" s="26"/>
      <c r="L166" s="26"/>
      <c r="M166" s="26"/>
      <c r="N166" s="26"/>
      <c r="O166" s="26"/>
      <c r="P166" s="26"/>
      <c r="Q166" s="26"/>
      <c r="R166" s="26"/>
      <c r="S166" s="26"/>
      <c r="T166" s="26"/>
      <c r="U166" s="26"/>
    </row>
    <row r="167" spans="1:21" x14ac:dyDescent="0.25">
      <c r="A167" s="13" t="s">
        <v>469</v>
      </c>
      <c r="B167" t="s">
        <v>21</v>
      </c>
      <c r="C167" t="s">
        <v>36</v>
      </c>
      <c r="D167" t="s">
        <v>434</v>
      </c>
      <c r="F167" s="26"/>
      <c r="G167" s="26"/>
      <c r="H167" s="26"/>
      <c r="I167" s="26"/>
      <c r="J167" s="26"/>
      <c r="K167" s="26"/>
      <c r="L167" s="26"/>
      <c r="M167" s="26"/>
      <c r="N167" s="26"/>
      <c r="O167" s="26"/>
      <c r="P167" s="26"/>
      <c r="Q167" s="26"/>
      <c r="R167" s="26"/>
      <c r="S167" s="26"/>
      <c r="T167" s="26"/>
      <c r="U167" s="26"/>
    </row>
    <row r="168" spans="1:21" x14ac:dyDescent="0.25">
      <c r="A168" s="14" t="s">
        <v>252</v>
      </c>
      <c r="B168" s="17">
        <v>79870</v>
      </c>
      <c r="C168" s="17">
        <v>230500</v>
      </c>
      <c r="D168" s="17">
        <v>310370</v>
      </c>
      <c r="F168" s="26"/>
      <c r="G168" s="26"/>
      <c r="H168" s="26"/>
      <c r="I168" s="26"/>
      <c r="J168" s="26"/>
      <c r="K168" s="26"/>
      <c r="L168" s="26"/>
      <c r="M168" s="26"/>
      <c r="N168" s="26"/>
      <c r="O168" s="26"/>
      <c r="P168" s="26"/>
      <c r="Q168" s="26"/>
      <c r="R168" s="26"/>
      <c r="S168" s="26"/>
      <c r="T168" s="26"/>
      <c r="U168" s="26"/>
    </row>
    <row r="169" spans="1:21" x14ac:dyDescent="0.25">
      <c r="A169" s="14" t="s">
        <v>249</v>
      </c>
      <c r="B169" s="17">
        <v>350200</v>
      </c>
      <c r="C169" s="17">
        <v>153150</v>
      </c>
      <c r="D169" s="17">
        <v>503350</v>
      </c>
      <c r="F169" s="26"/>
      <c r="G169" s="26"/>
      <c r="H169" s="26"/>
      <c r="I169" s="26"/>
      <c r="J169" s="26"/>
      <c r="K169" s="26"/>
      <c r="L169" s="26"/>
      <c r="M169" s="26"/>
      <c r="N169" s="26"/>
      <c r="O169" s="26"/>
      <c r="P169" s="26"/>
      <c r="Q169" s="26"/>
      <c r="R169" s="26"/>
      <c r="S169" s="26"/>
      <c r="T169" s="26"/>
      <c r="U169" s="26"/>
    </row>
    <row r="170" spans="1:21" x14ac:dyDescent="0.25">
      <c r="A170" s="14" t="s">
        <v>250</v>
      </c>
      <c r="B170" s="17">
        <v>55010</v>
      </c>
      <c r="C170" s="17">
        <v>69500</v>
      </c>
      <c r="D170" s="17">
        <v>124510</v>
      </c>
      <c r="F170" s="26"/>
      <c r="G170" s="26"/>
      <c r="H170" s="26"/>
      <c r="I170" s="26"/>
      <c r="J170" s="26"/>
      <c r="K170" s="26"/>
      <c r="L170" s="26"/>
      <c r="M170" s="26"/>
      <c r="N170" s="26"/>
      <c r="O170" s="26"/>
      <c r="P170" s="26"/>
      <c r="Q170" s="26"/>
      <c r="R170" s="26"/>
      <c r="S170" s="26"/>
      <c r="T170" s="26"/>
      <c r="U170" s="26"/>
    </row>
    <row r="171" spans="1:21" x14ac:dyDescent="0.25">
      <c r="A171" s="14" t="s">
        <v>246</v>
      </c>
      <c r="B171" s="17"/>
      <c r="C171" s="17">
        <v>85250</v>
      </c>
      <c r="D171" s="17">
        <v>85250</v>
      </c>
      <c r="F171" s="26"/>
      <c r="G171" s="26"/>
      <c r="H171" s="26"/>
      <c r="I171" s="26"/>
      <c r="J171" s="26"/>
      <c r="K171" s="26"/>
      <c r="L171" s="26"/>
      <c r="M171" s="26"/>
      <c r="N171" s="26"/>
      <c r="O171" s="26"/>
      <c r="P171" s="26"/>
      <c r="Q171" s="26"/>
      <c r="R171" s="26"/>
      <c r="S171" s="26"/>
      <c r="T171" s="26"/>
      <c r="U171" s="26"/>
    </row>
    <row r="172" spans="1:21" x14ac:dyDescent="0.25">
      <c r="A172" s="14" t="s">
        <v>251</v>
      </c>
      <c r="B172" s="17">
        <v>174530</v>
      </c>
      <c r="C172" s="17">
        <v>437870</v>
      </c>
      <c r="D172" s="17">
        <v>612400</v>
      </c>
      <c r="F172" s="26"/>
      <c r="G172" s="26"/>
      <c r="H172" s="26"/>
      <c r="I172" s="26"/>
      <c r="J172" s="26"/>
      <c r="K172" s="26"/>
      <c r="L172" s="26"/>
      <c r="M172" s="26"/>
      <c r="N172" s="26"/>
      <c r="O172" s="26"/>
      <c r="P172" s="26"/>
      <c r="Q172" s="26"/>
      <c r="R172" s="26"/>
      <c r="S172" s="26"/>
      <c r="T172" s="26"/>
      <c r="U172" s="26"/>
    </row>
    <row r="173" spans="1:21" x14ac:dyDescent="0.25">
      <c r="A173" s="14" t="s">
        <v>248</v>
      </c>
      <c r="B173" s="17">
        <v>10240</v>
      </c>
      <c r="C173" s="17">
        <v>323170</v>
      </c>
      <c r="D173" s="17">
        <v>333410</v>
      </c>
      <c r="F173" s="26"/>
      <c r="G173" s="26"/>
      <c r="H173" s="26"/>
      <c r="I173" s="26"/>
      <c r="J173" s="26"/>
      <c r="K173" s="26"/>
      <c r="L173" s="26"/>
      <c r="M173" s="26"/>
      <c r="N173" s="26"/>
      <c r="O173" s="26"/>
      <c r="P173" s="26"/>
      <c r="Q173" s="26"/>
      <c r="R173" s="26"/>
      <c r="S173" s="26"/>
      <c r="T173" s="26"/>
      <c r="U173" s="26"/>
    </row>
    <row r="174" spans="1:21" x14ac:dyDescent="0.25">
      <c r="A174" s="14" t="s">
        <v>254</v>
      </c>
      <c r="B174" s="17">
        <v>130420</v>
      </c>
      <c r="C174" s="17">
        <v>44870</v>
      </c>
      <c r="D174" s="17">
        <v>175290</v>
      </c>
      <c r="F174" s="26"/>
      <c r="G174" s="26"/>
      <c r="H174" s="26"/>
      <c r="I174" s="26"/>
      <c r="J174" s="26"/>
      <c r="K174" s="26"/>
      <c r="L174" s="26"/>
      <c r="M174" s="26"/>
      <c r="N174" s="26"/>
      <c r="O174" s="26"/>
      <c r="P174" s="26"/>
      <c r="Q174" s="26"/>
      <c r="R174" s="26"/>
      <c r="S174" s="26"/>
      <c r="T174" s="26"/>
      <c r="U174" s="26"/>
    </row>
    <row r="175" spans="1:21" x14ac:dyDescent="0.25">
      <c r="A175" s="14" t="s">
        <v>253</v>
      </c>
      <c r="B175" s="17">
        <v>210880</v>
      </c>
      <c r="C175" s="17"/>
      <c r="D175" s="17">
        <v>210880</v>
      </c>
      <c r="F175" s="26"/>
      <c r="G175" s="26"/>
      <c r="H175" s="26"/>
      <c r="I175" s="26"/>
      <c r="J175" s="26"/>
      <c r="K175" s="26"/>
      <c r="L175" s="26"/>
      <c r="M175" s="26"/>
      <c r="N175" s="26"/>
      <c r="O175" s="26"/>
      <c r="P175" s="26"/>
      <c r="Q175" s="26"/>
      <c r="R175" s="26"/>
      <c r="S175" s="26"/>
      <c r="T175" s="26"/>
      <c r="U175" s="26"/>
    </row>
    <row r="176" spans="1:21" x14ac:dyDescent="0.25">
      <c r="A176" s="14" t="s">
        <v>255</v>
      </c>
      <c r="B176" s="17">
        <v>38970</v>
      </c>
      <c r="C176" s="17">
        <v>35390</v>
      </c>
      <c r="D176" s="17">
        <v>74360</v>
      </c>
      <c r="F176" s="26"/>
      <c r="G176" s="26"/>
      <c r="H176" s="26"/>
      <c r="I176" s="26"/>
      <c r="J176" s="26"/>
      <c r="K176" s="26"/>
      <c r="L176" s="26"/>
      <c r="M176" s="26"/>
      <c r="N176" s="26"/>
      <c r="O176" s="26"/>
      <c r="P176" s="26"/>
      <c r="Q176" s="26"/>
      <c r="R176" s="26"/>
      <c r="S176" s="26"/>
      <c r="T176" s="26"/>
      <c r="U176" s="26"/>
    </row>
    <row r="177" spans="1:21" x14ac:dyDescent="0.25">
      <c r="A177" s="14" t="s">
        <v>247</v>
      </c>
      <c r="B177" s="17">
        <v>234060</v>
      </c>
      <c r="C177" s="17">
        <v>132370</v>
      </c>
      <c r="D177" s="17">
        <v>366430</v>
      </c>
      <c r="F177" s="26"/>
      <c r="G177" s="26"/>
      <c r="H177" s="26"/>
      <c r="I177" s="26"/>
      <c r="J177" s="26"/>
      <c r="K177" s="26"/>
      <c r="L177" s="26"/>
      <c r="M177" s="26"/>
      <c r="N177" s="26"/>
      <c r="O177" s="26"/>
      <c r="P177" s="26"/>
      <c r="Q177" s="26"/>
      <c r="R177" s="26"/>
      <c r="S177" s="26"/>
      <c r="T177" s="26"/>
      <c r="U177" s="26"/>
    </row>
    <row r="178" spans="1:21" x14ac:dyDescent="0.25">
      <c r="A178" s="14" t="s">
        <v>245</v>
      </c>
      <c r="B178" s="17">
        <v>344470</v>
      </c>
      <c r="C178" s="17">
        <v>217950</v>
      </c>
      <c r="D178" s="17">
        <v>562420</v>
      </c>
      <c r="F178" s="26"/>
      <c r="G178" s="26"/>
      <c r="H178" s="26"/>
      <c r="I178" s="26"/>
      <c r="J178" s="26"/>
      <c r="K178" s="26"/>
      <c r="L178" s="26"/>
      <c r="M178" s="26"/>
      <c r="N178" s="26"/>
      <c r="O178" s="26"/>
      <c r="P178" s="26"/>
      <c r="Q178" s="26"/>
      <c r="R178" s="26"/>
      <c r="S178" s="26"/>
      <c r="T178" s="26"/>
      <c r="U178" s="26"/>
    </row>
    <row r="179" spans="1:21" x14ac:dyDescent="0.25">
      <c r="A179" s="14" t="s">
        <v>434</v>
      </c>
      <c r="B179" s="17">
        <v>1628650</v>
      </c>
      <c r="C179" s="17">
        <v>1730020</v>
      </c>
      <c r="D179" s="17">
        <v>3358670</v>
      </c>
      <c r="F179" s="26"/>
      <c r="G179" s="26"/>
      <c r="H179" s="26"/>
      <c r="I179" s="26"/>
      <c r="J179" s="26"/>
      <c r="K179" s="26"/>
      <c r="L179" s="26"/>
      <c r="M179" s="26"/>
      <c r="N179" s="26"/>
      <c r="O179" s="26"/>
      <c r="P179" s="26"/>
      <c r="Q179" s="26"/>
      <c r="R179" s="26"/>
      <c r="S179" s="26"/>
      <c r="T179" s="26"/>
      <c r="U179" s="26"/>
    </row>
    <row r="180" spans="1:21" x14ac:dyDescent="0.25">
      <c r="F180" s="26"/>
      <c r="G180" s="26"/>
      <c r="H180" s="26"/>
      <c r="I180" s="26"/>
      <c r="J180" s="26"/>
      <c r="K180" s="26"/>
      <c r="L180" s="26"/>
      <c r="M180" s="26"/>
      <c r="N180" s="26"/>
      <c r="O180" s="26"/>
      <c r="P180" s="26"/>
      <c r="Q180" s="26"/>
      <c r="R180" s="26"/>
      <c r="S180" s="26"/>
      <c r="T180" s="26"/>
      <c r="U180" s="26"/>
    </row>
    <row r="186" spans="1:21" x14ac:dyDescent="0.25">
      <c r="A186" s="13" t="s">
        <v>470</v>
      </c>
      <c r="B186" s="13" t="s">
        <v>471</v>
      </c>
    </row>
    <row r="187" spans="1:21" x14ac:dyDescent="0.25">
      <c r="A187" s="13" t="s">
        <v>468</v>
      </c>
      <c r="B187" t="s">
        <v>21</v>
      </c>
      <c r="C187" t="s">
        <v>36</v>
      </c>
      <c r="D187" t="s">
        <v>434</v>
      </c>
    </row>
    <row r="188" spans="1:21" x14ac:dyDescent="0.25">
      <c r="A188" s="14" t="s">
        <v>43</v>
      </c>
      <c r="B188" s="18">
        <v>110800</v>
      </c>
      <c r="C188" s="18">
        <v>88760</v>
      </c>
      <c r="D188" s="18">
        <v>199560</v>
      </c>
    </row>
    <row r="189" spans="1:21" x14ac:dyDescent="0.25">
      <c r="A189" s="14" t="s">
        <v>85</v>
      </c>
      <c r="B189" s="18">
        <v>56600</v>
      </c>
      <c r="C189" s="18"/>
      <c r="D189" s="18">
        <v>56600</v>
      </c>
    </row>
    <row r="190" spans="1:21" x14ac:dyDescent="0.25">
      <c r="A190" s="14" t="s">
        <v>201</v>
      </c>
      <c r="B190" s="18">
        <v>138090</v>
      </c>
      <c r="C190" s="18"/>
      <c r="D190" s="18">
        <v>138090</v>
      </c>
    </row>
    <row r="191" spans="1:21" x14ac:dyDescent="0.25">
      <c r="A191" s="14" t="s">
        <v>122</v>
      </c>
      <c r="B191" s="18"/>
      <c r="C191" s="18">
        <v>46350</v>
      </c>
      <c r="D191" s="18">
        <v>46350</v>
      </c>
    </row>
    <row r="192" spans="1:21" x14ac:dyDescent="0.25">
      <c r="A192" s="14" t="s">
        <v>135</v>
      </c>
      <c r="B192" s="18">
        <v>126240</v>
      </c>
      <c r="C192" s="18">
        <v>158970</v>
      </c>
      <c r="D192" s="18">
        <v>285210</v>
      </c>
    </row>
    <row r="193" spans="1:24" x14ac:dyDescent="0.25">
      <c r="A193" s="14" t="s">
        <v>230</v>
      </c>
      <c r="B193" s="18"/>
      <c r="C193" s="18">
        <v>35390</v>
      </c>
      <c r="D193" s="18">
        <v>35390</v>
      </c>
      <c r="F193" s="26"/>
      <c r="G193" s="26"/>
      <c r="H193" s="26"/>
      <c r="I193" s="26"/>
      <c r="J193" s="26"/>
      <c r="K193" s="26"/>
      <c r="L193" s="26"/>
      <c r="M193" s="26"/>
      <c r="N193" s="26"/>
      <c r="O193" s="26"/>
      <c r="P193" s="26"/>
      <c r="Q193" s="26"/>
      <c r="R193" s="26"/>
      <c r="S193" s="26"/>
      <c r="T193" s="26"/>
      <c r="U193" s="26"/>
      <c r="V193" s="26"/>
      <c r="W193" s="26"/>
      <c r="X193" s="26"/>
    </row>
    <row r="194" spans="1:24" x14ac:dyDescent="0.25">
      <c r="A194" s="14" t="s">
        <v>30</v>
      </c>
      <c r="B194" s="18">
        <v>87470</v>
      </c>
      <c r="C194" s="18"/>
      <c r="D194" s="18">
        <v>87470</v>
      </c>
      <c r="F194" s="26"/>
      <c r="G194" s="26"/>
      <c r="H194" s="26"/>
      <c r="I194" s="26"/>
      <c r="J194" s="26"/>
      <c r="K194" s="26"/>
      <c r="L194" s="26"/>
      <c r="M194" s="26"/>
      <c r="N194" s="26"/>
      <c r="O194" s="26"/>
      <c r="P194" s="26"/>
      <c r="Q194" s="26"/>
      <c r="R194" s="26"/>
      <c r="S194" s="26"/>
      <c r="T194" s="26"/>
      <c r="U194" s="26"/>
      <c r="V194" s="26"/>
      <c r="W194" s="26"/>
      <c r="X194" s="26"/>
    </row>
    <row r="195" spans="1:24" x14ac:dyDescent="0.25">
      <c r="A195" s="14" t="s">
        <v>139</v>
      </c>
      <c r="B195" s="18">
        <v>72550</v>
      </c>
      <c r="C195" s="18">
        <v>116400</v>
      </c>
      <c r="D195" s="18">
        <v>188950</v>
      </c>
      <c r="F195" s="26"/>
      <c r="G195" s="26"/>
      <c r="H195" s="26"/>
      <c r="I195" s="26"/>
      <c r="J195" s="26"/>
      <c r="K195" s="26"/>
      <c r="L195" s="26"/>
      <c r="M195" s="26"/>
      <c r="N195" s="26"/>
      <c r="O195" s="26"/>
      <c r="P195" s="26"/>
      <c r="Q195" s="26"/>
      <c r="R195" s="26"/>
      <c r="S195" s="26"/>
      <c r="T195" s="26"/>
      <c r="U195" s="26"/>
      <c r="V195" s="26"/>
      <c r="W195" s="26"/>
      <c r="X195" s="26"/>
    </row>
    <row r="196" spans="1:24" x14ac:dyDescent="0.25">
      <c r="A196" s="14" t="s">
        <v>95</v>
      </c>
      <c r="B196" s="18"/>
      <c r="C196" s="18">
        <v>64860</v>
      </c>
      <c r="D196" s="18">
        <v>64860</v>
      </c>
      <c r="F196" s="26"/>
      <c r="G196" s="26"/>
      <c r="H196" s="26"/>
      <c r="I196" s="26"/>
      <c r="J196" s="26"/>
      <c r="K196" s="26"/>
      <c r="L196" s="26"/>
      <c r="M196" s="26"/>
      <c r="N196" s="26"/>
      <c r="O196" s="26"/>
      <c r="P196" s="26"/>
      <c r="Q196" s="26"/>
      <c r="R196" s="26"/>
      <c r="S196" s="26"/>
      <c r="T196" s="26"/>
      <c r="U196" s="26"/>
      <c r="V196" s="26"/>
      <c r="W196" s="26"/>
      <c r="X196" s="26"/>
    </row>
    <row r="197" spans="1:24" x14ac:dyDescent="0.25">
      <c r="A197" s="14" t="s">
        <v>65</v>
      </c>
      <c r="B197" s="18"/>
      <c r="C197" s="18">
        <v>109900</v>
      </c>
      <c r="D197" s="18">
        <v>109900</v>
      </c>
      <c r="F197" s="26"/>
      <c r="G197" s="26"/>
      <c r="H197" s="26"/>
      <c r="I197" s="26"/>
      <c r="J197" s="26"/>
      <c r="K197" s="26"/>
      <c r="L197" s="26"/>
      <c r="M197" s="26"/>
      <c r="N197" s="26"/>
      <c r="O197" s="26"/>
      <c r="P197" s="26"/>
      <c r="Q197" s="26"/>
      <c r="R197" s="26"/>
      <c r="S197" s="26"/>
      <c r="T197" s="26"/>
      <c r="U197" s="26"/>
      <c r="V197" s="26"/>
      <c r="W197" s="26"/>
      <c r="X197" s="26"/>
    </row>
    <row r="198" spans="1:24" x14ac:dyDescent="0.25">
      <c r="A198" s="14" t="s">
        <v>101</v>
      </c>
      <c r="B198" s="18">
        <v>10240</v>
      </c>
      <c r="C198" s="18"/>
      <c r="D198" s="18">
        <v>10240</v>
      </c>
      <c r="F198" s="26"/>
      <c r="G198" s="26"/>
      <c r="H198" s="26"/>
      <c r="I198" s="26"/>
      <c r="J198" s="26"/>
      <c r="K198" s="26"/>
      <c r="L198" s="26"/>
      <c r="M198" s="26"/>
      <c r="N198" s="26"/>
      <c r="O198" s="26"/>
      <c r="P198" s="26"/>
      <c r="Q198" s="26"/>
      <c r="R198" s="26"/>
      <c r="S198" s="26"/>
      <c r="T198" s="26"/>
      <c r="U198" s="26"/>
      <c r="V198" s="26"/>
      <c r="W198" s="26"/>
      <c r="X198" s="26"/>
    </row>
    <row r="199" spans="1:24" x14ac:dyDescent="0.25">
      <c r="A199" s="14" t="s">
        <v>112</v>
      </c>
      <c r="B199" s="18"/>
      <c r="C199" s="18">
        <v>88790</v>
      </c>
      <c r="D199" s="18">
        <v>88790</v>
      </c>
      <c r="F199" s="26"/>
      <c r="G199" s="26"/>
      <c r="H199" s="26"/>
      <c r="I199" s="26"/>
      <c r="J199" s="26"/>
      <c r="K199" s="26"/>
      <c r="L199" s="26"/>
      <c r="M199" s="26"/>
      <c r="N199" s="26"/>
      <c r="O199" s="26"/>
      <c r="P199" s="26"/>
      <c r="Q199" s="26"/>
      <c r="R199" s="26"/>
      <c r="S199" s="26"/>
      <c r="T199" s="26"/>
      <c r="U199" s="26"/>
      <c r="V199" s="26"/>
      <c r="W199" s="26"/>
      <c r="X199" s="26"/>
    </row>
    <row r="200" spans="1:24" x14ac:dyDescent="0.25">
      <c r="A200" s="14" t="s">
        <v>60</v>
      </c>
      <c r="B200" s="18">
        <v>182520</v>
      </c>
      <c r="C200" s="18">
        <v>32759.999999999996</v>
      </c>
      <c r="D200" s="18">
        <v>215280</v>
      </c>
      <c r="F200" s="26"/>
      <c r="G200" s="26"/>
      <c r="H200" s="26"/>
      <c r="I200" s="26"/>
      <c r="J200" s="26"/>
      <c r="K200" s="26"/>
      <c r="L200" s="26"/>
      <c r="M200" s="26"/>
      <c r="N200" s="26"/>
      <c r="O200" s="26"/>
      <c r="P200" s="26"/>
      <c r="Q200" s="26"/>
      <c r="R200" s="26"/>
      <c r="S200" s="26"/>
      <c r="T200" s="26"/>
      <c r="U200" s="26"/>
      <c r="V200" s="26"/>
      <c r="W200" s="26"/>
      <c r="X200" s="26"/>
    </row>
    <row r="201" spans="1:24" x14ac:dyDescent="0.25">
      <c r="A201" s="14" t="s">
        <v>24</v>
      </c>
      <c r="B201" s="18">
        <v>170470</v>
      </c>
      <c r="C201" s="18">
        <v>71350</v>
      </c>
      <c r="D201" s="18">
        <v>241820</v>
      </c>
      <c r="F201" s="26"/>
      <c r="G201" s="26"/>
      <c r="H201" s="26"/>
      <c r="I201" s="26"/>
      <c r="J201" s="26"/>
      <c r="K201" s="26"/>
      <c r="L201" s="26"/>
      <c r="M201" s="26"/>
      <c r="N201" s="26"/>
      <c r="O201" s="26"/>
      <c r="P201" s="26"/>
      <c r="Q201" s="26"/>
      <c r="R201" s="26"/>
      <c r="S201" s="26"/>
      <c r="T201" s="26"/>
      <c r="U201" s="26"/>
      <c r="V201" s="26"/>
      <c r="W201" s="26"/>
      <c r="X201" s="26"/>
    </row>
    <row r="202" spans="1:24" x14ac:dyDescent="0.25">
      <c r="A202" s="14" t="s">
        <v>172</v>
      </c>
      <c r="B202" s="18"/>
      <c r="C202" s="18">
        <v>95120</v>
      </c>
      <c r="D202" s="18">
        <v>95120</v>
      </c>
      <c r="F202" s="26"/>
      <c r="G202" s="26"/>
      <c r="H202" s="26"/>
      <c r="I202" s="26"/>
      <c r="J202" s="26"/>
      <c r="K202" s="26"/>
      <c r="L202" s="26"/>
      <c r="M202" s="26"/>
      <c r="N202" s="26"/>
      <c r="O202" s="26"/>
      <c r="P202" s="26"/>
      <c r="Q202" s="26"/>
      <c r="R202" s="26"/>
      <c r="S202" s="26"/>
      <c r="T202" s="26"/>
      <c r="U202" s="26"/>
      <c r="V202" s="26"/>
      <c r="W202" s="26"/>
      <c r="X202" s="26"/>
    </row>
    <row r="203" spans="1:24" x14ac:dyDescent="0.25">
      <c r="A203" s="14" t="s">
        <v>131</v>
      </c>
      <c r="B203" s="18">
        <v>96470</v>
      </c>
      <c r="C203" s="18"/>
      <c r="D203" s="18">
        <v>96470</v>
      </c>
      <c r="F203" s="26"/>
      <c r="G203" s="26"/>
      <c r="H203" s="26"/>
      <c r="I203" s="26"/>
      <c r="J203" s="26"/>
      <c r="K203" s="26"/>
      <c r="L203" s="26"/>
      <c r="M203" s="26"/>
      <c r="N203" s="26"/>
      <c r="O203" s="26"/>
      <c r="P203" s="26"/>
      <c r="Q203" s="26"/>
      <c r="R203" s="26"/>
      <c r="S203" s="26"/>
      <c r="T203" s="26"/>
      <c r="U203" s="26"/>
      <c r="V203" s="26"/>
      <c r="W203" s="26"/>
      <c r="X203" s="26"/>
    </row>
    <row r="204" spans="1:24" x14ac:dyDescent="0.25">
      <c r="A204" s="14" t="s">
        <v>55</v>
      </c>
      <c r="B204" s="18"/>
      <c r="C204" s="18">
        <v>51130</v>
      </c>
      <c r="D204" s="18">
        <v>51130</v>
      </c>
      <c r="F204" s="26"/>
      <c r="G204" s="26"/>
      <c r="H204" s="26"/>
      <c r="I204" s="26"/>
      <c r="J204" s="26"/>
      <c r="K204" s="26"/>
      <c r="L204" s="26"/>
      <c r="M204" s="26"/>
      <c r="N204" s="26"/>
      <c r="O204" s="26"/>
      <c r="P204" s="26"/>
      <c r="Q204" s="26"/>
      <c r="R204" s="26"/>
      <c r="S204" s="26"/>
      <c r="T204" s="26"/>
      <c r="U204" s="26"/>
      <c r="V204" s="26"/>
      <c r="W204" s="26"/>
      <c r="X204" s="26"/>
    </row>
    <row r="205" spans="1:24" x14ac:dyDescent="0.25">
      <c r="A205" s="14" t="s">
        <v>38</v>
      </c>
      <c r="B205" s="18">
        <v>38970</v>
      </c>
      <c r="C205" s="18">
        <v>64720</v>
      </c>
      <c r="D205" s="18">
        <v>103690</v>
      </c>
      <c r="F205" s="26"/>
      <c r="G205" s="26"/>
      <c r="H205" s="26"/>
      <c r="I205" s="26"/>
      <c r="J205" s="26"/>
      <c r="K205" s="26"/>
      <c r="L205" s="26"/>
      <c r="M205" s="26"/>
      <c r="N205" s="26"/>
      <c r="O205" s="26"/>
      <c r="P205" s="26"/>
      <c r="Q205" s="26"/>
      <c r="R205" s="26"/>
      <c r="S205" s="26"/>
      <c r="T205" s="26"/>
      <c r="U205" s="26"/>
      <c r="V205" s="26"/>
      <c r="W205" s="26"/>
      <c r="X205" s="26"/>
    </row>
    <row r="206" spans="1:24" x14ac:dyDescent="0.25">
      <c r="A206" s="14" t="s">
        <v>80</v>
      </c>
      <c r="B206" s="18"/>
      <c r="C206" s="18">
        <v>99610</v>
      </c>
      <c r="D206" s="18">
        <v>99610</v>
      </c>
      <c r="F206" s="26"/>
      <c r="G206" s="26"/>
      <c r="H206" s="26"/>
      <c r="I206" s="26"/>
      <c r="J206" s="26"/>
      <c r="K206" s="26"/>
      <c r="L206" s="26"/>
      <c r="M206" s="26"/>
      <c r="N206" s="26"/>
      <c r="O206" s="26"/>
      <c r="P206" s="26"/>
      <c r="Q206" s="26"/>
      <c r="R206" s="26"/>
      <c r="S206" s="26"/>
      <c r="T206" s="26"/>
      <c r="U206" s="26"/>
      <c r="V206" s="26"/>
      <c r="W206" s="26"/>
      <c r="X206" s="26"/>
    </row>
    <row r="207" spans="1:24" x14ac:dyDescent="0.25">
      <c r="A207" s="14" t="s">
        <v>162</v>
      </c>
      <c r="B207" s="18">
        <v>69040</v>
      </c>
      <c r="C207" s="18"/>
      <c r="D207" s="18">
        <v>69040</v>
      </c>
      <c r="F207" s="26"/>
      <c r="G207" s="26"/>
      <c r="H207" s="26"/>
      <c r="I207" s="26"/>
      <c r="J207" s="26"/>
      <c r="K207" s="26"/>
      <c r="L207" s="26"/>
      <c r="M207" s="26"/>
      <c r="N207" s="26"/>
      <c r="O207" s="26"/>
      <c r="P207" s="26"/>
      <c r="Q207" s="26"/>
      <c r="R207" s="26"/>
      <c r="S207" s="26"/>
      <c r="T207" s="26"/>
      <c r="U207" s="26"/>
      <c r="V207" s="26"/>
      <c r="W207" s="26"/>
      <c r="X207" s="26"/>
    </row>
    <row r="208" spans="1:24" x14ac:dyDescent="0.25">
      <c r="A208" s="14" t="s">
        <v>206</v>
      </c>
      <c r="B208" s="18">
        <v>102000</v>
      </c>
      <c r="C208" s="18"/>
      <c r="D208" s="18">
        <v>102000</v>
      </c>
      <c r="F208" s="26"/>
      <c r="G208" s="26"/>
      <c r="H208" s="26"/>
      <c r="I208" s="26"/>
      <c r="J208" s="26"/>
      <c r="K208" s="26"/>
      <c r="L208" s="26"/>
      <c r="M208" s="26"/>
      <c r="N208" s="26"/>
      <c r="O208" s="26"/>
      <c r="P208" s="26"/>
      <c r="Q208" s="26"/>
      <c r="R208" s="26"/>
      <c r="S208" s="26"/>
      <c r="T208" s="26"/>
      <c r="U208" s="26"/>
      <c r="V208" s="26"/>
      <c r="W208" s="26"/>
      <c r="X208" s="26"/>
    </row>
    <row r="209" spans="1:24" x14ac:dyDescent="0.25">
      <c r="A209" s="14" t="s">
        <v>108</v>
      </c>
      <c r="B209" s="18"/>
      <c r="C209" s="18">
        <v>80760</v>
      </c>
      <c r="D209" s="18">
        <v>80760</v>
      </c>
      <c r="F209" s="26"/>
      <c r="G209" s="26"/>
      <c r="H209" s="26"/>
      <c r="I209" s="26"/>
      <c r="J209" s="26"/>
      <c r="K209" s="26"/>
      <c r="L209" s="26"/>
      <c r="M209" s="26"/>
      <c r="N209" s="26"/>
      <c r="O209" s="26"/>
      <c r="P209" s="26"/>
      <c r="Q209" s="26"/>
      <c r="R209" s="26"/>
      <c r="S209" s="26"/>
      <c r="T209" s="26"/>
      <c r="U209" s="26"/>
      <c r="V209" s="26"/>
      <c r="W209" s="26"/>
      <c r="X209" s="26"/>
    </row>
    <row r="210" spans="1:24" x14ac:dyDescent="0.25">
      <c r="A210" s="14" t="s">
        <v>178</v>
      </c>
      <c r="B210" s="18"/>
      <c r="C210" s="18">
        <v>108400</v>
      </c>
      <c r="D210" s="18">
        <v>108400</v>
      </c>
      <c r="F210" s="26"/>
      <c r="G210" s="26"/>
      <c r="H210" s="26"/>
      <c r="I210" s="26"/>
      <c r="J210" s="26"/>
      <c r="K210" s="26"/>
      <c r="L210" s="26"/>
      <c r="M210" s="26"/>
      <c r="N210" s="26"/>
      <c r="O210" s="26"/>
      <c r="P210" s="26"/>
      <c r="Q210" s="26"/>
      <c r="R210" s="26"/>
      <c r="S210" s="26"/>
      <c r="T210" s="26"/>
      <c r="U210" s="26"/>
      <c r="V210" s="26"/>
      <c r="W210" s="26"/>
      <c r="X210" s="26"/>
    </row>
    <row r="211" spans="1:24" x14ac:dyDescent="0.25">
      <c r="A211" s="14" t="s">
        <v>216</v>
      </c>
      <c r="B211" s="18">
        <v>39940</v>
      </c>
      <c r="C211" s="18"/>
      <c r="D211" s="18">
        <v>39940</v>
      </c>
      <c r="F211" s="26"/>
      <c r="G211" s="26"/>
      <c r="H211" s="26"/>
      <c r="I211" s="26"/>
      <c r="J211" s="26"/>
      <c r="K211" s="26"/>
      <c r="L211" s="26"/>
      <c r="M211" s="26"/>
      <c r="N211" s="26"/>
      <c r="O211" s="26"/>
      <c r="P211" s="26"/>
      <c r="Q211" s="26"/>
      <c r="R211" s="26"/>
      <c r="S211" s="26"/>
      <c r="T211" s="26"/>
      <c r="U211" s="26"/>
      <c r="V211" s="26"/>
      <c r="W211" s="26"/>
      <c r="X211" s="26"/>
    </row>
    <row r="212" spans="1:24" x14ac:dyDescent="0.25">
      <c r="A212" s="14" t="s">
        <v>89</v>
      </c>
      <c r="B212" s="18">
        <v>117400</v>
      </c>
      <c r="C212" s="18">
        <v>28460</v>
      </c>
      <c r="D212" s="18">
        <v>145860</v>
      </c>
      <c r="F212" s="26"/>
      <c r="G212" s="26"/>
      <c r="H212" s="26"/>
      <c r="I212" s="26"/>
      <c r="J212" s="26"/>
      <c r="K212" s="26"/>
      <c r="L212" s="26"/>
      <c r="M212" s="26"/>
      <c r="N212" s="26"/>
      <c r="O212" s="26"/>
      <c r="P212" s="26"/>
      <c r="Q212" s="26"/>
      <c r="R212" s="26"/>
      <c r="S212" s="26"/>
      <c r="T212" s="26"/>
      <c r="U212" s="26"/>
      <c r="V212" s="26"/>
      <c r="W212" s="26"/>
      <c r="X212" s="26"/>
    </row>
    <row r="213" spans="1:24" x14ac:dyDescent="0.25">
      <c r="A213" s="14" t="s">
        <v>185</v>
      </c>
      <c r="B213" s="18"/>
      <c r="C213" s="18">
        <v>33970</v>
      </c>
      <c r="D213" s="18">
        <v>33970</v>
      </c>
      <c r="F213" s="26"/>
      <c r="G213" s="26"/>
      <c r="H213" s="26"/>
      <c r="I213" s="26"/>
      <c r="J213" s="26"/>
      <c r="K213" s="26"/>
      <c r="L213" s="26"/>
      <c r="M213" s="26"/>
      <c r="N213" s="26"/>
      <c r="O213" s="26"/>
      <c r="P213" s="26"/>
      <c r="Q213" s="26"/>
      <c r="R213" s="26"/>
      <c r="S213" s="26"/>
      <c r="T213" s="26"/>
      <c r="U213" s="26"/>
      <c r="V213" s="26"/>
      <c r="W213" s="26"/>
      <c r="X213" s="26"/>
    </row>
    <row r="214" spans="1:24" x14ac:dyDescent="0.25">
      <c r="A214" s="14" t="s">
        <v>70</v>
      </c>
      <c r="B214" s="18">
        <v>60060</v>
      </c>
      <c r="C214" s="18"/>
      <c r="D214" s="18">
        <v>60060</v>
      </c>
      <c r="F214" s="26"/>
      <c r="G214" s="26"/>
      <c r="H214" s="26"/>
      <c r="I214" s="26"/>
      <c r="J214" s="26"/>
      <c r="K214" s="26"/>
      <c r="L214" s="26"/>
      <c r="M214" s="26"/>
      <c r="N214" s="26"/>
      <c r="O214" s="26"/>
      <c r="P214" s="26"/>
      <c r="Q214" s="26"/>
      <c r="R214" s="26"/>
      <c r="S214" s="26"/>
      <c r="T214" s="26"/>
      <c r="U214" s="26"/>
      <c r="V214" s="26"/>
      <c r="W214" s="26"/>
      <c r="X214" s="26"/>
    </row>
    <row r="215" spans="1:24" x14ac:dyDescent="0.25">
      <c r="A215" s="14" t="s">
        <v>117</v>
      </c>
      <c r="B215" s="18">
        <v>63530</v>
      </c>
      <c r="C215" s="18"/>
      <c r="D215" s="18">
        <v>63530</v>
      </c>
      <c r="F215" s="26"/>
      <c r="G215" s="26"/>
      <c r="H215" s="26"/>
      <c r="I215" s="26"/>
      <c r="J215" s="26"/>
      <c r="K215" s="26"/>
      <c r="L215" s="26"/>
      <c r="M215" s="26"/>
      <c r="N215" s="26"/>
      <c r="O215" s="26"/>
      <c r="P215" s="26"/>
      <c r="Q215" s="26"/>
      <c r="R215" s="26"/>
      <c r="S215" s="26"/>
      <c r="T215" s="26"/>
      <c r="U215" s="26"/>
      <c r="V215" s="26"/>
      <c r="W215" s="26"/>
      <c r="X215" s="26"/>
    </row>
    <row r="216" spans="1:24" x14ac:dyDescent="0.25">
      <c r="A216" s="14" t="s">
        <v>236</v>
      </c>
      <c r="B216" s="18"/>
      <c r="C216" s="18">
        <v>20530</v>
      </c>
      <c r="D216" s="18">
        <v>20530</v>
      </c>
      <c r="F216" s="26"/>
      <c r="G216" s="26"/>
      <c r="H216" s="26"/>
      <c r="I216" s="26"/>
      <c r="J216" s="26"/>
      <c r="K216" s="26"/>
      <c r="L216" s="26"/>
      <c r="M216" s="26"/>
      <c r="N216" s="26"/>
      <c r="O216" s="26"/>
      <c r="P216" s="26"/>
      <c r="Q216" s="26"/>
      <c r="R216" s="26"/>
      <c r="S216" s="26"/>
      <c r="T216" s="26"/>
      <c r="U216" s="26"/>
      <c r="V216" s="26"/>
      <c r="W216" s="26"/>
      <c r="X216" s="26"/>
    </row>
    <row r="217" spans="1:24" x14ac:dyDescent="0.25">
      <c r="A217" s="14" t="s">
        <v>126</v>
      </c>
      <c r="B217" s="18"/>
      <c r="C217" s="18">
        <v>235830</v>
      </c>
      <c r="D217" s="18">
        <v>235830</v>
      </c>
      <c r="F217" s="26"/>
      <c r="G217" s="26"/>
      <c r="H217" s="26"/>
      <c r="I217" s="26"/>
      <c r="J217" s="26"/>
      <c r="K217" s="26"/>
      <c r="L217" s="26"/>
      <c r="M217" s="26"/>
      <c r="N217" s="26"/>
      <c r="O217" s="26"/>
      <c r="P217" s="26"/>
      <c r="Q217" s="26"/>
      <c r="R217" s="26"/>
      <c r="S217" s="26"/>
      <c r="T217" s="26"/>
      <c r="U217" s="26"/>
      <c r="V217" s="26"/>
      <c r="W217" s="26"/>
      <c r="X217" s="26"/>
    </row>
    <row r="218" spans="1:24" x14ac:dyDescent="0.25">
      <c r="A218" s="14" t="s">
        <v>151</v>
      </c>
      <c r="B218" s="18">
        <v>86260</v>
      </c>
      <c r="C218" s="18">
        <v>41040</v>
      </c>
      <c r="D218" s="18">
        <v>127300</v>
      </c>
      <c r="F218" s="26"/>
      <c r="G218" s="26"/>
      <c r="H218" s="26"/>
      <c r="I218" s="26"/>
      <c r="J218" s="26"/>
      <c r="K218" s="26"/>
      <c r="L218" s="26"/>
      <c r="M218" s="26"/>
      <c r="N218" s="26"/>
      <c r="O218" s="26"/>
      <c r="P218" s="26"/>
      <c r="Q218" s="26"/>
      <c r="R218" s="26"/>
      <c r="S218" s="26"/>
      <c r="T218" s="26"/>
      <c r="U218" s="26"/>
      <c r="V218" s="26"/>
      <c r="W218" s="26"/>
      <c r="X218" s="26"/>
    </row>
    <row r="219" spans="1:24" x14ac:dyDescent="0.25">
      <c r="A219" s="14" t="s">
        <v>49</v>
      </c>
      <c r="B219" s="18"/>
      <c r="C219" s="18">
        <v>56920</v>
      </c>
      <c r="D219" s="18">
        <v>56920</v>
      </c>
      <c r="F219" s="26"/>
      <c r="G219" s="26"/>
      <c r="H219" s="26"/>
      <c r="I219" s="26"/>
      <c r="J219" s="26"/>
      <c r="K219" s="26"/>
      <c r="L219" s="26"/>
      <c r="M219" s="26"/>
      <c r="N219" s="26"/>
      <c r="O219" s="26"/>
      <c r="P219" s="26"/>
      <c r="Q219" s="26"/>
      <c r="R219" s="26"/>
      <c r="S219" s="26"/>
      <c r="T219" s="26"/>
      <c r="U219" s="26"/>
      <c r="V219" s="26"/>
      <c r="W219" s="26"/>
      <c r="X219" s="26"/>
    </row>
    <row r="220" spans="1:24" x14ac:dyDescent="0.25">
      <c r="A220" s="14" t="s">
        <v>434</v>
      </c>
      <c r="B220" s="18">
        <v>1628650</v>
      </c>
      <c r="C220" s="18">
        <v>1730020</v>
      </c>
      <c r="D220" s="18">
        <v>3358670</v>
      </c>
      <c r="F220" s="26"/>
      <c r="G220" s="26"/>
      <c r="H220" s="26"/>
      <c r="I220" s="26"/>
      <c r="J220" s="26"/>
      <c r="K220" s="26"/>
      <c r="L220" s="26"/>
      <c r="M220" s="26"/>
      <c r="N220" s="26"/>
      <c r="O220" s="26"/>
      <c r="P220" s="26"/>
      <c r="Q220" s="26"/>
      <c r="R220" s="26"/>
      <c r="S220" s="26"/>
      <c r="T220" s="26"/>
      <c r="U220" s="26"/>
      <c r="V220" s="26"/>
      <c r="W220" s="26"/>
      <c r="X220" s="26"/>
    </row>
    <row r="227" spans="1:22" x14ac:dyDescent="0.25">
      <c r="A227" s="13" t="s">
        <v>472</v>
      </c>
      <c r="B227" s="13" t="s">
        <v>464</v>
      </c>
    </row>
    <row r="228" spans="1:22" x14ac:dyDescent="0.25">
      <c r="A228" s="13" t="s">
        <v>468</v>
      </c>
      <c r="B228" t="s">
        <v>21</v>
      </c>
      <c r="C228" t="s">
        <v>36</v>
      </c>
      <c r="D228" t="s">
        <v>434</v>
      </c>
    </row>
    <row r="229" spans="1:22" x14ac:dyDescent="0.25">
      <c r="A229" s="14" t="s">
        <v>230</v>
      </c>
      <c r="B229" s="20"/>
      <c r="C229" s="20">
        <v>46</v>
      </c>
      <c r="D229" s="20">
        <v>46</v>
      </c>
    </row>
    <row r="230" spans="1:22" x14ac:dyDescent="0.25">
      <c r="A230" s="14" t="s">
        <v>43</v>
      </c>
      <c r="B230" s="20">
        <v>49</v>
      </c>
      <c r="C230" s="20">
        <v>49</v>
      </c>
      <c r="D230" s="20">
        <v>49</v>
      </c>
    </row>
    <row r="231" spans="1:22" x14ac:dyDescent="0.25">
      <c r="A231" s="14" t="s">
        <v>38</v>
      </c>
      <c r="B231" s="20">
        <v>50</v>
      </c>
      <c r="C231" s="20">
        <v>53</v>
      </c>
      <c r="D231" s="20">
        <v>51.5</v>
      </c>
    </row>
    <row r="232" spans="1:22" x14ac:dyDescent="0.25">
      <c r="A232" s="14" t="s">
        <v>122</v>
      </c>
      <c r="B232" s="20"/>
      <c r="C232" s="20">
        <v>55</v>
      </c>
      <c r="D232" s="20">
        <v>55</v>
      </c>
    </row>
    <row r="233" spans="1:22" x14ac:dyDescent="0.25">
      <c r="A233" s="14" t="s">
        <v>201</v>
      </c>
      <c r="B233" s="20">
        <v>55.5</v>
      </c>
      <c r="C233" s="20"/>
      <c r="D233" s="20">
        <v>55.5</v>
      </c>
    </row>
    <row r="234" spans="1:22" x14ac:dyDescent="0.25">
      <c r="A234" s="14" t="s">
        <v>206</v>
      </c>
      <c r="B234" s="20">
        <v>56</v>
      </c>
      <c r="C234" s="20"/>
      <c r="D234" s="20">
        <v>56</v>
      </c>
    </row>
    <row r="235" spans="1:22" x14ac:dyDescent="0.25">
      <c r="A235" s="14" t="s">
        <v>172</v>
      </c>
      <c r="B235" s="20"/>
      <c r="C235" s="20">
        <v>57</v>
      </c>
      <c r="D235" s="20">
        <v>57</v>
      </c>
    </row>
    <row r="236" spans="1:22" x14ac:dyDescent="0.25">
      <c r="A236" s="14" t="s">
        <v>60</v>
      </c>
      <c r="B236" s="20">
        <v>63.666666666666664</v>
      </c>
      <c r="C236" s="20">
        <v>63</v>
      </c>
      <c r="D236" s="20">
        <v>63.5</v>
      </c>
    </row>
    <row r="237" spans="1:22" x14ac:dyDescent="0.25">
      <c r="A237" s="14" t="s">
        <v>216</v>
      </c>
      <c r="B237" s="20">
        <v>64</v>
      </c>
      <c r="C237" s="20"/>
      <c r="D237" s="20">
        <v>64</v>
      </c>
    </row>
    <row r="238" spans="1:22" x14ac:dyDescent="0.25">
      <c r="A238" s="14" t="s">
        <v>70</v>
      </c>
      <c r="B238" s="20">
        <v>65</v>
      </c>
      <c r="C238" s="20"/>
      <c r="D238" s="20">
        <v>65</v>
      </c>
    </row>
    <row r="239" spans="1:22" x14ac:dyDescent="0.25">
      <c r="A239" s="14" t="s">
        <v>95</v>
      </c>
      <c r="B239" s="20"/>
      <c r="C239" s="20">
        <v>68</v>
      </c>
      <c r="D239" s="20">
        <v>68</v>
      </c>
      <c r="F239" s="26"/>
      <c r="G239" s="26"/>
      <c r="H239" s="26"/>
      <c r="I239" s="26"/>
      <c r="J239" s="26"/>
      <c r="K239" s="26"/>
      <c r="L239" s="26"/>
      <c r="M239" s="26"/>
      <c r="N239" s="26"/>
      <c r="O239" s="26"/>
      <c r="P239" s="26"/>
      <c r="Q239" s="26"/>
      <c r="R239" s="26"/>
      <c r="S239" s="26"/>
      <c r="T239" s="26"/>
      <c r="U239" s="26"/>
      <c r="V239" s="26"/>
    </row>
    <row r="240" spans="1:22" x14ac:dyDescent="0.25">
      <c r="A240" s="14" t="s">
        <v>117</v>
      </c>
      <c r="B240" s="20">
        <v>70</v>
      </c>
      <c r="C240" s="20"/>
      <c r="D240" s="20">
        <v>70</v>
      </c>
      <c r="F240" s="26"/>
      <c r="G240" s="26"/>
      <c r="H240" s="26"/>
      <c r="I240" s="26"/>
      <c r="J240" s="26"/>
      <c r="K240" s="26"/>
      <c r="L240" s="26"/>
      <c r="M240" s="26"/>
      <c r="N240" s="26"/>
      <c r="O240" s="26"/>
      <c r="P240" s="26"/>
      <c r="Q240" s="26"/>
      <c r="R240" s="26"/>
      <c r="S240" s="26"/>
      <c r="T240" s="26"/>
      <c r="U240" s="26"/>
      <c r="V240" s="26"/>
    </row>
    <row r="241" spans="1:22" x14ac:dyDescent="0.25">
      <c r="A241" s="14" t="s">
        <v>112</v>
      </c>
      <c r="B241" s="20"/>
      <c r="C241" s="20">
        <v>71</v>
      </c>
      <c r="D241" s="20">
        <v>71</v>
      </c>
      <c r="F241" s="26"/>
      <c r="G241" s="26"/>
      <c r="H241" s="26"/>
      <c r="I241" s="26"/>
      <c r="J241" s="26"/>
      <c r="K241" s="26"/>
      <c r="L241" s="26"/>
      <c r="M241" s="26"/>
      <c r="N241" s="26"/>
      <c r="O241" s="26"/>
      <c r="P241" s="26"/>
      <c r="Q241" s="26"/>
      <c r="R241" s="26"/>
      <c r="S241" s="26"/>
      <c r="T241" s="26"/>
      <c r="U241" s="26"/>
      <c r="V241" s="26"/>
    </row>
    <row r="242" spans="1:22" x14ac:dyDescent="0.25">
      <c r="A242" s="14" t="s">
        <v>162</v>
      </c>
      <c r="B242" s="20">
        <v>75</v>
      </c>
      <c r="C242" s="20"/>
      <c r="D242" s="20">
        <v>75</v>
      </c>
      <c r="F242" s="26"/>
      <c r="G242" s="26"/>
      <c r="H242" s="26"/>
      <c r="I242" s="26"/>
      <c r="J242" s="26"/>
      <c r="K242" s="26"/>
      <c r="L242" s="26"/>
      <c r="M242" s="26"/>
      <c r="N242" s="26"/>
      <c r="O242" s="26"/>
      <c r="P242" s="26"/>
      <c r="Q242" s="26"/>
      <c r="R242" s="26"/>
      <c r="S242" s="26"/>
      <c r="T242" s="26"/>
      <c r="U242" s="26"/>
      <c r="V242" s="26"/>
    </row>
    <row r="243" spans="1:22" x14ac:dyDescent="0.25">
      <c r="A243" s="14" t="s">
        <v>126</v>
      </c>
      <c r="B243" s="20"/>
      <c r="C243" s="20">
        <v>78.333333333333329</v>
      </c>
      <c r="D243" s="20">
        <v>78.333333333333329</v>
      </c>
      <c r="F243" s="26"/>
      <c r="G243" s="26"/>
      <c r="H243" s="26"/>
      <c r="I243" s="26"/>
      <c r="J243" s="26"/>
      <c r="K243" s="26"/>
      <c r="L243" s="26"/>
      <c r="M243" s="26"/>
      <c r="N243" s="26"/>
      <c r="O243" s="26"/>
      <c r="P243" s="26"/>
      <c r="Q243" s="26"/>
      <c r="R243" s="26"/>
      <c r="S243" s="26"/>
      <c r="T243" s="26"/>
      <c r="U243" s="26"/>
      <c r="V243" s="26"/>
    </row>
    <row r="244" spans="1:22" x14ac:dyDescent="0.25">
      <c r="A244" s="14" t="s">
        <v>139</v>
      </c>
      <c r="B244" s="20">
        <v>80.5</v>
      </c>
      <c r="C244" s="20">
        <v>78</v>
      </c>
      <c r="D244" s="20">
        <v>79.666666666666671</v>
      </c>
      <c r="F244" s="26"/>
      <c r="G244" s="26"/>
      <c r="H244" s="26"/>
      <c r="I244" s="26"/>
      <c r="J244" s="26"/>
      <c r="K244" s="26"/>
      <c r="L244" s="26"/>
      <c r="M244" s="26"/>
      <c r="N244" s="26"/>
      <c r="O244" s="26"/>
      <c r="P244" s="26"/>
      <c r="Q244" s="26"/>
      <c r="R244" s="26"/>
      <c r="S244" s="26"/>
      <c r="T244" s="26"/>
      <c r="U244" s="26"/>
      <c r="V244" s="26"/>
    </row>
    <row r="245" spans="1:22" x14ac:dyDescent="0.25">
      <c r="A245" s="14" t="s">
        <v>24</v>
      </c>
      <c r="B245" s="20">
        <v>90</v>
      </c>
      <c r="C245" s="20">
        <v>60</v>
      </c>
      <c r="D245" s="20">
        <v>80</v>
      </c>
      <c r="F245" s="26"/>
      <c r="G245" s="26"/>
      <c r="H245" s="26"/>
      <c r="I245" s="26"/>
      <c r="J245" s="26"/>
      <c r="K245" s="26"/>
      <c r="L245" s="26"/>
      <c r="M245" s="26"/>
      <c r="N245" s="26"/>
      <c r="O245" s="26"/>
      <c r="P245" s="26"/>
      <c r="Q245" s="26"/>
      <c r="R245" s="26"/>
      <c r="S245" s="26"/>
      <c r="T245" s="26"/>
      <c r="U245" s="26"/>
      <c r="V245" s="26"/>
    </row>
    <row r="246" spans="1:22" x14ac:dyDescent="0.25">
      <c r="A246" s="14" t="s">
        <v>135</v>
      </c>
      <c r="B246" s="20">
        <v>69</v>
      </c>
      <c r="C246" s="20">
        <v>98.5</v>
      </c>
      <c r="D246" s="20">
        <v>80.8</v>
      </c>
      <c r="F246" s="26"/>
      <c r="G246" s="26"/>
      <c r="H246" s="26"/>
      <c r="I246" s="26"/>
      <c r="J246" s="26"/>
      <c r="K246" s="26"/>
      <c r="L246" s="26"/>
      <c r="M246" s="26"/>
      <c r="N246" s="26"/>
      <c r="O246" s="26"/>
      <c r="P246" s="26"/>
      <c r="Q246" s="26"/>
      <c r="R246" s="26"/>
      <c r="S246" s="26"/>
      <c r="T246" s="26"/>
      <c r="U246" s="26"/>
      <c r="V246" s="26"/>
    </row>
    <row r="247" spans="1:22" x14ac:dyDescent="0.25">
      <c r="A247" s="14" t="s">
        <v>55</v>
      </c>
      <c r="B247" s="20"/>
      <c r="C247" s="20">
        <v>83</v>
      </c>
      <c r="D247" s="20">
        <v>83</v>
      </c>
      <c r="F247" s="26"/>
      <c r="G247" s="26"/>
      <c r="H247" s="26"/>
      <c r="I247" s="26"/>
      <c r="J247" s="26"/>
      <c r="K247" s="26"/>
      <c r="L247" s="26"/>
      <c r="M247" s="26"/>
      <c r="N247" s="26"/>
      <c r="O247" s="26"/>
      <c r="P247" s="26"/>
      <c r="Q247" s="26"/>
      <c r="R247" s="26"/>
      <c r="S247" s="26"/>
      <c r="T247" s="26"/>
      <c r="U247" s="26"/>
      <c r="V247" s="26"/>
    </row>
    <row r="248" spans="1:22" x14ac:dyDescent="0.25">
      <c r="A248" s="14" t="s">
        <v>89</v>
      </c>
      <c r="B248" s="20">
        <v>71</v>
      </c>
      <c r="C248" s="20">
        <v>96</v>
      </c>
      <c r="D248" s="20">
        <v>83.5</v>
      </c>
      <c r="F248" s="26"/>
      <c r="G248" s="26"/>
      <c r="H248" s="26"/>
      <c r="I248" s="26"/>
      <c r="J248" s="26"/>
      <c r="K248" s="26"/>
      <c r="L248" s="26"/>
      <c r="M248" s="26"/>
      <c r="N248" s="26"/>
      <c r="O248" s="26"/>
      <c r="P248" s="26"/>
      <c r="Q248" s="26"/>
      <c r="R248" s="26"/>
      <c r="S248" s="26"/>
      <c r="T248" s="26"/>
      <c r="U248" s="26"/>
      <c r="V248" s="26"/>
    </row>
    <row r="249" spans="1:22" x14ac:dyDescent="0.25">
      <c r="A249" s="14" t="s">
        <v>131</v>
      </c>
      <c r="B249" s="20">
        <v>84</v>
      </c>
      <c r="C249" s="20"/>
      <c r="D249" s="20">
        <v>84</v>
      </c>
      <c r="F249" s="26"/>
      <c r="G249" s="26"/>
      <c r="H249" s="26"/>
      <c r="I249" s="26"/>
      <c r="J249" s="26"/>
      <c r="K249" s="26"/>
      <c r="L249" s="26"/>
      <c r="M249" s="26"/>
      <c r="N249" s="26"/>
      <c r="O249" s="26"/>
      <c r="P249" s="26"/>
      <c r="Q249" s="26"/>
      <c r="R249" s="26"/>
      <c r="S249" s="26"/>
      <c r="T249" s="26"/>
      <c r="U249" s="26"/>
      <c r="V249" s="26"/>
    </row>
    <row r="250" spans="1:22" x14ac:dyDescent="0.25">
      <c r="A250" s="14" t="s">
        <v>30</v>
      </c>
      <c r="B250" s="20">
        <v>84</v>
      </c>
      <c r="C250" s="20"/>
      <c r="D250" s="20">
        <v>84</v>
      </c>
      <c r="F250" s="26"/>
      <c r="G250" s="26"/>
      <c r="H250" s="26"/>
      <c r="I250" s="26"/>
      <c r="J250" s="26"/>
      <c r="K250" s="26"/>
      <c r="L250" s="26"/>
      <c r="M250" s="26"/>
      <c r="N250" s="26"/>
      <c r="O250" s="26"/>
      <c r="P250" s="26"/>
      <c r="Q250" s="26"/>
      <c r="R250" s="26"/>
      <c r="S250" s="26"/>
      <c r="T250" s="26"/>
      <c r="U250" s="26"/>
      <c r="V250" s="26"/>
    </row>
    <row r="251" spans="1:22" x14ac:dyDescent="0.25">
      <c r="A251" s="14" t="s">
        <v>49</v>
      </c>
      <c r="B251" s="20"/>
      <c r="C251" s="20">
        <v>85</v>
      </c>
      <c r="D251" s="20">
        <v>85</v>
      </c>
      <c r="F251" s="26"/>
      <c r="G251" s="26"/>
      <c r="H251" s="26"/>
      <c r="I251" s="26"/>
      <c r="J251" s="26"/>
      <c r="K251" s="26"/>
      <c r="L251" s="26"/>
      <c r="M251" s="26"/>
      <c r="N251" s="26"/>
      <c r="O251" s="26"/>
      <c r="P251" s="26"/>
      <c r="Q251" s="26"/>
      <c r="R251" s="26"/>
      <c r="S251" s="26"/>
      <c r="T251" s="26"/>
      <c r="U251" s="26"/>
      <c r="V251" s="26"/>
    </row>
    <row r="252" spans="1:22" x14ac:dyDescent="0.25">
      <c r="A252" s="14" t="s">
        <v>151</v>
      </c>
      <c r="B252" s="20">
        <v>82</v>
      </c>
      <c r="C252" s="20">
        <v>93</v>
      </c>
      <c r="D252" s="20">
        <v>87.5</v>
      </c>
      <c r="F252" s="26"/>
      <c r="G252" s="26"/>
      <c r="H252" s="26"/>
      <c r="I252" s="26"/>
      <c r="J252" s="26"/>
      <c r="K252" s="26"/>
      <c r="L252" s="26"/>
      <c r="M252" s="26"/>
      <c r="N252" s="26"/>
      <c r="O252" s="26"/>
      <c r="P252" s="26"/>
      <c r="Q252" s="26"/>
      <c r="R252" s="26"/>
      <c r="S252" s="26"/>
      <c r="T252" s="26"/>
      <c r="U252" s="26"/>
      <c r="V252" s="26"/>
    </row>
    <row r="253" spans="1:22" x14ac:dyDescent="0.25">
      <c r="A253" s="14" t="s">
        <v>178</v>
      </c>
      <c r="B253" s="20"/>
      <c r="C253" s="20">
        <v>89</v>
      </c>
      <c r="D253" s="20">
        <v>89</v>
      </c>
      <c r="F253" s="26"/>
      <c r="G253" s="26"/>
      <c r="H253" s="26"/>
      <c r="I253" s="26"/>
      <c r="J253" s="26"/>
      <c r="K253" s="26"/>
      <c r="L253" s="26"/>
      <c r="M253" s="26"/>
      <c r="N253" s="26"/>
      <c r="O253" s="26"/>
      <c r="P253" s="26"/>
      <c r="Q253" s="26"/>
      <c r="R253" s="26"/>
      <c r="S253" s="26"/>
      <c r="T253" s="26"/>
      <c r="U253" s="26"/>
      <c r="V253" s="26"/>
    </row>
    <row r="254" spans="1:22" x14ac:dyDescent="0.25">
      <c r="A254" s="14" t="s">
        <v>236</v>
      </c>
      <c r="B254" s="20"/>
      <c r="C254" s="20">
        <v>93</v>
      </c>
      <c r="D254" s="20">
        <v>93</v>
      </c>
      <c r="F254" s="26"/>
      <c r="G254" s="26"/>
      <c r="H254" s="26"/>
      <c r="I254" s="26"/>
      <c r="J254" s="26"/>
      <c r="K254" s="26"/>
      <c r="L254" s="26"/>
      <c r="M254" s="26"/>
      <c r="N254" s="26"/>
      <c r="O254" s="26"/>
      <c r="P254" s="26"/>
      <c r="Q254" s="26"/>
      <c r="R254" s="26"/>
      <c r="S254" s="26"/>
      <c r="T254" s="26"/>
      <c r="U254" s="26"/>
      <c r="V254" s="26"/>
    </row>
    <row r="255" spans="1:22" x14ac:dyDescent="0.25">
      <c r="A255" s="14" t="s">
        <v>185</v>
      </c>
      <c r="B255" s="20"/>
      <c r="C255" s="20">
        <v>96</v>
      </c>
      <c r="D255" s="20">
        <v>96</v>
      </c>
      <c r="F255" s="26"/>
      <c r="G255" s="26"/>
      <c r="H255" s="26"/>
      <c r="I255" s="26"/>
      <c r="J255" s="26"/>
      <c r="K255" s="26"/>
      <c r="L255" s="26"/>
      <c r="M255" s="26"/>
      <c r="N255" s="26"/>
      <c r="O255" s="26"/>
      <c r="P255" s="26"/>
      <c r="Q255" s="26"/>
      <c r="R255" s="26"/>
      <c r="S255" s="26"/>
      <c r="T255" s="26"/>
      <c r="U255" s="26"/>
      <c r="V255" s="26"/>
    </row>
    <row r="256" spans="1:22" x14ac:dyDescent="0.25">
      <c r="A256" s="14" t="s">
        <v>85</v>
      </c>
      <c r="B256" s="20">
        <v>101</v>
      </c>
      <c r="C256" s="20"/>
      <c r="D256" s="20">
        <v>101</v>
      </c>
      <c r="F256" s="26"/>
      <c r="G256" s="26"/>
      <c r="H256" s="26"/>
      <c r="I256" s="26"/>
      <c r="J256" s="26"/>
      <c r="K256" s="26"/>
      <c r="L256" s="26"/>
      <c r="M256" s="26"/>
      <c r="N256" s="26"/>
      <c r="O256" s="26"/>
      <c r="P256" s="26"/>
      <c r="Q256" s="26"/>
      <c r="R256" s="26"/>
      <c r="S256" s="26"/>
      <c r="T256" s="26"/>
      <c r="U256" s="26"/>
      <c r="V256" s="26"/>
    </row>
    <row r="257" spans="1:22" x14ac:dyDescent="0.25">
      <c r="A257" s="14" t="s">
        <v>80</v>
      </c>
      <c r="B257" s="20"/>
      <c r="C257" s="20">
        <v>104</v>
      </c>
      <c r="D257" s="20">
        <v>104</v>
      </c>
      <c r="F257" s="26"/>
      <c r="G257" s="26"/>
      <c r="H257" s="26"/>
      <c r="I257" s="26"/>
      <c r="J257" s="26"/>
      <c r="K257" s="26"/>
      <c r="L257" s="26"/>
      <c r="M257" s="26"/>
      <c r="N257" s="26"/>
      <c r="O257" s="26"/>
      <c r="P257" s="26"/>
      <c r="Q257" s="26"/>
      <c r="R257" s="26"/>
      <c r="S257" s="26"/>
      <c r="T257" s="26"/>
      <c r="U257" s="26"/>
      <c r="V257" s="26"/>
    </row>
    <row r="258" spans="1:22" x14ac:dyDescent="0.25">
      <c r="A258" s="14" t="s">
        <v>101</v>
      </c>
      <c r="B258" s="20">
        <v>105</v>
      </c>
      <c r="C258" s="20"/>
      <c r="D258" s="20">
        <v>105</v>
      </c>
      <c r="F258" s="26"/>
      <c r="G258" s="26"/>
      <c r="H258" s="26"/>
      <c r="I258" s="26"/>
      <c r="J258" s="26"/>
      <c r="K258" s="26"/>
      <c r="L258" s="26"/>
      <c r="M258" s="26"/>
      <c r="N258" s="26"/>
      <c r="O258" s="26"/>
      <c r="P258" s="26"/>
      <c r="Q258" s="26"/>
      <c r="R258" s="26"/>
      <c r="S258" s="26"/>
      <c r="T258" s="26"/>
      <c r="U258" s="26"/>
      <c r="V258" s="26"/>
    </row>
    <row r="259" spans="1:22" x14ac:dyDescent="0.25">
      <c r="A259" s="14" t="s">
        <v>108</v>
      </c>
      <c r="B259" s="20"/>
      <c r="C259" s="20">
        <v>106</v>
      </c>
      <c r="D259" s="20">
        <v>106</v>
      </c>
    </row>
    <row r="260" spans="1:22" x14ac:dyDescent="0.25">
      <c r="A260" s="14" t="s">
        <v>65</v>
      </c>
      <c r="B260" s="20"/>
      <c r="C260" s="20">
        <v>106</v>
      </c>
      <c r="D260" s="20">
        <v>106</v>
      </c>
    </row>
    <row r="261" spans="1:22" x14ac:dyDescent="0.25">
      <c r="A261" s="14" t="s">
        <v>434</v>
      </c>
      <c r="B261" s="20">
        <v>72.239999999999995</v>
      </c>
      <c r="C261" s="20">
        <v>79.319999999999993</v>
      </c>
      <c r="D261" s="20">
        <v>75.78</v>
      </c>
    </row>
    <row r="267" spans="1:22" x14ac:dyDescent="0.25">
      <c r="A267" s="13" t="s">
        <v>473</v>
      </c>
      <c r="B267" s="13" t="s">
        <v>471</v>
      </c>
    </row>
    <row r="268" spans="1:22" x14ac:dyDescent="0.25">
      <c r="A268" s="13" t="s">
        <v>468</v>
      </c>
      <c r="B268" t="s">
        <v>21</v>
      </c>
      <c r="C268" t="s">
        <v>36</v>
      </c>
      <c r="D268" t="s">
        <v>434</v>
      </c>
    </row>
    <row r="269" spans="1:22" x14ac:dyDescent="0.25">
      <c r="A269" s="14" t="s">
        <v>43</v>
      </c>
      <c r="B269" s="27">
        <v>110800</v>
      </c>
      <c r="C269" s="27">
        <v>88760</v>
      </c>
      <c r="D269" s="27">
        <v>99780</v>
      </c>
    </row>
    <row r="270" spans="1:22" x14ac:dyDescent="0.25">
      <c r="A270" s="14" t="s">
        <v>85</v>
      </c>
      <c r="B270" s="27">
        <v>56600</v>
      </c>
      <c r="C270" s="27"/>
      <c r="D270" s="27">
        <v>56600</v>
      </c>
    </row>
    <row r="271" spans="1:22" x14ac:dyDescent="0.25">
      <c r="A271" s="14" t="s">
        <v>201</v>
      </c>
      <c r="B271" s="27">
        <v>69045</v>
      </c>
      <c r="C271" s="27"/>
      <c r="D271" s="27">
        <v>69045</v>
      </c>
    </row>
    <row r="272" spans="1:22" x14ac:dyDescent="0.25">
      <c r="A272" s="14" t="s">
        <v>122</v>
      </c>
      <c r="B272" s="27"/>
      <c r="C272" s="27">
        <v>46350</v>
      </c>
      <c r="D272" s="27">
        <v>46350</v>
      </c>
      <c r="F272" s="26"/>
      <c r="G272" s="26"/>
      <c r="H272" s="26"/>
      <c r="I272" s="26"/>
      <c r="J272" s="26"/>
      <c r="K272" s="26"/>
      <c r="L272" s="26"/>
      <c r="M272" s="26"/>
      <c r="N272" s="26"/>
      <c r="O272" s="26"/>
      <c r="P272" s="26"/>
      <c r="Q272" s="26"/>
      <c r="R272" s="26"/>
      <c r="S272" s="26"/>
      <c r="T272" s="26"/>
      <c r="U272" s="26"/>
    </row>
    <row r="273" spans="1:21" x14ac:dyDescent="0.25">
      <c r="A273" s="14" t="s">
        <v>135</v>
      </c>
      <c r="B273" s="27">
        <v>42080</v>
      </c>
      <c r="C273" s="27">
        <v>79485</v>
      </c>
      <c r="D273" s="27">
        <v>57042</v>
      </c>
      <c r="F273" s="26"/>
      <c r="G273" s="26"/>
      <c r="H273" s="26"/>
      <c r="I273" s="26"/>
      <c r="J273" s="26"/>
      <c r="K273" s="26"/>
      <c r="L273" s="26"/>
      <c r="M273" s="26"/>
      <c r="N273" s="26"/>
      <c r="O273" s="26"/>
      <c r="P273" s="26"/>
      <c r="Q273" s="26"/>
      <c r="R273" s="26"/>
      <c r="S273" s="26"/>
      <c r="T273" s="26"/>
      <c r="U273" s="26"/>
    </row>
    <row r="274" spans="1:21" x14ac:dyDescent="0.25">
      <c r="A274" s="14" t="s">
        <v>230</v>
      </c>
      <c r="B274" s="27"/>
      <c r="C274" s="27">
        <v>35390</v>
      </c>
      <c r="D274" s="27">
        <v>35390</v>
      </c>
      <c r="F274" s="26"/>
      <c r="G274" s="26"/>
      <c r="H274" s="26"/>
      <c r="I274" s="26"/>
      <c r="J274" s="26"/>
      <c r="K274" s="26"/>
      <c r="L274" s="26"/>
      <c r="M274" s="26"/>
      <c r="N274" s="26"/>
      <c r="O274" s="26"/>
      <c r="P274" s="26"/>
      <c r="Q274" s="26"/>
      <c r="R274" s="26"/>
      <c r="S274" s="26"/>
      <c r="T274" s="26"/>
      <c r="U274" s="26"/>
    </row>
    <row r="275" spans="1:21" x14ac:dyDescent="0.25">
      <c r="A275" s="14" t="s">
        <v>30</v>
      </c>
      <c r="B275" s="27">
        <v>87470</v>
      </c>
      <c r="C275" s="27"/>
      <c r="D275" s="27">
        <v>87470</v>
      </c>
      <c r="F275" s="26"/>
      <c r="G275" s="26"/>
      <c r="H275" s="26"/>
      <c r="I275" s="26"/>
      <c r="J275" s="26"/>
      <c r="K275" s="26"/>
      <c r="L275" s="26"/>
      <c r="M275" s="26"/>
      <c r="N275" s="26"/>
      <c r="O275" s="26"/>
      <c r="P275" s="26"/>
      <c r="Q275" s="26"/>
      <c r="R275" s="26"/>
      <c r="S275" s="26"/>
      <c r="T275" s="26"/>
      <c r="U275" s="26"/>
    </row>
    <row r="276" spans="1:21" x14ac:dyDescent="0.25">
      <c r="A276" s="14" t="s">
        <v>139</v>
      </c>
      <c r="B276" s="27">
        <v>36275</v>
      </c>
      <c r="C276" s="27">
        <v>116400</v>
      </c>
      <c r="D276" s="27">
        <v>62983.333333333336</v>
      </c>
      <c r="F276" s="26"/>
      <c r="G276" s="26"/>
      <c r="H276" s="26"/>
      <c r="I276" s="26"/>
      <c r="J276" s="26"/>
      <c r="K276" s="26"/>
      <c r="L276" s="26"/>
      <c r="M276" s="26"/>
      <c r="N276" s="26"/>
      <c r="O276" s="26"/>
      <c r="P276" s="26"/>
      <c r="Q276" s="26"/>
      <c r="R276" s="26"/>
      <c r="S276" s="26"/>
      <c r="T276" s="26"/>
      <c r="U276" s="26"/>
    </row>
    <row r="277" spans="1:21" x14ac:dyDescent="0.25">
      <c r="A277" s="14" t="s">
        <v>95</v>
      </c>
      <c r="B277" s="27"/>
      <c r="C277" s="27">
        <v>64860</v>
      </c>
      <c r="D277" s="27">
        <v>64860</v>
      </c>
      <c r="F277" s="26"/>
      <c r="G277" s="26"/>
      <c r="H277" s="26"/>
      <c r="I277" s="26"/>
      <c r="J277" s="26"/>
      <c r="K277" s="26"/>
      <c r="L277" s="26"/>
      <c r="M277" s="26"/>
      <c r="N277" s="26"/>
      <c r="O277" s="26"/>
      <c r="P277" s="26"/>
      <c r="Q277" s="26"/>
      <c r="R277" s="26"/>
      <c r="S277" s="26"/>
      <c r="T277" s="26"/>
      <c r="U277" s="26"/>
    </row>
    <row r="278" spans="1:21" x14ac:dyDescent="0.25">
      <c r="A278" s="14" t="s">
        <v>65</v>
      </c>
      <c r="B278" s="27"/>
      <c r="C278" s="27">
        <v>109900</v>
      </c>
      <c r="D278" s="27">
        <v>109900</v>
      </c>
      <c r="F278" s="26"/>
      <c r="G278" s="26"/>
      <c r="H278" s="26"/>
      <c r="I278" s="26"/>
      <c r="J278" s="26"/>
      <c r="K278" s="26"/>
      <c r="L278" s="26"/>
      <c r="M278" s="26"/>
      <c r="N278" s="26"/>
      <c r="O278" s="26"/>
      <c r="P278" s="26"/>
      <c r="Q278" s="26"/>
      <c r="R278" s="26"/>
      <c r="S278" s="26"/>
      <c r="T278" s="26"/>
      <c r="U278" s="26"/>
    </row>
    <row r="279" spans="1:21" x14ac:dyDescent="0.25">
      <c r="A279" s="14" t="s">
        <v>101</v>
      </c>
      <c r="B279" s="27">
        <v>10240</v>
      </c>
      <c r="C279" s="27"/>
      <c r="D279" s="27">
        <v>10240</v>
      </c>
      <c r="F279" s="26"/>
      <c r="G279" s="26"/>
      <c r="H279" s="26"/>
      <c r="I279" s="26"/>
      <c r="J279" s="26"/>
      <c r="K279" s="26"/>
      <c r="L279" s="26"/>
      <c r="M279" s="26"/>
      <c r="N279" s="26"/>
      <c r="O279" s="26"/>
      <c r="P279" s="26"/>
      <c r="Q279" s="26"/>
      <c r="R279" s="26"/>
      <c r="S279" s="26"/>
      <c r="T279" s="26"/>
      <c r="U279" s="26"/>
    </row>
    <row r="280" spans="1:21" x14ac:dyDescent="0.25">
      <c r="A280" s="14" t="s">
        <v>112</v>
      </c>
      <c r="B280" s="27"/>
      <c r="C280" s="27">
        <v>88790</v>
      </c>
      <c r="D280" s="27">
        <v>88790</v>
      </c>
      <c r="F280" s="26"/>
      <c r="G280" s="26"/>
      <c r="H280" s="26"/>
      <c r="I280" s="26"/>
      <c r="J280" s="26"/>
      <c r="K280" s="26"/>
      <c r="L280" s="26"/>
      <c r="M280" s="26"/>
      <c r="N280" s="26"/>
      <c r="O280" s="26"/>
      <c r="P280" s="26"/>
      <c r="Q280" s="26"/>
      <c r="R280" s="26"/>
      <c r="S280" s="26"/>
      <c r="T280" s="26"/>
      <c r="U280" s="26"/>
    </row>
    <row r="281" spans="1:21" x14ac:dyDescent="0.25">
      <c r="A281" s="14" t="s">
        <v>60</v>
      </c>
      <c r="B281" s="27">
        <v>60840</v>
      </c>
      <c r="C281" s="27">
        <v>32759.999999999996</v>
      </c>
      <c r="D281" s="27">
        <v>53820</v>
      </c>
      <c r="F281" s="26"/>
      <c r="G281" s="26"/>
      <c r="H281" s="26"/>
      <c r="I281" s="26"/>
      <c r="J281" s="26"/>
      <c r="K281" s="26"/>
      <c r="L281" s="26"/>
      <c r="M281" s="26"/>
      <c r="N281" s="26"/>
      <c r="O281" s="26"/>
      <c r="P281" s="26"/>
      <c r="Q281" s="26"/>
      <c r="R281" s="26"/>
      <c r="S281" s="26"/>
      <c r="T281" s="26"/>
      <c r="U281" s="26"/>
    </row>
    <row r="282" spans="1:21" x14ac:dyDescent="0.25">
      <c r="A282" s="14" t="s">
        <v>24</v>
      </c>
      <c r="B282" s="27">
        <v>85235</v>
      </c>
      <c r="C282" s="27">
        <v>71350</v>
      </c>
      <c r="D282" s="27">
        <v>80606.666666666672</v>
      </c>
      <c r="F282" s="26"/>
      <c r="G282" s="26"/>
      <c r="H282" s="26"/>
      <c r="I282" s="26"/>
      <c r="J282" s="26"/>
      <c r="K282" s="26"/>
      <c r="L282" s="26"/>
      <c r="M282" s="26"/>
      <c r="N282" s="26"/>
      <c r="O282" s="26"/>
      <c r="P282" s="26"/>
      <c r="Q282" s="26"/>
      <c r="R282" s="26"/>
      <c r="S282" s="26"/>
      <c r="T282" s="26"/>
      <c r="U282" s="26"/>
    </row>
    <row r="283" spans="1:21" x14ac:dyDescent="0.25">
      <c r="A283" s="14" t="s">
        <v>172</v>
      </c>
      <c r="B283" s="27"/>
      <c r="C283" s="27">
        <v>95120</v>
      </c>
      <c r="D283" s="27">
        <v>95120</v>
      </c>
      <c r="F283" s="26"/>
      <c r="G283" s="26"/>
      <c r="H283" s="26"/>
      <c r="I283" s="26"/>
      <c r="J283" s="26"/>
      <c r="K283" s="26"/>
      <c r="L283" s="26"/>
      <c r="M283" s="26"/>
      <c r="N283" s="26"/>
      <c r="O283" s="26"/>
      <c r="P283" s="26"/>
      <c r="Q283" s="26"/>
      <c r="R283" s="26"/>
      <c r="S283" s="26"/>
      <c r="T283" s="26"/>
      <c r="U283" s="26"/>
    </row>
    <row r="284" spans="1:21" x14ac:dyDescent="0.25">
      <c r="A284" s="14" t="s">
        <v>131</v>
      </c>
      <c r="B284" s="27">
        <v>96470</v>
      </c>
      <c r="C284" s="27"/>
      <c r="D284" s="27">
        <v>96470</v>
      </c>
      <c r="F284" s="26"/>
      <c r="G284" s="26"/>
      <c r="H284" s="26"/>
      <c r="I284" s="26"/>
      <c r="J284" s="26"/>
      <c r="K284" s="26"/>
      <c r="L284" s="26"/>
      <c r="M284" s="26"/>
      <c r="N284" s="26"/>
      <c r="O284" s="26"/>
      <c r="P284" s="26"/>
      <c r="Q284" s="26"/>
      <c r="R284" s="26"/>
      <c r="S284" s="26"/>
      <c r="T284" s="26"/>
      <c r="U284" s="26"/>
    </row>
    <row r="285" spans="1:21" x14ac:dyDescent="0.25">
      <c r="A285" s="14" t="s">
        <v>55</v>
      </c>
      <c r="B285" s="27"/>
      <c r="C285" s="27">
        <v>51130</v>
      </c>
      <c r="D285" s="27">
        <v>51130</v>
      </c>
      <c r="F285" s="26"/>
      <c r="G285" s="26"/>
      <c r="H285" s="26"/>
      <c r="I285" s="26"/>
      <c r="J285" s="26"/>
      <c r="K285" s="26"/>
      <c r="L285" s="26"/>
      <c r="M285" s="26"/>
      <c r="N285" s="26"/>
      <c r="O285" s="26"/>
      <c r="P285" s="26"/>
      <c r="Q285" s="26"/>
      <c r="R285" s="26"/>
      <c r="S285" s="26"/>
      <c r="T285" s="26"/>
      <c r="U285" s="26"/>
    </row>
    <row r="286" spans="1:21" x14ac:dyDescent="0.25">
      <c r="A286" s="14" t="s">
        <v>38</v>
      </c>
      <c r="B286" s="27">
        <v>38970</v>
      </c>
      <c r="C286" s="27">
        <v>64720</v>
      </c>
      <c r="D286" s="27">
        <v>51845</v>
      </c>
      <c r="F286" s="26"/>
      <c r="G286" s="26"/>
      <c r="H286" s="26"/>
      <c r="I286" s="26"/>
      <c r="J286" s="26"/>
      <c r="K286" s="26"/>
      <c r="L286" s="26"/>
      <c r="M286" s="26"/>
      <c r="N286" s="26"/>
      <c r="O286" s="26"/>
      <c r="P286" s="26"/>
      <c r="Q286" s="26"/>
      <c r="R286" s="26"/>
      <c r="S286" s="26"/>
      <c r="T286" s="26"/>
      <c r="U286" s="26"/>
    </row>
    <row r="287" spans="1:21" x14ac:dyDescent="0.25">
      <c r="A287" s="14" t="s">
        <v>80</v>
      </c>
      <c r="B287" s="27"/>
      <c r="C287" s="27">
        <v>99610</v>
      </c>
      <c r="D287" s="27">
        <v>99610</v>
      </c>
      <c r="F287" s="26"/>
      <c r="G287" s="26"/>
      <c r="H287" s="26"/>
      <c r="I287" s="26"/>
      <c r="J287" s="26"/>
      <c r="K287" s="26"/>
      <c r="L287" s="26"/>
      <c r="M287" s="26"/>
      <c r="N287" s="26"/>
      <c r="O287" s="26"/>
      <c r="P287" s="26"/>
      <c r="Q287" s="26"/>
      <c r="R287" s="26"/>
      <c r="S287" s="26"/>
      <c r="T287" s="26"/>
      <c r="U287" s="26"/>
    </row>
    <row r="288" spans="1:21" x14ac:dyDescent="0.25">
      <c r="A288" s="14" t="s">
        <v>162</v>
      </c>
      <c r="B288" s="27">
        <v>69040</v>
      </c>
      <c r="C288" s="27"/>
      <c r="D288" s="27">
        <v>69040</v>
      </c>
      <c r="F288" s="26"/>
      <c r="G288" s="26"/>
      <c r="H288" s="26"/>
      <c r="I288" s="26"/>
      <c r="J288" s="26"/>
      <c r="K288" s="26"/>
      <c r="L288" s="26"/>
      <c r="M288" s="26"/>
      <c r="N288" s="26"/>
      <c r="O288" s="26"/>
      <c r="P288" s="26"/>
      <c r="Q288" s="26"/>
      <c r="R288" s="26"/>
      <c r="S288" s="26"/>
      <c r="T288" s="26"/>
      <c r="U288" s="26"/>
    </row>
    <row r="289" spans="1:21" x14ac:dyDescent="0.25">
      <c r="A289" s="14" t="s">
        <v>206</v>
      </c>
      <c r="B289" s="27">
        <v>102000</v>
      </c>
      <c r="C289" s="27"/>
      <c r="D289" s="27">
        <v>102000</v>
      </c>
      <c r="F289" s="26"/>
      <c r="G289" s="26"/>
      <c r="H289" s="26"/>
      <c r="I289" s="26"/>
      <c r="J289" s="26"/>
      <c r="K289" s="26"/>
      <c r="L289" s="26"/>
      <c r="M289" s="26"/>
      <c r="N289" s="26"/>
      <c r="O289" s="26"/>
      <c r="P289" s="26"/>
      <c r="Q289" s="26"/>
      <c r="R289" s="26"/>
      <c r="S289" s="26"/>
      <c r="T289" s="26"/>
      <c r="U289" s="26"/>
    </row>
    <row r="290" spans="1:21" x14ac:dyDescent="0.25">
      <c r="A290" s="14" t="s">
        <v>108</v>
      </c>
      <c r="B290" s="27"/>
      <c r="C290" s="27">
        <v>80760</v>
      </c>
      <c r="D290" s="27">
        <v>80760</v>
      </c>
      <c r="F290" s="26"/>
      <c r="G290" s="26"/>
      <c r="H290" s="26"/>
      <c r="I290" s="26"/>
      <c r="J290" s="26"/>
      <c r="K290" s="26"/>
      <c r="L290" s="26"/>
      <c r="M290" s="26"/>
      <c r="N290" s="26"/>
      <c r="O290" s="26"/>
      <c r="P290" s="26"/>
      <c r="Q290" s="26"/>
      <c r="R290" s="26"/>
      <c r="S290" s="26"/>
      <c r="T290" s="26"/>
      <c r="U290" s="26"/>
    </row>
    <row r="291" spans="1:21" x14ac:dyDescent="0.25">
      <c r="A291" s="14" t="s">
        <v>178</v>
      </c>
      <c r="B291" s="27"/>
      <c r="C291" s="27">
        <v>108400</v>
      </c>
      <c r="D291" s="27">
        <v>108400</v>
      </c>
      <c r="F291" s="26"/>
      <c r="G291" s="26"/>
      <c r="H291" s="26"/>
      <c r="I291" s="26"/>
      <c r="J291" s="26"/>
      <c r="K291" s="26"/>
      <c r="L291" s="26"/>
      <c r="M291" s="26"/>
      <c r="N291" s="26"/>
      <c r="O291" s="26"/>
      <c r="P291" s="26"/>
      <c r="Q291" s="26"/>
      <c r="R291" s="26"/>
      <c r="S291" s="26"/>
      <c r="T291" s="26"/>
      <c r="U291" s="26"/>
    </row>
    <row r="292" spans="1:21" x14ac:dyDescent="0.25">
      <c r="A292" s="14" t="s">
        <v>216</v>
      </c>
      <c r="B292" s="27">
        <v>39940</v>
      </c>
      <c r="C292" s="27"/>
      <c r="D292" s="27">
        <v>39940</v>
      </c>
      <c r="F292" s="26"/>
      <c r="G292" s="26"/>
      <c r="H292" s="26"/>
      <c r="I292" s="26"/>
      <c r="J292" s="26"/>
      <c r="K292" s="26"/>
      <c r="L292" s="26"/>
      <c r="M292" s="26"/>
      <c r="N292" s="26"/>
      <c r="O292" s="26"/>
      <c r="P292" s="26"/>
      <c r="Q292" s="26"/>
      <c r="R292" s="26"/>
      <c r="S292" s="26"/>
      <c r="T292" s="26"/>
      <c r="U292" s="26"/>
    </row>
    <row r="293" spans="1:21" x14ac:dyDescent="0.25">
      <c r="A293" s="14" t="s">
        <v>89</v>
      </c>
      <c r="B293" s="27">
        <v>117400</v>
      </c>
      <c r="C293" s="27">
        <v>28460</v>
      </c>
      <c r="D293" s="27">
        <v>72930</v>
      </c>
      <c r="F293" s="26"/>
      <c r="G293" s="26"/>
      <c r="H293" s="26"/>
      <c r="I293" s="26"/>
      <c r="J293" s="26"/>
      <c r="K293" s="26"/>
      <c r="L293" s="26"/>
      <c r="M293" s="26"/>
      <c r="N293" s="26"/>
      <c r="O293" s="26"/>
      <c r="P293" s="26"/>
      <c r="Q293" s="26"/>
      <c r="R293" s="26"/>
      <c r="S293" s="26"/>
      <c r="T293" s="26"/>
      <c r="U293" s="26"/>
    </row>
    <row r="294" spans="1:21" x14ac:dyDescent="0.25">
      <c r="A294" s="14" t="s">
        <v>185</v>
      </c>
      <c r="B294" s="27"/>
      <c r="C294" s="27">
        <v>33970</v>
      </c>
      <c r="D294" s="27">
        <v>33970</v>
      </c>
      <c r="F294" s="26"/>
      <c r="G294" s="26"/>
      <c r="H294" s="26"/>
      <c r="I294" s="26"/>
      <c r="J294" s="26"/>
      <c r="K294" s="26"/>
      <c r="L294" s="26"/>
      <c r="M294" s="26"/>
      <c r="N294" s="26"/>
      <c r="O294" s="26"/>
      <c r="P294" s="26"/>
      <c r="Q294" s="26"/>
      <c r="R294" s="26"/>
      <c r="S294" s="26"/>
      <c r="T294" s="26"/>
      <c r="U294" s="26"/>
    </row>
    <row r="295" spans="1:21" x14ac:dyDescent="0.25">
      <c r="A295" s="14" t="s">
        <v>70</v>
      </c>
      <c r="B295" s="27">
        <v>60060</v>
      </c>
      <c r="C295" s="27"/>
      <c r="D295" s="27">
        <v>60060</v>
      </c>
      <c r="F295" s="26"/>
      <c r="G295" s="26"/>
      <c r="H295" s="26"/>
      <c r="I295" s="26"/>
      <c r="J295" s="26"/>
      <c r="K295" s="26"/>
      <c r="L295" s="26"/>
      <c r="M295" s="26"/>
      <c r="N295" s="26"/>
      <c r="O295" s="26"/>
      <c r="P295" s="26"/>
      <c r="Q295" s="26"/>
      <c r="R295" s="26"/>
      <c r="S295" s="26"/>
      <c r="T295" s="26"/>
      <c r="U295" s="26"/>
    </row>
    <row r="296" spans="1:21" x14ac:dyDescent="0.25">
      <c r="A296" s="14" t="s">
        <v>117</v>
      </c>
      <c r="B296" s="27">
        <v>63530</v>
      </c>
      <c r="C296" s="27"/>
      <c r="D296" s="27">
        <v>63530</v>
      </c>
      <c r="F296" s="26"/>
      <c r="G296" s="26"/>
      <c r="H296" s="26"/>
      <c r="I296" s="26"/>
      <c r="J296" s="26"/>
      <c r="K296" s="26"/>
      <c r="L296" s="26"/>
      <c r="M296" s="26"/>
      <c r="N296" s="26"/>
      <c r="O296" s="26"/>
      <c r="P296" s="26"/>
      <c r="Q296" s="26"/>
      <c r="R296" s="26"/>
      <c r="S296" s="26"/>
      <c r="T296" s="26"/>
      <c r="U296" s="26"/>
    </row>
    <row r="297" spans="1:21" x14ac:dyDescent="0.25">
      <c r="A297" s="14" t="s">
        <v>236</v>
      </c>
      <c r="B297" s="27"/>
      <c r="C297" s="27">
        <v>20530</v>
      </c>
      <c r="D297" s="27">
        <v>20530</v>
      </c>
    </row>
    <row r="298" spans="1:21" x14ac:dyDescent="0.25">
      <c r="A298" s="14" t="s">
        <v>126</v>
      </c>
      <c r="B298" s="27"/>
      <c r="C298" s="27">
        <v>78610</v>
      </c>
      <c r="D298" s="27">
        <v>78610</v>
      </c>
    </row>
    <row r="299" spans="1:21" x14ac:dyDescent="0.25">
      <c r="A299" s="14" t="s">
        <v>151</v>
      </c>
      <c r="B299" s="27">
        <v>86260</v>
      </c>
      <c r="C299" s="27">
        <v>41040</v>
      </c>
      <c r="D299" s="27">
        <v>63650</v>
      </c>
    </row>
    <row r="300" spans="1:21" x14ac:dyDescent="0.25">
      <c r="A300" s="14" t="s">
        <v>49</v>
      </c>
      <c r="B300" s="27"/>
      <c r="C300" s="27">
        <v>56920</v>
      </c>
      <c r="D300" s="27">
        <v>56920</v>
      </c>
    </row>
    <row r="301" spans="1:21" x14ac:dyDescent="0.25">
      <c r="A301" s="14" t="s">
        <v>434</v>
      </c>
      <c r="B301" s="21">
        <v>65146</v>
      </c>
      <c r="C301" s="21">
        <v>69200.800000000003</v>
      </c>
      <c r="D301" s="21">
        <v>67173.399999999994</v>
      </c>
    </row>
    <row r="305" spans="1:15" x14ac:dyDescent="0.25">
      <c r="F305" s="26"/>
      <c r="G305" s="26"/>
      <c r="H305" s="26"/>
      <c r="I305" s="26"/>
      <c r="J305" s="26"/>
      <c r="K305" s="26"/>
      <c r="L305" s="26"/>
      <c r="M305" s="26"/>
      <c r="N305" s="26"/>
      <c r="O305" s="26"/>
    </row>
    <row r="306" spans="1:15" x14ac:dyDescent="0.25">
      <c r="F306" s="26"/>
      <c r="G306" s="26"/>
      <c r="H306" s="26"/>
      <c r="I306" s="26"/>
      <c r="J306" s="26"/>
      <c r="K306" s="26"/>
      <c r="L306" s="26"/>
      <c r="M306" s="26"/>
      <c r="N306" s="26"/>
      <c r="O306" s="26"/>
    </row>
    <row r="307" spans="1:15" x14ac:dyDescent="0.25">
      <c r="A307" s="13" t="s">
        <v>469</v>
      </c>
      <c r="B307" t="s">
        <v>473</v>
      </c>
      <c r="F307" s="26"/>
      <c r="G307" s="26"/>
      <c r="H307" s="26"/>
      <c r="I307" s="26"/>
      <c r="J307" s="26"/>
      <c r="K307" s="26"/>
      <c r="L307" s="26"/>
      <c r="M307" s="26"/>
      <c r="N307" s="26"/>
      <c r="O307" s="26"/>
    </row>
    <row r="308" spans="1:15" x14ac:dyDescent="0.25">
      <c r="A308" s="14" t="s">
        <v>252</v>
      </c>
      <c r="B308" s="21">
        <v>103456.66666666667</v>
      </c>
      <c r="F308" s="26"/>
      <c r="G308" s="26"/>
      <c r="H308" s="26"/>
      <c r="I308" s="26"/>
      <c r="J308" s="26"/>
      <c r="K308" s="26"/>
      <c r="L308" s="26"/>
      <c r="M308" s="26"/>
      <c r="N308" s="26"/>
      <c r="O308" s="26"/>
    </row>
    <row r="309" spans="1:15" x14ac:dyDescent="0.25">
      <c r="A309" s="14" t="s">
        <v>249</v>
      </c>
      <c r="B309" s="21">
        <v>62918.75</v>
      </c>
      <c r="F309" s="26"/>
      <c r="G309" s="26"/>
      <c r="H309" s="26"/>
      <c r="I309" s="26"/>
      <c r="J309" s="26"/>
      <c r="K309" s="26"/>
      <c r="L309" s="26"/>
      <c r="M309" s="26"/>
      <c r="N309" s="26"/>
      <c r="O309" s="26"/>
    </row>
    <row r="310" spans="1:15" x14ac:dyDescent="0.25">
      <c r="A310" s="14" t="s">
        <v>250</v>
      </c>
      <c r="B310" s="21">
        <v>41503.333333333336</v>
      </c>
      <c r="F310" s="26"/>
      <c r="G310" s="26"/>
      <c r="H310" s="26"/>
      <c r="I310" s="26"/>
      <c r="J310" s="26"/>
      <c r="K310" s="26"/>
      <c r="L310" s="26"/>
      <c r="M310" s="26"/>
      <c r="N310" s="26"/>
      <c r="O310" s="26"/>
    </row>
    <row r="311" spans="1:15" x14ac:dyDescent="0.25">
      <c r="A311" s="14" t="s">
        <v>246</v>
      </c>
      <c r="B311" s="21">
        <v>42625</v>
      </c>
      <c r="F311" s="26"/>
      <c r="G311" s="26"/>
      <c r="H311" s="26"/>
      <c r="I311" s="26"/>
      <c r="J311" s="26"/>
      <c r="K311" s="26"/>
      <c r="L311" s="26"/>
      <c r="M311" s="26"/>
      <c r="N311" s="26"/>
      <c r="O311" s="26"/>
    </row>
    <row r="312" spans="1:15" x14ac:dyDescent="0.25">
      <c r="A312" s="14" t="s">
        <v>251</v>
      </c>
      <c r="B312" s="21">
        <v>68044.444444444438</v>
      </c>
      <c r="F312" s="26"/>
      <c r="G312" s="26"/>
      <c r="H312" s="26"/>
      <c r="I312" s="26"/>
      <c r="J312" s="26"/>
      <c r="K312" s="26"/>
      <c r="L312" s="26"/>
      <c r="M312" s="26"/>
      <c r="N312" s="26"/>
      <c r="O312" s="26"/>
    </row>
    <row r="313" spans="1:15" x14ac:dyDescent="0.25">
      <c r="A313" s="14" t="s">
        <v>248</v>
      </c>
      <c r="B313" s="21">
        <v>66682</v>
      </c>
      <c r="F313" s="26"/>
      <c r="G313" s="26"/>
      <c r="H313" s="26"/>
      <c r="I313" s="26"/>
      <c r="J313" s="26"/>
      <c r="K313" s="26"/>
      <c r="L313" s="26"/>
      <c r="M313" s="26"/>
      <c r="N313" s="26"/>
      <c r="O313" s="26"/>
    </row>
    <row r="314" spans="1:15" x14ac:dyDescent="0.25">
      <c r="A314" s="14" t="s">
        <v>254</v>
      </c>
      <c r="B314" s="21">
        <v>58430</v>
      </c>
      <c r="F314" s="26"/>
      <c r="G314" s="26"/>
      <c r="H314" s="26"/>
      <c r="I314" s="26"/>
      <c r="J314" s="26"/>
      <c r="K314" s="26"/>
      <c r="L314" s="26"/>
      <c r="M314" s="26"/>
      <c r="N314" s="26"/>
      <c r="O314" s="26"/>
    </row>
    <row r="315" spans="1:15" x14ac:dyDescent="0.25">
      <c r="A315" s="14" t="s">
        <v>253</v>
      </c>
      <c r="B315" s="21">
        <v>70293.333333333328</v>
      </c>
      <c r="F315" s="26"/>
      <c r="G315" s="26"/>
      <c r="H315" s="26"/>
      <c r="I315" s="26"/>
      <c r="J315" s="26"/>
      <c r="K315" s="26"/>
      <c r="L315" s="26"/>
      <c r="M315" s="26"/>
      <c r="N315" s="26"/>
      <c r="O315" s="26"/>
    </row>
    <row r="316" spans="1:15" x14ac:dyDescent="0.25">
      <c r="A316" s="14" t="s">
        <v>255</v>
      </c>
      <c r="B316" s="21">
        <v>37180</v>
      </c>
      <c r="F316" s="26"/>
      <c r="G316" s="26"/>
      <c r="H316" s="26"/>
      <c r="I316" s="26"/>
      <c r="J316" s="26"/>
      <c r="K316" s="26"/>
      <c r="L316" s="26"/>
      <c r="M316" s="26"/>
      <c r="N316" s="26"/>
      <c r="O316" s="26"/>
    </row>
    <row r="317" spans="1:15" x14ac:dyDescent="0.25">
      <c r="A317" s="14" t="s">
        <v>247</v>
      </c>
      <c r="B317" s="21">
        <v>73286</v>
      </c>
      <c r="F317" s="26"/>
      <c r="G317" s="26"/>
      <c r="H317" s="26"/>
      <c r="I317" s="26"/>
      <c r="J317" s="26"/>
      <c r="K317" s="26"/>
      <c r="L317" s="26"/>
      <c r="M317" s="26"/>
      <c r="N317" s="26"/>
      <c r="O317" s="26"/>
    </row>
    <row r="318" spans="1:15" x14ac:dyDescent="0.25">
      <c r="A318" s="14" t="s">
        <v>245</v>
      </c>
      <c r="B318" s="21">
        <v>80345.71428571429</v>
      </c>
      <c r="F318" s="26"/>
      <c r="G318" s="26"/>
      <c r="H318" s="26"/>
      <c r="I318" s="26"/>
      <c r="J318" s="26"/>
      <c r="K318" s="26"/>
      <c r="L318" s="26"/>
      <c r="M318" s="26"/>
      <c r="N318" s="26"/>
      <c r="O318" s="26"/>
    </row>
    <row r="319" spans="1:15" x14ac:dyDescent="0.25">
      <c r="A319" s="14" t="s">
        <v>434</v>
      </c>
      <c r="B319" s="21">
        <v>67173.399999999994</v>
      </c>
      <c r="F319" s="26"/>
      <c r="G319" s="26"/>
      <c r="H319" s="26"/>
      <c r="I319" s="26"/>
      <c r="J319" s="26"/>
      <c r="K319" s="26"/>
      <c r="L319" s="26"/>
      <c r="M319" s="26"/>
      <c r="N319" s="26"/>
      <c r="O319" s="26"/>
    </row>
    <row r="320" spans="1:15" x14ac:dyDescent="0.25">
      <c r="F320" s="26"/>
      <c r="G320" s="26"/>
      <c r="H320" s="26"/>
      <c r="I320" s="26"/>
      <c r="J320" s="26"/>
      <c r="K320" s="26"/>
      <c r="L320" s="26"/>
      <c r="M320" s="26"/>
      <c r="N320" s="26"/>
      <c r="O320" s="26"/>
    </row>
    <row r="321" spans="1:15" x14ac:dyDescent="0.25">
      <c r="F321" s="26"/>
      <c r="G321" s="26"/>
      <c r="H321" s="26"/>
      <c r="I321" s="26"/>
      <c r="J321" s="26"/>
      <c r="K321" s="26"/>
      <c r="L321" s="26"/>
      <c r="M321" s="26"/>
      <c r="N321" s="26"/>
      <c r="O321" s="26"/>
    </row>
    <row r="329" spans="1:15" x14ac:dyDescent="0.25">
      <c r="E329" s="26"/>
      <c r="F329" s="26"/>
      <c r="G329" s="26"/>
      <c r="H329" s="26"/>
    </row>
    <row r="330" spans="1:15" x14ac:dyDescent="0.25">
      <c r="E330" s="26"/>
      <c r="F330" s="26"/>
      <c r="G330" s="26"/>
      <c r="H330" s="26"/>
    </row>
    <row r="331" spans="1:15" x14ac:dyDescent="0.25">
      <c r="A331" s="13" t="s">
        <v>469</v>
      </c>
      <c r="B331" t="s">
        <v>474</v>
      </c>
      <c r="E331" s="26"/>
      <c r="F331" s="26"/>
      <c r="G331" s="26"/>
      <c r="H331" s="26"/>
    </row>
    <row r="332" spans="1:15" x14ac:dyDescent="0.25">
      <c r="A332" s="14" t="s">
        <v>245</v>
      </c>
      <c r="B332" s="20">
        <v>7</v>
      </c>
      <c r="E332" s="26"/>
      <c r="F332" s="26"/>
      <c r="G332" s="26"/>
      <c r="H332" s="26"/>
    </row>
    <row r="333" spans="1:15" x14ac:dyDescent="0.25">
      <c r="A333" s="14" t="s">
        <v>247</v>
      </c>
      <c r="B333" s="20">
        <v>5</v>
      </c>
      <c r="E333" s="26"/>
      <c r="F333" s="26"/>
      <c r="G333" s="26"/>
      <c r="H333" s="26"/>
    </row>
    <row r="334" spans="1:15" x14ac:dyDescent="0.25">
      <c r="A334" s="14" t="s">
        <v>255</v>
      </c>
      <c r="B334" s="20">
        <v>2</v>
      </c>
      <c r="E334" s="26"/>
      <c r="F334" s="26"/>
      <c r="G334" s="26"/>
      <c r="H334" s="26"/>
    </row>
    <row r="335" spans="1:15" x14ac:dyDescent="0.25">
      <c r="A335" s="14" t="s">
        <v>253</v>
      </c>
      <c r="B335" s="20">
        <v>3</v>
      </c>
      <c r="E335" s="26"/>
      <c r="F335" s="26"/>
      <c r="G335" s="26"/>
      <c r="H335" s="26"/>
    </row>
    <row r="336" spans="1:15" x14ac:dyDescent="0.25">
      <c r="A336" s="14" t="s">
        <v>254</v>
      </c>
      <c r="B336" s="20">
        <v>2</v>
      </c>
      <c r="E336" s="26"/>
      <c r="F336" s="26"/>
      <c r="G336" s="26"/>
      <c r="H336" s="26"/>
    </row>
    <row r="337" spans="1:8" x14ac:dyDescent="0.25">
      <c r="A337" s="14" t="s">
        <v>248</v>
      </c>
      <c r="B337" s="20">
        <v>5</v>
      </c>
      <c r="E337" s="26"/>
      <c r="F337" s="26"/>
      <c r="G337" s="26"/>
      <c r="H337" s="26"/>
    </row>
    <row r="338" spans="1:8" x14ac:dyDescent="0.25">
      <c r="A338" s="14" t="s">
        <v>251</v>
      </c>
      <c r="B338" s="20">
        <v>8</v>
      </c>
      <c r="E338" s="26"/>
      <c r="F338" s="26"/>
      <c r="G338" s="26"/>
      <c r="H338" s="26"/>
    </row>
    <row r="339" spans="1:8" x14ac:dyDescent="0.25">
      <c r="A339" s="14" t="s">
        <v>246</v>
      </c>
      <c r="B339" s="20">
        <v>2</v>
      </c>
      <c r="E339" s="26"/>
      <c r="F339" s="26"/>
      <c r="G339" s="26"/>
      <c r="H339" s="26"/>
    </row>
    <row r="340" spans="1:8" x14ac:dyDescent="0.25">
      <c r="A340" s="14" t="s">
        <v>250</v>
      </c>
      <c r="B340" s="20">
        <v>3</v>
      </c>
      <c r="E340" s="26"/>
      <c r="F340" s="26"/>
      <c r="G340" s="26"/>
      <c r="H340" s="26"/>
    </row>
    <row r="341" spans="1:8" x14ac:dyDescent="0.25">
      <c r="A341" s="14" t="s">
        <v>249</v>
      </c>
      <c r="B341" s="20">
        <v>8</v>
      </c>
      <c r="E341" s="26"/>
      <c r="F341" s="26"/>
      <c r="G341" s="26"/>
      <c r="H341" s="26"/>
    </row>
    <row r="342" spans="1:8" x14ac:dyDescent="0.25">
      <c r="A342" s="14" t="s">
        <v>252</v>
      </c>
      <c r="B342" s="20">
        <v>3</v>
      </c>
      <c r="E342" s="26"/>
      <c r="F342" s="26"/>
      <c r="G342" s="26"/>
      <c r="H342" s="26"/>
    </row>
    <row r="343" spans="1:8" x14ac:dyDescent="0.25">
      <c r="A343" s="14" t="s">
        <v>434</v>
      </c>
      <c r="B343" s="20">
        <v>32</v>
      </c>
      <c r="E343" s="26"/>
      <c r="F343" s="26"/>
      <c r="G343" s="26"/>
      <c r="H343" s="26"/>
    </row>
    <row r="344" spans="1:8" x14ac:dyDescent="0.25">
      <c r="E344" s="26"/>
      <c r="F344" s="26"/>
      <c r="G344" s="26"/>
      <c r="H344" s="26"/>
    </row>
    <row r="345" spans="1:8" x14ac:dyDescent="0.25">
      <c r="E345" s="26"/>
      <c r="F345" s="26"/>
      <c r="G345" s="26"/>
      <c r="H345" s="26"/>
    </row>
    <row r="346" spans="1:8" x14ac:dyDescent="0.25">
      <c r="E346" s="26"/>
      <c r="F346" s="26"/>
      <c r="G346" s="26"/>
      <c r="H346" s="26"/>
    </row>
    <row r="352" spans="1:8" x14ac:dyDescent="0.25">
      <c r="E352" s="28"/>
      <c r="F352" s="28"/>
      <c r="G352" s="28"/>
      <c r="H352" s="28"/>
    </row>
    <row r="353" spans="1:8" x14ac:dyDescent="0.25">
      <c r="E353" s="28"/>
      <c r="F353" s="28"/>
      <c r="G353" s="28"/>
      <c r="H353" s="28"/>
    </row>
    <row r="354" spans="1:8" x14ac:dyDescent="0.25">
      <c r="E354" s="28"/>
      <c r="F354" s="28"/>
      <c r="G354" s="28"/>
      <c r="H354" s="28"/>
    </row>
    <row r="355" spans="1:8" x14ac:dyDescent="0.25">
      <c r="A355" s="13" t="s">
        <v>475</v>
      </c>
      <c r="B355" t="s">
        <v>474</v>
      </c>
      <c r="E355" s="28"/>
      <c r="F355" s="28"/>
      <c r="G355" s="28"/>
      <c r="H355" s="28"/>
    </row>
    <row r="356" spans="1:8" x14ac:dyDescent="0.25">
      <c r="A356" s="14" t="s">
        <v>257</v>
      </c>
      <c r="B356" s="20">
        <v>15</v>
      </c>
      <c r="E356" s="28"/>
      <c r="F356" s="28"/>
      <c r="G356" s="28"/>
      <c r="H356" s="28"/>
    </row>
    <row r="357" spans="1:8" x14ac:dyDescent="0.25">
      <c r="A357" s="14" t="s">
        <v>258</v>
      </c>
      <c r="B357" s="20">
        <v>17</v>
      </c>
      <c r="E357" s="28"/>
      <c r="F357" s="28"/>
      <c r="G357" s="28"/>
      <c r="H357" s="28"/>
    </row>
    <row r="358" spans="1:8" x14ac:dyDescent="0.25">
      <c r="A358" s="14" t="s">
        <v>434</v>
      </c>
      <c r="B358" s="20">
        <v>32</v>
      </c>
      <c r="E358" s="28"/>
      <c r="F358" s="28"/>
      <c r="G358" s="28"/>
      <c r="H358" s="28"/>
    </row>
    <row r="359" spans="1:8" x14ac:dyDescent="0.25">
      <c r="E359" s="28"/>
      <c r="F359" s="28"/>
      <c r="G359" s="28"/>
      <c r="H359" s="28"/>
    </row>
    <row r="360" spans="1:8" x14ac:dyDescent="0.25">
      <c r="E360" s="28"/>
      <c r="F360" s="28"/>
      <c r="G360" s="28"/>
      <c r="H360" s="28"/>
    </row>
    <row r="361" spans="1:8" x14ac:dyDescent="0.25">
      <c r="E361" s="28"/>
      <c r="F361" s="28"/>
      <c r="G361" s="28"/>
      <c r="H361" s="28"/>
    </row>
    <row r="362" spans="1:8" x14ac:dyDescent="0.25">
      <c r="E362" s="28"/>
      <c r="F362" s="28"/>
      <c r="G362" s="28"/>
      <c r="H362" s="28"/>
    </row>
    <row r="363" spans="1:8" x14ac:dyDescent="0.25">
      <c r="E363" s="28"/>
      <c r="F363" s="28"/>
      <c r="G363" s="28"/>
      <c r="H363" s="28"/>
    </row>
    <row r="364" spans="1:8" x14ac:dyDescent="0.25">
      <c r="E364" s="28"/>
      <c r="F364" s="28"/>
      <c r="G364" s="28"/>
      <c r="H364" s="28"/>
    </row>
    <row r="365" spans="1:8" x14ac:dyDescent="0.25">
      <c r="E365" s="28"/>
      <c r="F365" s="28"/>
      <c r="G365" s="28"/>
      <c r="H365" s="28"/>
    </row>
    <row r="366" spans="1:8" x14ac:dyDescent="0.25">
      <c r="E366" s="28"/>
      <c r="F366" s="28"/>
      <c r="G366" s="28"/>
      <c r="H366" s="28"/>
    </row>
    <row r="367" spans="1:8" x14ac:dyDescent="0.25">
      <c r="E367" s="28"/>
      <c r="F367" s="28"/>
      <c r="G367" s="28"/>
      <c r="H367" s="28"/>
    </row>
    <row r="368" spans="1:8" x14ac:dyDescent="0.25">
      <c r="E368" s="28"/>
      <c r="F368" s="28"/>
      <c r="G368" s="28"/>
      <c r="H368" s="28"/>
    </row>
    <row r="369" spans="5:8" x14ac:dyDescent="0.25">
      <c r="E369" s="28"/>
      <c r="F369" s="28"/>
      <c r="G369" s="28"/>
      <c r="H369" s="28"/>
    </row>
    <row r="370" spans="5:8" x14ac:dyDescent="0.25">
      <c r="E370" s="28"/>
      <c r="F370" s="28"/>
      <c r="G370" s="28"/>
      <c r="H370" s="28"/>
    </row>
    <row r="371" spans="5:8" x14ac:dyDescent="0.25">
      <c r="E371" s="28"/>
      <c r="F371" s="28"/>
      <c r="G371" s="28"/>
      <c r="H371" s="28"/>
    </row>
  </sheetData>
  <pageMargins left="0.7" right="0.7" top="0.75" bottom="0.75" header="0.3" footer="0.3"/>
  <drawing r:id="rId16"/>
  <extLst>
    <ext xmlns:x14="http://schemas.microsoft.com/office/spreadsheetml/2009/9/main" uri="{A8765BA9-456A-4dab-B4F3-ACF838C121DE}">
      <x14:slicerList>
        <x14:slicer r:id="rId1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AC8E-D0A8-4A08-B46F-FE2837C3A1B9}">
  <dimension ref="A1:CH71"/>
  <sheetViews>
    <sheetView tabSelected="1" zoomScale="33" zoomScaleNormal="33" workbookViewId="0">
      <selection activeCell="BF54" sqref="BF54"/>
    </sheetView>
  </sheetViews>
  <sheetFormatPr defaultColWidth="8.7265625" defaultRowHeight="20" x14ac:dyDescent="0.4"/>
  <cols>
    <col min="1" max="16384" width="8.7265625" style="19"/>
  </cols>
  <sheetData>
    <row r="1" spans="1:86" x14ac:dyDescent="0.4">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row>
    <row r="2" spans="1:86" x14ac:dyDescent="0.4">
      <c r="A2" s="2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5"/>
      <c r="BF2" s="25"/>
      <c r="BG2" s="25"/>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row>
    <row r="3" spans="1:86" x14ac:dyDescent="0.4">
      <c r="A3" s="25"/>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5"/>
      <c r="BF3" s="25"/>
      <c r="BG3" s="25"/>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row>
    <row r="4" spans="1:86" x14ac:dyDescent="0.4">
      <c r="A4" s="25"/>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5"/>
      <c r="BF4" s="25"/>
      <c r="BG4" s="25"/>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row>
    <row r="5" spans="1:86" x14ac:dyDescent="0.4">
      <c r="A5" s="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5"/>
      <c r="BF5" s="25"/>
      <c r="BG5" s="25"/>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row>
    <row r="6" spans="1:86" x14ac:dyDescent="0.4">
      <c r="A6" s="2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5"/>
      <c r="BF6" s="25"/>
      <c r="BG6" s="25"/>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row>
    <row r="7" spans="1:86" x14ac:dyDescent="0.4">
      <c r="A7" s="25"/>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5"/>
      <c r="BF7" s="25"/>
      <c r="BG7" s="25"/>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row>
    <row r="8" spans="1:86" x14ac:dyDescent="0.4">
      <c r="A8" s="25"/>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5"/>
      <c r="BF8" s="25"/>
      <c r="BG8" s="25"/>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row>
    <row r="9" spans="1:86" x14ac:dyDescent="0.4">
      <c r="A9" s="25"/>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5"/>
      <c r="BF9" s="25"/>
      <c r="BG9" s="25"/>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row>
    <row r="10" spans="1:86" x14ac:dyDescent="0.4">
      <c r="A10" s="25"/>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5"/>
      <c r="BF10" s="25"/>
      <c r="BG10" s="25"/>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row>
    <row r="11" spans="1:86" x14ac:dyDescent="0.4">
      <c r="A11" s="2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5"/>
      <c r="BF11" s="25"/>
      <c r="BG11" s="25"/>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row>
    <row r="12" spans="1:86" x14ac:dyDescent="0.4">
      <c r="A12" s="25"/>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5"/>
      <c r="BF12" s="25"/>
      <c r="BG12" s="25"/>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row>
    <row r="13" spans="1:86" x14ac:dyDescent="0.4">
      <c r="A13" s="2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5"/>
      <c r="BF13" s="25"/>
      <c r="BG13" s="25"/>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row>
    <row r="14" spans="1:86" x14ac:dyDescent="0.4">
      <c r="A14" s="25"/>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5"/>
      <c r="BF14" s="25"/>
      <c r="BG14" s="25"/>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row>
    <row r="15" spans="1:86" x14ac:dyDescent="0.4">
      <c r="A15" s="25"/>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5"/>
      <c r="BF15" s="25"/>
      <c r="BG15" s="25"/>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row>
    <row r="16" spans="1:86" x14ac:dyDescent="0.4">
      <c r="A16" s="2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5"/>
      <c r="BF16" s="25"/>
      <c r="BG16" s="25"/>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row>
    <row r="17" spans="1:86" x14ac:dyDescent="0.4">
      <c r="A17" s="2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5"/>
      <c r="BF17" s="25"/>
      <c r="BG17" s="25"/>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row>
    <row r="18" spans="1:86" x14ac:dyDescent="0.4">
      <c r="A18" s="25"/>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5"/>
      <c r="BF18" s="25"/>
      <c r="BG18" s="25"/>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row>
    <row r="19" spans="1:86" x14ac:dyDescent="0.4">
      <c r="A19" s="25"/>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5"/>
      <c r="BF19" s="25"/>
      <c r="BG19" s="25"/>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row>
    <row r="20" spans="1:86" x14ac:dyDescent="0.4">
      <c r="A20" s="25"/>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5"/>
      <c r="BF20" s="25"/>
      <c r="BG20" s="25"/>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row>
    <row r="21" spans="1:86" x14ac:dyDescent="0.4">
      <c r="A21" s="25"/>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5"/>
      <c r="BF21" s="25"/>
      <c r="BG21" s="25"/>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row>
    <row r="22" spans="1:86" x14ac:dyDescent="0.4">
      <c r="A22" s="25"/>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5"/>
      <c r="BF22" s="25"/>
      <c r="BG22" s="25"/>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row>
    <row r="23" spans="1:86" x14ac:dyDescent="0.4">
      <c r="A23" s="25"/>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5"/>
      <c r="BF23" s="25"/>
      <c r="BG23" s="25"/>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row>
    <row r="24" spans="1:86" x14ac:dyDescent="0.4">
      <c r="A24" s="25"/>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5"/>
      <c r="BF24" s="25"/>
      <c r="BG24" s="25"/>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row>
    <row r="25" spans="1:86" x14ac:dyDescent="0.4">
      <c r="A25" s="25"/>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5"/>
      <c r="BF25" s="25"/>
      <c r="BG25" s="25"/>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row>
    <row r="26" spans="1:86" x14ac:dyDescent="0.4">
      <c r="A26" s="2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5"/>
      <c r="BF26" s="25"/>
      <c r="BG26" s="25"/>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row>
    <row r="27" spans="1:86" x14ac:dyDescent="0.4">
      <c r="A27" s="25"/>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5"/>
      <c r="BF27" s="25"/>
      <c r="BG27" s="25"/>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row>
    <row r="28" spans="1:86" x14ac:dyDescent="0.4">
      <c r="A28" s="25"/>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5"/>
      <c r="BF28" s="25"/>
      <c r="BG28" s="25"/>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row>
    <row r="29" spans="1:86" x14ac:dyDescent="0.4">
      <c r="A29" s="25"/>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5"/>
      <c r="BF29" s="25"/>
      <c r="BG29" s="25"/>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row>
    <row r="30" spans="1:86" x14ac:dyDescent="0.4">
      <c r="A30" s="25"/>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5"/>
      <c r="BF30" s="25"/>
      <c r="BG30" s="25"/>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row>
    <row r="31" spans="1:86" x14ac:dyDescent="0.4">
      <c r="A31" s="25"/>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5"/>
      <c r="BF31" s="25"/>
      <c r="BG31" s="25"/>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row>
    <row r="32" spans="1:86" x14ac:dyDescent="0.4">
      <c r="A32" s="25"/>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5"/>
      <c r="BF32" s="25"/>
      <c r="BG32" s="25"/>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row>
    <row r="33" spans="1:86" x14ac:dyDescent="0.4">
      <c r="A33" s="25"/>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5"/>
      <c r="BF33" s="25"/>
      <c r="BG33" s="25"/>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row>
    <row r="34" spans="1:86" x14ac:dyDescent="0.4">
      <c r="A34" s="25"/>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5"/>
      <c r="BF34" s="25"/>
      <c r="BG34" s="25"/>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row>
    <row r="35" spans="1:86" x14ac:dyDescent="0.4">
      <c r="A35" s="25"/>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5"/>
      <c r="BF35" s="25"/>
      <c r="BG35" s="25"/>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row>
    <row r="36" spans="1:86" x14ac:dyDescent="0.4">
      <c r="A36" s="25"/>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5"/>
      <c r="BF36" s="25"/>
      <c r="BG36" s="25"/>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row>
    <row r="37" spans="1:86" x14ac:dyDescent="0.4">
      <c r="A37" s="25"/>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5"/>
      <c r="BF37" s="25"/>
      <c r="BG37" s="25"/>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row>
    <row r="38" spans="1:86" x14ac:dyDescent="0.4">
      <c r="A38" s="2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5"/>
      <c r="BF38" s="25"/>
      <c r="BG38" s="25"/>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row>
    <row r="39" spans="1:86" x14ac:dyDescent="0.4">
      <c r="A39" s="25"/>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5"/>
      <c r="BF39" s="25"/>
      <c r="BG39" s="25"/>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row>
    <row r="40" spans="1:86" ht="19" customHeight="1" x14ac:dyDescent="0.4">
      <c r="A40" s="25"/>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5"/>
      <c r="BF40" s="25"/>
      <c r="BG40" s="25"/>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row>
    <row r="41" spans="1:86" x14ac:dyDescent="0.4">
      <c r="A41" s="25"/>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5"/>
      <c r="BF41" s="25"/>
      <c r="BG41" s="25"/>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row>
    <row r="42" spans="1:86" x14ac:dyDescent="0.4">
      <c r="A42" s="25"/>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5"/>
      <c r="BF42" s="25"/>
      <c r="BG42" s="25"/>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row>
    <row r="43" spans="1:86" x14ac:dyDescent="0.4">
      <c r="A43" s="25"/>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5"/>
      <c r="BF43" s="25"/>
      <c r="BG43" s="25"/>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row>
    <row r="44" spans="1:86" x14ac:dyDescent="0.4">
      <c r="A44" s="25"/>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5"/>
      <c r="BF44" s="25"/>
      <c r="BG44" s="25"/>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row>
    <row r="45" spans="1:86" x14ac:dyDescent="0.4">
      <c r="A45" s="25"/>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5"/>
      <c r="BF45" s="25"/>
      <c r="BG45" s="25"/>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row>
    <row r="46" spans="1:86" x14ac:dyDescent="0.4">
      <c r="A46" s="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5"/>
      <c r="BF46" s="25"/>
      <c r="BG46" s="25"/>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row>
    <row r="47" spans="1:86" x14ac:dyDescent="0.4">
      <c r="A47" s="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5"/>
      <c r="BF47" s="25"/>
      <c r="BG47" s="25"/>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row>
    <row r="48" spans="1:86" x14ac:dyDescent="0.4">
      <c r="A48" s="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5"/>
      <c r="BF48" s="25"/>
      <c r="BG48" s="25"/>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row>
    <row r="49" spans="1:86" x14ac:dyDescent="0.4">
      <c r="A49" s="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5"/>
      <c r="BF49" s="25"/>
      <c r="BG49" s="25"/>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row>
    <row r="50" spans="1:86" x14ac:dyDescent="0.4">
      <c r="A50" s="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5"/>
      <c r="BF50" s="25"/>
      <c r="BG50" s="25"/>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row>
    <row r="51" spans="1:86" x14ac:dyDescent="0.4">
      <c r="A51" s="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5"/>
      <c r="BF51" s="25"/>
      <c r="BG51" s="25"/>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row>
    <row r="52" spans="1:86" ht="23" x14ac:dyDescent="0.5">
      <c r="A52" s="25"/>
      <c r="B52" s="31" t="s">
        <v>478</v>
      </c>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25"/>
      <c r="BF52" s="25"/>
      <c r="BG52" s="25"/>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row>
    <row r="53" spans="1:86" x14ac:dyDescent="0.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row>
    <row r="54" spans="1:86" x14ac:dyDescent="0.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row>
    <row r="55" spans="1:86" x14ac:dyDescent="0.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row>
    <row r="56" spans="1:86" x14ac:dyDescent="0.4">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row>
    <row r="57" spans="1:86" x14ac:dyDescent="0.4">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row>
    <row r="58" spans="1:86" x14ac:dyDescent="0.4">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row>
    <row r="59" spans="1:86" x14ac:dyDescent="0.4">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row>
    <row r="60" spans="1:86" x14ac:dyDescent="0.4">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row>
    <row r="61" spans="1:86" x14ac:dyDescent="0.4">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row>
    <row r="62" spans="1:86" x14ac:dyDescent="0.4">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row>
    <row r="63" spans="1:86" x14ac:dyDescent="0.4">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row>
    <row r="64" spans="1:86" x14ac:dyDescent="0.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row>
    <row r="65" spans="1:84" x14ac:dyDescent="0.4">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row>
    <row r="66" spans="1:84" x14ac:dyDescent="0.4">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row>
    <row r="67" spans="1:84" x14ac:dyDescent="0.4">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row>
    <row r="68" spans="1:84" x14ac:dyDescent="0.4">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row>
    <row r="69" spans="1:84" x14ac:dyDescent="0.4">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row>
    <row r="70" spans="1:84" x14ac:dyDescent="0.4">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row>
    <row r="71" spans="1:84" x14ac:dyDescent="0.4">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row>
  </sheetData>
  <mergeCells count="1">
    <mergeCell ref="B52:BD5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8"/>
  <sheetViews>
    <sheetView zoomScale="96" workbookViewId="0">
      <selection activeCell="H10" sqref="H10"/>
    </sheetView>
  </sheetViews>
  <sheetFormatPr defaultColWidth="12.6328125" defaultRowHeight="15.75" customHeight="1" x14ac:dyDescent="0.25"/>
  <cols>
    <col min="2" max="3" width="14.90625" bestFit="1" customWidth="1"/>
    <col min="4" max="4" width="15.36328125" bestFit="1" customWidth="1"/>
  </cols>
  <sheetData>
    <row r="1" spans="1:13" ht="15.75" customHeight="1" x14ac:dyDescent="0.35">
      <c r="A1" s="2" t="s">
        <v>11</v>
      </c>
      <c r="B1" s="3" t="s">
        <v>238</v>
      </c>
      <c r="C1" s="3" t="s">
        <v>239</v>
      </c>
      <c r="D1" s="3" t="s">
        <v>238</v>
      </c>
      <c r="E1" s="3" t="s">
        <v>240</v>
      </c>
      <c r="F1" s="3" t="s">
        <v>238</v>
      </c>
      <c r="G1" s="3" t="s">
        <v>240</v>
      </c>
      <c r="H1" s="3" t="s">
        <v>241</v>
      </c>
      <c r="I1" s="3" t="s">
        <v>242</v>
      </c>
      <c r="J1" s="3" t="s">
        <v>242</v>
      </c>
      <c r="K1" s="3" t="s">
        <v>243</v>
      </c>
      <c r="L1" s="3" t="s">
        <v>244</v>
      </c>
      <c r="M1" s="3" t="s">
        <v>239</v>
      </c>
    </row>
    <row r="2" spans="1:13" ht="15.75" customHeight="1" x14ac:dyDescent="0.35">
      <c r="A2" s="4" t="s">
        <v>9</v>
      </c>
      <c r="B2" s="5" t="s">
        <v>22</v>
      </c>
      <c r="C2" s="5" t="s">
        <v>37</v>
      </c>
      <c r="D2" s="5" t="s">
        <v>69</v>
      </c>
      <c r="E2" s="5" t="s">
        <v>94</v>
      </c>
      <c r="F2" s="5" t="s">
        <v>116</v>
      </c>
      <c r="G2" s="5" t="s">
        <v>150</v>
      </c>
      <c r="H2" s="5" t="s">
        <v>161</v>
      </c>
      <c r="I2" s="5" t="s">
        <v>193</v>
      </c>
      <c r="J2" s="5" t="s">
        <v>205</v>
      </c>
      <c r="K2" s="5" t="s">
        <v>215</v>
      </c>
      <c r="L2" s="5" t="s">
        <v>226</v>
      </c>
      <c r="M2" s="5" t="s">
        <v>235</v>
      </c>
    </row>
    <row r="3" spans="1:13" ht="15.75" customHeight="1" x14ac:dyDescent="0.35">
      <c r="A3" s="4" t="s">
        <v>10</v>
      </c>
      <c r="B3" s="5" t="s">
        <v>245</v>
      </c>
      <c r="C3" s="5" t="s">
        <v>246</v>
      </c>
      <c r="D3" s="5" t="s">
        <v>247</v>
      </c>
      <c r="E3" s="5" t="s">
        <v>248</v>
      </c>
      <c r="F3" s="5" t="s">
        <v>249</v>
      </c>
      <c r="G3" s="5" t="s">
        <v>250</v>
      </c>
      <c r="H3" s="5" t="s">
        <v>251</v>
      </c>
      <c r="I3" s="5" t="s">
        <v>252</v>
      </c>
      <c r="J3" s="5" t="s">
        <v>253</v>
      </c>
      <c r="K3" s="5" t="s">
        <v>254</v>
      </c>
      <c r="L3" s="5" t="s">
        <v>255</v>
      </c>
      <c r="M3" s="5" t="s">
        <v>246</v>
      </c>
    </row>
    <row r="6" spans="1:13" ht="15.75" customHeight="1" x14ac:dyDescent="0.25">
      <c r="B6" t="str" cm="1">
        <f t="array" ref="B6:D18">TRANSPOSE(A1:M3)</f>
        <v>LANGUAGE</v>
      </c>
      <c r="C6" t="str">
        <v>COUNTRYCODE</v>
      </c>
      <c r="D6" t="str">
        <v>COUNTRY NAME</v>
      </c>
      <c r="E6" t="s">
        <v>11</v>
      </c>
    </row>
    <row r="7" spans="1:13" ht="15.75" customHeight="1" x14ac:dyDescent="0.25">
      <c r="B7" t="str">
        <v>English</v>
      </c>
      <c r="C7" t="str">
        <v>US</v>
      </c>
      <c r="D7" t="str">
        <v>USA</v>
      </c>
      <c r="E7" t="s">
        <v>238</v>
      </c>
    </row>
    <row r="8" spans="1:13" ht="15.75" customHeight="1" x14ac:dyDescent="0.25">
      <c r="B8" t="str">
        <v>Portuguese</v>
      </c>
      <c r="C8" t="str">
        <v>BR</v>
      </c>
      <c r="D8" t="str">
        <v>BRAZIL</v>
      </c>
      <c r="E8" t="s">
        <v>239</v>
      </c>
    </row>
    <row r="9" spans="1:13" ht="15.75" customHeight="1" x14ac:dyDescent="0.25">
      <c r="B9" t="str">
        <v>English</v>
      </c>
      <c r="C9" t="str">
        <v>GB</v>
      </c>
      <c r="D9" t="str">
        <v>UK</v>
      </c>
      <c r="E9" t="s">
        <v>238</v>
      </c>
    </row>
    <row r="10" spans="1:13" ht="15.75" customHeight="1" x14ac:dyDescent="0.25">
      <c r="B10" t="str">
        <v>German</v>
      </c>
      <c r="C10" t="str">
        <v>DE</v>
      </c>
      <c r="D10" t="str">
        <v>GERMANY</v>
      </c>
      <c r="E10" t="s">
        <v>240</v>
      </c>
    </row>
    <row r="11" spans="1:13" ht="15.75" customHeight="1" x14ac:dyDescent="0.25">
      <c r="B11" t="str">
        <v>English</v>
      </c>
      <c r="C11" t="str">
        <v>OZ</v>
      </c>
      <c r="D11" t="str">
        <v>AUSTRALIA</v>
      </c>
      <c r="E11" t="s">
        <v>238</v>
      </c>
    </row>
    <row r="12" spans="1:13" ht="15.75" customHeight="1" x14ac:dyDescent="0.25">
      <c r="B12" t="str">
        <v>German</v>
      </c>
      <c r="C12" t="str">
        <v>AU</v>
      </c>
      <c r="D12" t="str">
        <v>AUSTRIA</v>
      </c>
      <c r="E12" t="s">
        <v>240</v>
      </c>
    </row>
    <row r="13" spans="1:13" ht="15.75" customHeight="1" x14ac:dyDescent="0.25">
      <c r="B13" t="str">
        <v>French</v>
      </c>
      <c r="C13" t="str">
        <v>FR</v>
      </c>
      <c r="D13" t="str">
        <v>FRANCE</v>
      </c>
      <c r="E13" t="s">
        <v>241</v>
      </c>
    </row>
    <row r="14" spans="1:13" ht="15.75" customHeight="1" x14ac:dyDescent="0.25">
      <c r="B14" t="str">
        <v>Spanish</v>
      </c>
      <c r="C14" t="str">
        <v>AG</v>
      </c>
      <c r="D14" t="str">
        <v>ARGENTINA</v>
      </c>
      <c r="E14" t="s">
        <v>242</v>
      </c>
    </row>
    <row r="15" spans="1:13" ht="15.75" customHeight="1" x14ac:dyDescent="0.25">
      <c r="B15" t="str">
        <v>Spanish</v>
      </c>
      <c r="C15" t="str">
        <v>ES</v>
      </c>
      <c r="D15" t="str">
        <v>SPAIN</v>
      </c>
      <c r="E15" t="s">
        <v>242</v>
      </c>
    </row>
    <row r="16" spans="1:13" ht="15.75" customHeight="1" x14ac:dyDescent="0.25">
      <c r="B16" t="str">
        <v>Dutch</v>
      </c>
      <c r="C16" t="str">
        <v>DU</v>
      </c>
      <c r="D16" t="str">
        <v>NETHERLANDS</v>
      </c>
      <c r="E16" t="s">
        <v>243</v>
      </c>
    </row>
    <row r="17" spans="2:5" ht="15.75" customHeight="1" x14ac:dyDescent="0.25">
      <c r="B17" t="str">
        <v>Swedish</v>
      </c>
      <c r="C17" t="str">
        <v>SV</v>
      </c>
      <c r="D17" t="str">
        <v>SWEDEN</v>
      </c>
      <c r="E17" t="s">
        <v>244</v>
      </c>
    </row>
    <row r="18" spans="2:5" ht="15.75" customHeight="1" x14ac:dyDescent="0.25">
      <c r="B18" t="str">
        <v>Portuguese</v>
      </c>
      <c r="C18" t="str">
        <v>PR</v>
      </c>
      <c r="D18" t="str">
        <v>BRAZIL</v>
      </c>
      <c r="E18" t="s">
        <v>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3"/>
  <sheetViews>
    <sheetView zoomScale="98" workbookViewId="0">
      <selection activeCell="E7" sqref="E7"/>
    </sheetView>
  </sheetViews>
  <sheetFormatPr defaultColWidth="12.6328125" defaultRowHeight="15.75" customHeight="1" x14ac:dyDescent="0.25"/>
  <cols>
    <col min="1" max="1" width="13.7265625" customWidth="1"/>
    <col min="2" max="2" width="20.08984375" customWidth="1"/>
  </cols>
  <sheetData>
    <row r="1" spans="1:3" ht="13" x14ac:dyDescent="0.3">
      <c r="A1" s="6" t="s">
        <v>256</v>
      </c>
      <c r="B1" s="7" t="s">
        <v>15</v>
      </c>
      <c r="C1" s="6" t="s">
        <v>256</v>
      </c>
    </row>
    <row r="2" spans="1:3" ht="15.75" customHeight="1" x14ac:dyDescent="0.35">
      <c r="A2" s="8" t="s">
        <v>257</v>
      </c>
      <c r="B2" s="9" t="s">
        <v>24</v>
      </c>
      <c r="C2" s="8" t="s">
        <v>257</v>
      </c>
    </row>
    <row r="3" spans="1:3" ht="15.75" customHeight="1" x14ac:dyDescent="0.35">
      <c r="A3" s="8" t="s">
        <v>257</v>
      </c>
      <c r="B3" s="9" t="s">
        <v>30</v>
      </c>
      <c r="C3" s="8" t="s">
        <v>257</v>
      </c>
    </row>
    <row r="4" spans="1:3" ht="15.75" customHeight="1" x14ac:dyDescent="0.35">
      <c r="A4" s="8" t="s">
        <v>258</v>
      </c>
      <c r="B4" s="9" t="s">
        <v>38</v>
      </c>
      <c r="C4" s="8" t="s">
        <v>258</v>
      </c>
    </row>
    <row r="5" spans="1:3" ht="15.75" customHeight="1" x14ac:dyDescent="0.35">
      <c r="A5" s="8" t="s">
        <v>258</v>
      </c>
      <c r="B5" s="9" t="s">
        <v>43</v>
      </c>
      <c r="C5" s="8" t="s">
        <v>258</v>
      </c>
    </row>
    <row r="6" spans="1:3" ht="15.75" customHeight="1" x14ac:dyDescent="0.35">
      <c r="A6" s="8" t="s">
        <v>257</v>
      </c>
      <c r="B6" s="9" t="s">
        <v>49</v>
      </c>
      <c r="C6" s="8" t="s">
        <v>257</v>
      </c>
    </row>
    <row r="7" spans="1:3" ht="15.75" customHeight="1" x14ac:dyDescent="0.35">
      <c r="A7" s="8" t="s">
        <v>257</v>
      </c>
      <c r="B7" s="9" t="s">
        <v>55</v>
      </c>
      <c r="C7" s="8" t="s">
        <v>257</v>
      </c>
    </row>
    <row r="8" spans="1:3" ht="15.75" customHeight="1" x14ac:dyDescent="0.35">
      <c r="A8" s="8" t="s">
        <v>258</v>
      </c>
      <c r="B8" s="9" t="s">
        <v>60</v>
      </c>
      <c r="C8" s="8" t="s">
        <v>258</v>
      </c>
    </row>
    <row r="9" spans="1:3" ht="15.75" customHeight="1" x14ac:dyDescent="0.35">
      <c r="A9" s="8" t="s">
        <v>257</v>
      </c>
      <c r="B9" s="9" t="s">
        <v>65</v>
      </c>
      <c r="C9" s="8" t="s">
        <v>257</v>
      </c>
    </row>
    <row r="10" spans="1:3" ht="15.75" customHeight="1" x14ac:dyDescent="0.35">
      <c r="A10" s="8" t="s">
        <v>257</v>
      </c>
      <c r="B10" s="9" t="s">
        <v>70</v>
      </c>
      <c r="C10" s="8" t="s">
        <v>257</v>
      </c>
    </row>
    <row r="11" spans="1:3" ht="15.75" customHeight="1" x14ac:dyDescent="0.35">
      <c r="A11" s="8" t="s">
        <v>258</v>
      </c>
      <c r="B11" s="9" t="s">
        <v>80</v>
      </c>
      <c r="C11" s="8" t="s">
        <v>258</v>
      </c>
    </row>
    <row r="12" spans="1:3" ht="15.75" customHeight="1" x14ac:dyDescent="0.35">
      <c r="A12" s="8" t="s">
        <v>258</v>
      </c>
      <c r="B12" s="9" t="s">
        <v>85</v>
      </c>
      <c r="C12" s="8" t="s">
        <v>258</v>
      </c>
    </row>
    <row r="13" spans="1:3" ht="15.75" customHeight="1" x14ac:dyDescent="0.35">
      <c r="A13" s="8" t="s">
        <v>258</v>
      </c>
      <c r="B13" s="9" t="s">
        <v>89</v>
      </c>
      <c r="C13" s="8" t="s">
        <v>258</v>
      </c>
    </row>
    <row r="14" spans="1:3" ht="15.75" customHeight="1" x14ac:dyDescent="0.35">
      <c r="A14" s="8" t="s">
        <v>258</v>
      </c>
      <c r="B14" s="9" t="s">
        <v>95</v>
      </c>
      <c r="C14" s="8" t="s">
        <v>258</v>
      </c>
    </row>
    <row r="15" spans="1:3" ht="15.75" customHeight="1" x14ac:dyDescent="0.35">
      <c r="A15" s="8" t="s">
        <v>257</v>
      </c>
      <c r="B15" s="9" t="s">
        <v>101</v>
      </c>
      <c r="C15" s="8" t="s">
        <v>257</v>
      </c>
    </row>
    <row r="16" spans="1:3" ht="15.75" customHeight="1" x14ac:dyDescent="0.35">
      <c r="A16" s="8" t="s">
        <v>257</v>
      </c>
      <c r="B16" s="9" t="s">
        <v>108</v>
      </c>
      <c r="C16" s="8" t="s">
        <v>257</v>
      </c>
    </row>
    <row r="17" spans="1:3" ht="15.75" customHeight="1" x14ac:dyDescent="0.35">
      <c r="A17" s="8" t="s">
        <v>258</v>
      </c>
      <c r="B17" s="9" t="s">
        <v>112</v>
      </c>
      <c r="C17" s="8" t="s">
        <v>258</v>
      </c>
    </row>
    <row r="18" spans="1:3" ht="15.75" customHeight="1" x14ac:dyDescent="0.35">
      <c r="A18" s="8" t="s">
        <v>257</v>
      </c>
      <c r="B18" s="9" t="s">
        <v>117</v>
      </c>
      <c r="C18" s="8" t="s">
        <v>257</v>
      </c>
    </row>
    <row r="19" spans="1:3" ht="15.75" customHeight="1" x14ac:dyDescent="0.35">
      <c r="A19" s="8" t="s">
        <v>257</v>
      </c>
      <c r="B19" s="9" t="s">
        <v>122</v>
      </c>
      <c r="C19" s="8" t="s">
        <v>257</v>
      </c>
    </row>
    <row r="20" spans="1:3" ht="15.75" customHeight="1" x14ac:dyDescent="0.35">
      <c r="A20" s="8" t="s">
        <v>258</v>
      </c>
      <c r="B20" s="9" t="s">
        <v>126</v>
      </c>
      <c r="C20" s="8" t="s">
        <v>258</v>
      </c>
    </row>
    <row r="21" spans="1:3" ht="15.75" customHeight="1" x14ac:dyDescent="0.35">
      <c r="A21" s="8" t="s">
        <v>258</v>
      </c>
      <c r="B21" s="9" t="s">
        <v>131</v>
      </c>
      <c r="C21" s="8" t="s">
        <v>258</v>
      </c>
    </row>
    <row r="22" spans="1:3" ht="15.75" customHeight="1" x14ac:dyDescent="0.35">
      <c r="A22" s="8" t="s">
        <v>258</v>
      </c>
      <c r="B22" s="9" t="s">
        <v>135</v>
      </c>
      <c r="C22" s="8" t="s">
        <v>258</v>
      </c>
    </row>
    <row r="23" spans="1:3" ht="15.75" customHeight="1" x14ac:dyDescent="0.35">
      <c r="A23" s="8" t="s">
        <v>258</v>
      </c>
      <c r="B23" s="9" t="s">
        <v>139</v>
      </c>
      <c r="C23" s="8" t="s">
        <v>258</v>
      </c>
    </row>
    <row r="24" spans="1:3" ht="14.5" x14ac:dyDescent="0.35">
      <c r="A24" s="8" t="s">
        <v>257</v>
      </c>
      <c r="B24" s="9" t="s">
        <v>151</v>
      </c>
      <c r="C24" s="8" t="s">
        <v>257</v>
      </c>
    </row>
    <row r="25" spans="1:3" ht="14.5" x14ac:dyDescent="0.35">
      <c r="A25" s="8" t="s">
        <v>258</v>
      </c>
      <c r="B25" s="9" t="s">
        <v>162</v>
      </c>
      <c r="C25" s="8" t="s">
        <v>258</v>
      </c>
    </row>
    <row r="26" spans="1:3" ht="14.5" x14ac:dyDescent="0.35">
      <c r="A26" s="8" t="s">
        <v>257</v>
      </c>
      <c r="B26" s="9" t="s">
        <v>172</v>
      </c>
      <c r="C26" s="8" t="s">
        <v>257</v>
      </c>
    </row>
    <row r="27" spans="1:3" ht="14.5" x14ac:dyDescent="0.35">
      <c r="A27" s="8" t="s">
        <v>258</v>
      </c>
      <c r="B27" s="9" t="s">
        <v>178</v>
      </c>
      <c r="C27" s="8" t="s">
        <v>258</v>
      </c>
    </row>
    <row r="28" spans="1:3" ht="14.5" x14ac:dyDescent="0.35">
      <c r="A28" s="8" t="s">
        <v>258</v>
      </c>
      <c r="B28" s="9" t="s">
        <v>185</v>
      </c>
      <c r="C28" s="8" t="s">
        <v>258</v>
      </c>
    </row>
    <row r="29" spans="1:3" ht="14.5" x14ac:dyDescent="0.35">
      <c r="A29" s="8" t="s">
        <v>258</v>
      </c>
      <c r="B29" s="9" t="s">
        <v>201</v>
      </c>
      <c r="C29" s="8" t="s">
        <v>258</v>
      </c>
    </row>
    <row r="30" spans="1:3" ht="14.5" x14ac:dyDescent="0.35">
      <c r="A30" s="8" t="s">
        <v>257</v>
      </c>
      <c r="B30" s="9" t="s">
        <v>206</v>
      </c>
      <c r="C30" s="8" t="s">
        <v>257</v>
      </c>
    </row>
    <row r="31" spans="1:3" ht="14.5" x14ac:dyDescent="0.35">
      <c r="A31" s="8" t="s">
        <v>257</v>
      </c>
      <c r="B31" s="9" t="s">
        <v>216</v>
      </c>
      <c r="C31" s="8" t="s">
        <v>257</v>
      </c>
    </row>
    <row r="32" spans="1:3" ht="14.5" x14ac:dyDescent="0.35">
      <c r="A32" s="8" t="s">
        <v>258</v>
      </c>
      <c r="B32" s="9" t="s">
        <v>230</v>
      </c>
      <c r="C32" s="8" t="s">
        <v>258</v>
      </c>
    </row>
    <row r="33" spans="1:3" ht="14.5" x14ac:dyDescent="0.35">
      <c r="A33" s="8" t="s">
        <v>257</v>
      </c>
      <c r="B33" s="9" t="s">
        <v>236</v>
      </c>
      <c r="C33" s="8"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Sportsmen_details</vt:lpstr>
      <vt:lpstr>Sportsmen_details (Refined)</vt:lpstr>
      <vt:lpstr>Table</vt:lpstr>
      <vt:lpstr>Analysis</vt:lpstr>
      <vt:lpstr>Dashboard</vt:lpstr>
      <vt:lpstr>Location_details</vt:lpstr>
      <vt:lpstr>Sports_details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Chakraborty</dc:creator>
  <cp:lastModifiedBy>Anik Chakraborty</cp:lastModifiedBy>
  <dcterms:created xsi:type="dcterms:W3CDTF">2025-07-19T11:01:09Z</dcterms:created>
  <dcterms:modified xsi:type="dcterms:W3CDTF">2025-07-27T17:56:23Z</dcterms:modified>
</cp:coreProperties>
</file>