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esktop\Python_Code\py_SOC\SOC_fractional\Other_scenario\"/>
    </mc:Choice>
  </mc:AlternateContent>
  <xr:revisionPtr revIDLastSave="0" documentId="13_ncr:1_{0CBD8F4B-CB6D-4476-9875-7EEA9FEFEFD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ogli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" i="1" l="1"/>
  <c r="R17" i="1" l="1"/>
  <c r="R29" i="1"/>
  <c r="R41" i="1"/>
  <c r="R5" i="1"/>
  <c r="T5" i="1" s="1"/>
  <c r="C9" i="1" s="1"/>
  <c r="C13" i="1"/>
  <c r="C7" i="1"/>
  <c r="C15" i="1"/>
  <c r="C16" i="1" s="1"/>
  <c r="C17" i="1" s="1"/>
  <c r="G25" i="1"/>
  <c r="G24" i="1"/>
  <c r="G23" i="1"/>
  <c r="F13" i="1"/>
  <c r="F15" i="1" s="1"/>
  <c r="C3" i="1"/>
  <c r="C2" i="1"/>
  <c r="C1" i="1"/>
  <c r="F17" i="1" l="1"/>
  <c r="H24" i="1" l="1"/>
  <c r="H25" i="1"/>
  <c r="H31" i="1"/>
  <c r="H30" i="1"/>
  <c r="H29" i="1"/>
  <c r="H28" i="1"/>
  <c r="H27" i="1"/>
  <c r="H26" i="1"/>
  <c r="H23" i="1"/>
  <c r="H22" i="1"/>
  <c r="H21" i="1"/>
  <c r="H20" i="1"/>
</calcChain>
</file>

<file path=xl/sharedStrings.xml><?xml version="1.0" encoding="utf-8"?>
<sst xmlns="http://schemas.openxmlformats.org/spreadsheetml/2006/main" count="100" uniqueCount="44">
  <si>
    <t>Global parameters</t>
  </si>
  <si>
    <t>monthly decomposition rate vector (k)</t>
  </si>
  <si>
    <t>DPM</t>
  </si>
  <si>
    <t>RPM</t>
  </si>
  <si>
    <t>year</t>
  </si>
  <si>
    <t>SOC</t>
  </si>
  <si>
    <t>temp</t>
  </si>
  <si>
    <t xml:space="preserve"> mean temp</t>
  </si>
  <si>
    <t>mean of mean temps</t>
  </si>
  <si>
    <t>BIO</t>
  </si>
  <si>
    <t>HUM</t>
  </si>
  <si>
    <t>DPM/RPM ratio</t>
  </si>
  <si>
    <t>(agriculutral crops and improved grassland)</t>
  </si>
  <si>
    <t>JAN</t>
  </si>
  <si>
    <t>eta</t>
  </si>
  <si>
    <t>FEB</t>
  </si>
  <si>
    <t>clay content</t>
  </si>
  <si>
    <t>%</t>
  </si>
  <si>
    <t>MAR</t>
  </si>
  <si>
    <t>depth</t>
  </si>
  <si>
    <t>cm</t>
  </si>
  <si>
    <t>APR</t>
  </si>
  <si>
    <t>mean temperature</t>
  </si>
  <si>
    <t>° media delle temperature medie  degli anni 2001-2004</t>
  </si>
  <si>
    <t>MAY</t>
  </si>
  <si>
    <t>Initial SOC content</t>
  </si>
  <si>
    <t>t C / ha</t>
  </si>
  <si>
    <t>JUN</t>
  </si>
  <si>
    <t>RMP</t>
  </si>
  <si>
    <t>JUL</t>
  </si>
  <si>
    <t>xi(r)</t>
  </si>
  <si>
    <t>N_b</t>
  </si>
  <si>
    <t>AUG</t>
  </si>
  <si>
    <t>SEP</t>
  </si>
  <si>
    <t>IOM</t>
  </si>
  <si>
    <t>k_c(r)</t>
  </si>
  <si>
    <t>OCT</t>
  </si>
  <si>
    <t>x</t>
  </si>
  <si>
    <t>NOV</t>
  </si>
  <si>
    <t>biohumfac</t>
  </si>
  <si>
    <t>P(t_0)</t>
  </si>
  <si>
    <t>DEC</t>
  </si>
  <si>
    <t>beta</t>
  </si>
  <si>
    <t>from hoosfield1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</si>
</sst>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164" fontId="0" fillId="0" borderId="3" xfId="0" applyNumberFormat="1" applyBorder="1"/>
    <xf numFmtId="0" fontId="0" fillId="0" borderId="0" xfId="0" applyAlignment="1">
      <alignment horizontal="left"/>
    </xf>
    <xf numFmtId="164" fontId="0" fillId="0" borderId="4" xfId="0" applyNumberFormat="1" applyBorder="1"/>
    <xf numFmtId="164" fontId="0" fillId="0" borderId="0" xfId="0" applyNumberFormat="1"/>
    <xf numFmtId="0" fontId="0" fillId="0" borderId="5" xfId="0" applyBorder="1"/>
    <xf numFmtId="0" fontId="0" fillId="0" borderId="0" xfId="0" applyAlignment="1">
      <alignment horizontal="left" vertical="center"/>
    </xf>
    <xf numFmtId="0" fontId="2" fillId="0" borderId="0" xfId="1" applyNumberFormat="1" applyBorder="1" applyAlignment="1" applyProtection="1">
      <alignment horizontal="left"/>
    </xf>
    <xf numFmtId="0" fontId="0" fillId="0" borderId="6" xfId="0" applyBorder="1"/>
    <xf numFmtId="0" fontId="0" fillId="0" borderId="9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0" borderId="10" xfId="0" applyBorder="1"/>
    <xf numFmtId="164" fontId="0" fillId="0" borderId="6" xfId="0" applyNumberFormat="1" applyBorder="1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1" fillId="0" borderId="0" xfId="0" applyFont="1" applyAlignment="1">
      <alignment horizontal="left"/>
    </xf>
    <xf numFmtId="164" fontId="0" fillId="2" borderId="4" xfId="0" applyNumberFormat="1" applyFill="1" applyBorder="1"/>
    <xf numFmtId="0" fontId="3" fillId="2" borderId="0" xfId="0" applyFont="1" applyFill="1"/>
    <xf numFmtId="164" fontId="0" fillId="2" borderId="5" xfId="0" applyNumberFormat="1" applyFill="1" applyBorder="1"/>
    <xf numFmtId="164" fontId="0" fillId="2" borderId="7" xfId="0" applyNumberFormat="1" applyFill="1" applyBorder="1"/>
    <xf numFmtId="0" fontId="0" fillId="2" borderId="0" xfId="0" applyFill="1"/>
    <xf numFmtId="0" fontId="4" fillId="0" borderId="0" xfId="0" applyFont="1"/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"/>
  <sheetViews>
    <sheetView tabSelected="1" topLeftCell="C1" zoomScale="110" zoomScaleNormal="110" workbookViewId="0">
      <selection activeCell="L5" sqref="L5"/>
    </sheetView>
  </sheetViews>
  <sheetFormatPr defaultColWidth="8.5546875" defaultRowHeight="15" customHeight="1" x14ac:dyDescent="0.3"/>
  <cols>
    <col min="1" max="1" width="31.33203125" customWidth="1"/>
    <col min="2" max="2" width="55.109375" customWidth="1"/>
    <col min="4" max="4" width="38.33203125" customWidth="1"/>
    <col min="8" max="8" width="16" customWidth="1"/>
    <col min="1013" max="1014" width="11.5546875" customWidth="1"/>
  </cols>
  <sheetData>
    <row r="1" spans="1:20" ht="14.4" x14ac:dyDescent="0.3">
      <c r="A1" s="27" t="s">
        <v>0</v>
      </c>
      <c r="B1" s="28" t="s">
        <v>1</v>
      </c>
      <c r="C1" s="2">
        <f>10/12</f>
        <v>0.83333333333333337</v>
      </c>
      <c r="D1" s="3" t="s">
        <v>2</v>
      </c>
    </row>
    <row r="2" spans="1:20" ht="14.4" x14ac:dyDescent="0.3">
      <c r="A2" s="27"/>
      <c r="B2" s="28"/>
      <c r="C2" s="4">
        <f>0.3/12</f>
        <v>2.4999999999999998E-2</v>
      </c>
      <c r="D2" s="3" t="s">
        <v>3</v>
      </c>
      <c r="K2" t="s">
        <v>4</v>
      </c>
      <c r="L2" t="s">
        <v>5</v>
      </c>
      <c r="N2" t="s">
        <v>6</v>
      </c>
      <c r="R2" t="s">
        <v>7</v>
      </c>
      <c r="T2" t="s">
        <v>8</v>
      </c>
    </row>
    <row r="3" spans="1:20" ht="14.4" x14ac:dyDescent="0.3">
      <c r="A3" s="27"/>
      <c r="B3" s="28"/>
      <c r="C3" s="4">
        <f>0.66/12</f>
        <v>5.5E-2</v>
      </c>
      <c r="D3" s="3" t="s">
        <v>9</v>
      </c>
      <c r="F3" s="5"/>
      <c r="L3" s="19"/>
    </row>
    <row r="4" spans="1:20" ht="14.4" x14ac:dyDescent="0.3">
      <c r="A4" s="27"/>
      <c r="B4" s="28"/>
      <c r="C4" s="4">
        <v>1.6999999999999999E-3</v>
      </c>
      <c r="D4" s="3" t="s">
        <v>10</v>
      </c>
      <c r="L4" s="19"/>
    </row>
    <row r="5" spans="1:20" ht="14.4" x14ac:dyDescent="0.3">
      <c r="A5" s="27"/>
      <c r="B5" s="6" t="s">
        <v>11</v>
      </c>
      <c r="C5" s="4">
        <v>1.44</v>
      </c>
      <c r="D5" s="7" t="s">
        <v>12</v>
      </c>
      <c r="K5">
        <v>2005</v>
      </c>
      <c r="L5" s="22">
        <v>57.11999999999999</v>
      </c>
      <c r="N5" s="26" t="s">
        <v>13</v>
      </c>
      <c r="O5" s="16">
        <v>1</v>
      </c>
      <c r="P5">
        <v>2001</v>
      </c>
      <c r="R5" s="16">
        <f>AVERAGE(O5:O16)</f>
        <v>8.5583333333333318</v>
      </c>
      <c r="T5" s="16">
        <f>AVERAGE(R5,R17,R29,R41)</f>
        <v>8.747916666666665</v>
      </c>
    </row>
    <row r="6" spans="1:20" ht="14.4" x14ac:dyDescent="0.3">
      <c r="A6" s="27"/>
      <c r="B6" s="6" t="s">
        <v>14</v>
      </c>
      <c r="C6" s="4">
        <v>0.49</v>
      </c>
      <c r="D6" s="7"/>
      <c r="K6">
        <v>2010</v>
      </c>
      <c r="L6" s="22">
        <v>70.08</v>
      </c>
      <c r="N6" s="26" t="s">
        <v>15</v>
      </c>
      <c r="O6" s="16">
        <v>0.5</v>
      </c>
      <c r="R6" s="16"/>
    </row>
    <row r="7" spans="1:20" ht="14.4" x14ac:dyDescent="0.3">
      <c r="A7" s="27"/>
      <c r="B7" s="6" t="s">
        <v>16</v>
      </c>
      <c r="C7" s="21">
        <f>C21</f>
        <v>9</v>
      </c>
      <c r="D7" s="8" t="s">
        <v>17</v>
      </c>
      <c r="K7">
        <v>2015</v>
      </c>
      <c r="L7" s="22">
        <v>67.199999999999989</v>
      </c>
      <c r="N7" s="26" t="s">
        <v>18</v>
      </c>
      <c r="O7" s="16">
        <v>1.8</v>
      </c>
      <c r="R7" s="16"/>
    </row>
    <row r="8" spans="1:20" ht="14.4" x14ac:dyDescent="0.3">
      <c r="A8" s="27"/>
      <c r="B8" s="6" t="s">
        <v>19</v>
      </c>
      <c r="C8" s="21">
        <f>10</f>
        <v>10</v>
      </c>
      <c r="D8" t="s">
        <v>20</v>
      </c>
      <c r="K8">
        <v>2020</v>
      </c>
      <c r="L8" s="22">
        <v>134.88</v>
      </c>
      <c r="N8" s="26" t="s">
        <v>21</v>
      </c>
      <c r="O8" s="16">
        <v>6.6</v>
      </c>
      <c r="R8" s="16"/>
    </row>
    <row r="9" spans="1:20" ht="14.4" x14ac:dyDescent="0.3">
      <c r="A9" s="27"/>
      <c r="B9" s="9" t="s">
        <v>22</v>
      </c>
      <c r="C9" s="24">
        <f>T5</f>
        <v>8.747916666666665</v>
      </c>
      <c r="D9" t="s">
        <v>23</v>
      </c>
      <c r="N9" s="26" t="s">
        <v>24</v>
      </c>
      <c r="O9" s="16">
        <v>11.2</v>
      </c>
      <c r="R9" s="16"/>
    </row>
    <row r="10" spans="1:20" ht="14.4" x14ac:dyDescent="0.3">
      <c r="A10" s="29" t="s">
        <v>25</v>
      </c>
      <c r="B10" s="10" t="s">
        <v>2</v>
      </c>
      <c r="C10" s="11">
        <v>0</v>
      </c>
      <c r="D10" s="7" t="s">
        <v>26</v>
      </c>
      <c r="N10" s="26" t="s">
        <v>27</v>
      </c>
      <c r="O10" s="16">
        <v>13.7</v>
      </c>
      <c r="R10" s="16"/>
    </row>
    <row r="11" spans="1:20" ht="14.4" x14ac:dyDescent="0.3">
      <c r="A11" s="29"/>
      <c r="B11" t="s">
        <v>28</v>
      </c>
      <c r="C11" s="12">
        <v>0</v>
      </c>
      <c r="D11" s="7" t="s">
        <v>26</v>
      </c>
      <c r="N11" s="26" t="s">
        <v>29</v>
      </c>
      <c r="O11" s="16">
        <v>19.399999999999999</v>
      </c>
      <c r="R11" s="16"/>
    </row>
    <row r="12" spans="1:20" ht="14.4" x14ac:dyDescent="0.3">
      <c r="A12" s="29"/>
      <c r="B12" t="s">
        <v>9</v>
      </c>
      <c r="C12" s="12">
        <v>0</v>
      </c>
      <c r="D12" s="7" t="s">
        <v>26</v>
      </c>
      <c r="F12" t="s">
        <v>30</v>
      </c>
      <c r="G12" t="s">
        <v>31</v>
      </c>
      <c r="H12">
        <v>4</v>
      </c>
      <c r="N12" s="26" t="s">
        <v>32</v>
      </c>
      <c r="O12" s="16">
        <v>18.8</v>
      </c>
      <c r="R12" s="16"/>
    </row>
    <row r="13" spans="1:20" ht="14.4" x14ac:dyDescent="0.3">
      <c r="A13" s="29"/>
      <c r="B13" t="s">
        <v>10</v>
      </c>
      <c r="C13" s="23">
        <f>L5</f>
        <v>57.11999999999999</v>
      </c>
      <c r="D13" s="7" t="s">
        <v>26</v>
      </c>
      <c r="F13">
        <f>30*(C5-1)/C5</f>
        <v>9.1666666666666661</v>
      </c>
      <c r="N13" s="26" t="s">
        <v>33</v>
      </c>
      <c r="O13" s="16">
        <v>13.3</v>
      </c>
      <c r="R13" s="16"/>
    </row>
    <row r="14" spans="1:20" ht="14.4" x14ac:dyDescent="0.3">
      <c r="A14" s="29"/>
      <c r="B14" s="13" t="s">
        <v>34</v>
      </c>
      <c r="C14" s="14">
        <v>0</v>
      </c>
      <c r="D14" s="7" t="s">
        <v>26</v>
      </c>
      <c r="F14" t="s">
        <v>35</v>
      </c>
      <c r="N14" s="26" t="s">
        <v>36</v>
      </c>
      <c r="O14" s="16">
        <v>11.6</v>
      </c>
      <c r="R14" s="16"/>
    </row>
    <row r="15" spans="1:20" ht="14.4" x14ac:dyDescent="0.3">
      <c r="A15" s="30"/>
      <c r="B15" t="s">
        <v>37</v>
      </c>
      <c r="C15" s="15">
        <f>1.67*(1.85+1.6*EXP(-0.0786*C7))</f>
        <v>4.4065932902507283</v>
      </c>
      <c r="F15">
        <f>0.6+(H12/30)*EXP(F13)/(1+EXP(F13))</f>
        <v>0.73331940623570468</v>
      </c>
      <c r="N15" s="26" t="s">
        <v>38</v>
      </c>
      <c r="O15" s="16">
        <v>5</v>
      </c>
      <c r="R15" s="16"/>
    </row>
    <row r="16" spans="1:20" ht="14.4" x14ac:dyDescent="0.3">
      <c r="A16" s="30"/>
      <c r="B16" t="s">
        <v>39</v>
      </c>
      <c r="C16" s="5">
        <f>1/(C15+1)</f>
        <v>0.18495935357357451</v>
      </c>
      <c r="F16" t="s">
        <v>40</v>
      </c>
      <c r="N16" s="26" t="s">
        <v>41</v>
      </c>
      <c r="O16" s="16">
        <v>-0.2</v>
      </c>
      <c r="R16" s="16"/>
    </row>
    <row r="17" spans="1:18" ht="14.4" x14ac:dyDescent="0.3">
      <c r="A17" s="1"/>
      <c r="B17" t="s">
        <v>42</v>
      </c>
      <c r="C17" s="5">
        <f>0.54*C16</f>
        <v>9.9878050929730247E-2</v>
      </c>
      <c r="F17" s="25">
        <f>12*F15*C4*C13*(1-C17)</f>
        <v>0.76915327968472624</v>
      </c>
      <c r="N17" s="26" t="s">
        <v>13</v>
      </c>
      <c r="O17" s="16">
        <v>1.6</v>
      </c>
      <c r="P17">
        <v>2002</v>
      </c>
      <c r="R17" s="16">
        <f t="shared" ref="R17:R41" si="0">AVERAGE(O17:O28)</f>
        <v>9.2750000000000004</v>
      </c>
    </row>
    <row r="18" spans="1:18" ht="14.4" x14ac:dyDescent="0.3">
      <c r="C18" s="15"/>
      <c r="N18" s="26" t="s">
        <v>15</v>
      </c>
      <c r="O18" s="16">
        <v>3.8</v>
      </c>
      <c r="R18" s="16"/>
    </row>
    <row r="19" spans="1:18" ht="14.4" x14ac:dyDescent="0.3">
      <c r="B19" t="s">
        <v>16</v>
      </c>
      <c r="C19" s="19"/>
      <c r="D19" s="3"/>
      <c r="G19" t="s">
        <v>43</v>
      </c>
      <c r="N19" s="26" t="s">
        <v>18</v>
      </c>
      <c r="O19" s="16">
        <v>4.2</v>
      </c>
      <c r="R19" s="16"/>
    </row>
    <row r="20" spans="1:18" ht="14.4" x14ac:dyDescent="0.3">
      <c r="C20" s="19"/>
      <c r="D20" s="3"/>
      <c r="F20" t="s">
        <v>13</v>
      </c>
      <c r="G20" s="16">
        <v>0</v>
      </c>
      <c r="H20" s="5">
        <f>$F$17*G20/SUM($G$20:$G$31)</f>
        <v>0</v>
      </c>
      <c r="I20" s="16"/>
      <c r="N20" s="26" t="s">
        <v>21</v>
      </c>
      <c r="O20" s="16">
        <v>7</v>
      </c>
      <c r="R20" s="16"/>
    </row>
    <row r="21" spans="1:18" ht="14.4" x14ac:dyDescent="0.3">
      <c r="C21" s="25">
        <v>9</v>
      </c>
      <c r="D21" s="20">
        <v>2005</v>
      </c>
      <c r="F21" t="s">
        <v>15</v>
      </c>
      <c r="G21" s="16">
        <v>0</v>
      </c>
      <c r="H21" s="5">
        <f>$F$17*G21/SUM($G$20:$G$31)</f>
        <v>0</v>
      </c>
      <c r="I21" s="16"/>
      <c r="N21" s="26" t="s">
        <v>24</v>
      </c>
      <c r="O21" s="16">
        <v>14.4</v>
      </c>
      <c r="R21" s="16"/>
    </row>
    <row r="22" spans="1:18" ht="14.4" x14ac:dyDescent="0.3">
      <c r="C22" s="25">
        <v>8</v>
      </c>
      <c r="D22" s="3"/>
      <c r="F22" t="s">
        <v>18</v>
      </c>
      <c r="G22" s="16">
        <v>0</v>
      </c>
      <c r="H22" s="5">
        <f>$F$17*G22/SUM($G$20:$G$31)</f>
        <v>0</v>
      </c>
      <c r="I22" s="16"/>
      <c r="N22" s="26" t="s">
        <v>27</v>
      </c>
      <c r="O22" s="16">
        <v>16</v>
      </c>
      <c r="R22" s="16"/>
    </row>
    <row r="23" spans="1:18" ht="14.4" x14ac:dyDescent="0.3">
      <c r="C23" s="25">
        <v>4</v>
      </c>
      <c r="D23" s="3"/>
      <c r="F23" t="s">
        <v>21</v>
      </c>
      <c r="G23" s="16">
        <f>1/6</f>
        <v>0.16666666666666666</v>
      </c>
      <c r="H23" s="18">
        <f>$F$17*G23/SUM($G$20:$G$31)</f>
        <v>0.1281922132807877</v>
      </c>
      <c r="I23" s="16"/>
      <c r="N23" s="26" t="s">
        <v>29</v>
      </c>
      <c r="O23" s="16">
        <v>18.7</v>
      </c>
      <c r="R23" s="16"/>
    </row>
    <row r="24" spans="1:18" ht="14.4" x14ac:dyDescent="0.3">
      <c r="C24" s="25">
        <v>4</v>
      </c>
      <c r="D24" s="3"/>
      <c r="F24" t="s">
        <v>24</v>
      </c>
      <c r="G24" s="16">
        <f>1/6</f>
        <v>0.16666666666666666</v>
      </c>
      <c r="H24" s="18">
        <f t="shared" ref="H24:H25" si="1">$F$17*G24/SUM($G$20:$G$31)</f>
        <v>0.1281922132807877</v>
      </c>
      <c r="I24" s="16"/>
      <c r="N24" s="26" t="s">
        <v>32</v>
      </c>
      <c r="O24" s="16">
        <v>20.8</v>
      </c>
      <c r="R24" s="16"/>
    </row>
    <row r="25" spans="1:18" ht="14.4" x14ac:dyDescent="0.3">
      <c r="C25" s="17"/>
      <c r="F25" t="s">
        <v>27</v>
      </c>
      <c r="G25" s="16">
        <f>1/6</f>
        <v>0.16666666666666666</v>
      </c>
      <c r="H25" s="18">
        <f t="shared" si="1"/>
        <v>0.1281922132807877</v>
      </c>
      <c r="I25" s="16"/>
      <c r="N25" s="26" t="s">
        <v>33</v>
      </c>
      <c r="O25" s="16">
        <v>14.9</v>
      </c>
      <c r="R25" s="16"/>
    </row>
    <row r="26" spans="1:18" ht="14.4" x14ac:dyDescent="0.3">
      <c r="F26" t="s">
        <v>29</v>
      </c>
      <c r="G26" s="16">
        <v>0.5</v>
      </c>
      <c r="H26" s="18">
        <f t="shared" ref="H26:H31" si="2">$F$17*G26/SUM($G$20:$G$31)</f>
        <v>0.38457663984236312</v>
      </c>
      <c r="I26" s="16"/>
      <c r="N26" s="26" t="s">
        <v>36</v>
      </c>
      <c r="O26" s="16">
        <v>8</v>
      </c>
      <c r="R26" s="16"/>
    </row>
    <row r="27" spans="1:18" ht="14.4" x14ac:dyDescent="0.3">
      <c r="F27" t="s">
        <v>32</v>
      </c>
      <c r="G27" s="16">
        <v>0</v>
      </c>
      <c r="H27" s="5">
        <f t="shared" si="2"/>
        <v>0</v>
      </c>
      <c r="I27" s="16"/>
      <c r="N27" s="26" t="s">
        <v>38</v>
      </c>
      <c r="O27" s="16">
        <v>4.0999999999999996</v>
      </c>
      <c r="R27" s="16"/>
    </row>
    <row r="28" spans="1:18" ht="14.4" x14ac:dyDescent="0.3">
      <c r="F28" t="s">
        <v>33</v>
      </c>
      <c r="G28" s="16">
        <v>0</v>
      </c>
      <c r="H28" s="5">
        <f t="shared" si="2"/>
        <v>0</v>
      </c>
      <c r="I28" s="16"/>
      <c r="N28" s="26" t="s">
        <v>41</v>
      </c>
      <c r="O28" s="16">
        <v>-2.2000000000000002</v>
      </c>
      <c r="R28" s="16"/>
    </row>
    <row r="29" spans="1:18" ht="14.4" x14ac:dyDescent="0.3">
      <c r="F29" t="s">
        <v>36</v>
      </c>
      <c r="G29" s="16">
        <v>0</v>
      </c>
      <c r="H29" s="5">
        <f t="shared" si="2"/>
        <v>0</v>
      </c>
      <c r="I29" s="16"/>
      <c r="N29" s="26" t="s">
        <v>13</v>
      </c>
      <c r="O29" s="16">
        <v>-0.6</v>
      </c>
      <c r="P29">
        <v>2003</v>
      </c>
      <c r="R29" s="16">
        <f t="shared" si="0"/>
        <v>8.5750000000000011</v>
      </c>
    </row>
    <row r="30" spans="1:18" ht="14.4" x14ac:dyDescent="0.3">
      <c r="F30" t="s">
        <v>38</v>
      </c>
      <c r="G30" s="16">
        <v>0</v>
      </c>
      <c r="H30" s="5">
        <f t="shared" si="2"/>
        <v>0</v>
      </c>
      <c r="I30" s="16"/>
      <c r="N30" s="26" t="s">
        <v>15</v>
      </c>
      <c r="O30" s="16">
        <v>-2.2000000000000002</v>
      </c>
      <c r="R30" s="16"/>
    </row>
    <row r="31" spans="1:18" ht="14.4" x14ac:dyDescent="0.3">
      <c r="F31" t="s">
        <v>41</v>
      </c>
      <c r="G31" s="16">
        <v>0</v>
      </c>
      <c r="H31" s="5">
        <f t="shared" si="2"/>
        <v>0</v>
      </c>
      <c r="I31" s="16"/>
      <c r="N31" s="26" t="s">
        <v>18</v>
      </c>
      <c r="O31" s="16">
        <v>2.1</v>
      </c>
      <c r="R31" s="16"/>
    </row>
    <row r="32" spans="1:18" ht="15" customHeight="1" x14ac:dyDescent="0.3">
      <c r="N32" s="26" t="s">
        <v>21</v>
      </c>
      <c r="O32" s="16">
        <v>5.4</v>
      </c>
      <c r="R32" s="16"/>
    </row>
    <row r="33" spans="14:18" ht="15" customHeight="1" x14ac:dyDescent="0.3">
      <c r="N33" s="26" t="s">
        <v>24</v>
      </c>
      <c r="O33" s="16">
        <v>12.3</v>
      </c>
      <c r="R33" s="16"/>
    </row>
    <row r="34" spans="14:18" ht="15" customHeight="1" x14ac:dyDescent="0.3">
      <c r="N34" s="26" t="s">
        <v>27</v>
      </c>
      <c r="O34" s="16">
        <v>16.100000000000001</v>
      </c>
      <c r="R34" s="16"/>
    </row>
    <row r="35" spans="14:18" ht="15" customHeight="1" x14ac:dyDescent="0.3">
      <c r="N35" s="26" t="s">
        <v>29</v>
      </c>
      <c r="O35" s="16">
        <v>19</v>
      </c>
      <c r="R35" s="16"/>
    </row>
    <row r="36" spans="14:18" ht="15" customHeight="1" x14ac:dyDescent="0.3">
      <c r="N36" s="26" t="s">
        <v>32</v>
      </c>
      <c r="O36" s="16">
        <v>18.600000000000001</v>
      </c>
      <c r="R36" s="16"/>
    </row>
    <row r="37" spans="14:18" ht="15" customHeight="1" x14ac:dyDescent="0.3">
      <c r="N37" s="26" t="s">
        <v>33</v>
      </c>
      <c r="O37" s="16">
        <v>15.2</v>
      </c>
      <c r="R37" s="16"/>
    </row>
    <row r="38" spans="14:18" ht="15" customHeight="1" x14ac:dyDescent="0.3">
      <c r="N38" s="26" t="s">
        <v>36</v>
      </c>
      <c r="O38" s="16">
        <v>7.6</v>
      </c>
      <c r="R38" s="16"/>
    </row>
    <row r="39" spans="14:18" ht="15" customHeight="1" x14ac:dyDescent="0.3">
      <c r="N39" s="26" t="s">
        <v>38</v>
      </c>
      <c r="O39" s="16">
        <v>6</v>
      </c>
      <c r="R39" s="16"/>
    </row>
    <row r="40" spans="14:18" ht="15" customHeight="1" x14ac:dyDescent="0.3">
      <c r="N40" s="26" t="s">
        <v>41</v>
      </c>
      <c r="O40" s="16">
        <v>3.4</v>
      </c>
      <c r="R40" s="16"/>
    </row>
    <row r="41" spans="14:18" ht="15" customHeight="1" x14ac:dyDescent="0.3">
      <c r="N41" s="26" t="s">
        <v>13</v>
      </c>
      <c r="O41" s="16">
        <v>-3</v>
      </c>
      <c r="P41">
        <v>2004</v>
      </c>
      <c r="R41" s="16">
        <f t="shared" si="0"/>
        <v>8.5833333333333321</v>
      </c>
    </row>
    <row r="42" spans="14:18" ht="15" customHeight="1" x14ac:dyDescent="0.3">
      <c r="N42" s="26" t="s">
        <v>15</v>
      </c>
      <c r="O42" s="16">
        <v>0.8</v>
      </c>
      <c r="R42" s="16"/>
    </row>
    <row r="43" spans="14:18" ht="15" customHeight="1" x14ac:dyDescent="0.3">
      <c r="N43" s="26" t="s">
        <v>18</v>
      </c>
      <c r="O43" s="16">
        <v>3.1</v>
      </c>
      <c r="R43" s="16"/>
    </row>
    <row r="44" spans="14:18" ht="15" customHeight="1" x14ac:dyDescent="0.3">
      <c r="N44" s="26" t="s">
        <v>21</v>
      </c>
      <c r="O44" s="16">
        <v>7</v>
      </c>
      <c r="R44" s="16"/>
    </row>
    <row r="45" spans="14:18" ht="15" customHeight="1" x14ac:dyDescent="0.3">
      <c r="N45" s="26" t="s">
        <v>24</v>
      </c>
      <c r="O45" s="16">
        <v>11</v>
      </c>
      <c r="R45" s="16"/>
    </row>
    <row r="46" spans="14:18" ht="15" customHeight="1" x14ac:dyDescent="0.3">
      <c r="N46" s="26" t="s">
        <v>27</v>
      </c>
      <c r="O46" s="16">
        <v>14.7</v>
      </c>
      <c r="R46" s="16"/>
    </row>
    <row r="47" spans="14:18" ht="15" customHeight="1" x14ac:dyDescent="0.3">
      <c r="N47" s="26" t="s">
        <v>29</v>
      </c>
      <c r="O47" s="16">
        <v>16.600000000000001</v>
      </c>
      <c r="R47" s="16"/>
    </row>
    <row r="48" spans="14:18" ht="15" customHeight="1" x14ac:dyDescent="0.3">
      <c r="N48" s="26" t="s">
        <v>32</v>
      </c>
      <c r="O48" s="16">
        <v>18.899999999999999</v>
      </c>
      <c r="R48" s="16"/>
    </row>
    <row r="49" spans="14:18" ht="15" customHeight="1" x14ac:dyDescent="0.3">
      <c r="N49" s="26" t="s">
        <v>33</v>
      </c>
      <c r="O49" s="16">
        <v>15.1</v>
      </c>
      <c r="R49" s="16"/>
    </row>
    <row r="50" spans="14:18" ht="15" customHeight="1" x14ac:dyDescent="0.3">
      <c r="N50" s="26" t="s">
        <v>36</v>
      </c>
      <c r="O50" s="16">
        <v>10.3</v>
      </c>
      <c r="R50" s="16"/>
    </row>
    <row r="51" spans="14:18" ht="15" customHeight="1" x14ac:dyDescent="0.3">
      <c r="N51" s="26" t="s">
        <v>38</v>
      </c>
      <c r="O51" s="16">
        <v>5.0999999999999996</v>
      </c>
      <c r="R51" s="16"/>
    </row>
    <row r="52" spans="14:18" ht="15" customHeight="1" x14ac:dyDescent="0.3">
      <c r="N52" s="26" t="s">
        <v>41</v>
      </c>
      <c r="O52" s="16">
        <v>3.4</v>
      </c>
      <c r="R52" s="16"/>
    </row>
  </sheetData>
  <mergeCells count="4">
    <mergeCell ref="A1:A9"/>
    <mergeCell ref="B1:B4"/>
    <mergeCell ref="A10:A14"/>
    <mergeCell ref="A15:A16"/>
  </mergeCells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12" ma:contentTypeDescription="Creare un nuovo documento." ma:contentTypeScope="" ma:versionID="719160228cb351b2a30c57c295e2b093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26d45e01323805ac15cc21daddee352e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F3FE8F-D697-42C7-94B0-01CC252826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3fdc70-da4c-48c7-8c9d-956c6e8f38be"/>
    <ds:schemaRef ds:uri="bf844bc9-5f97-4b83-a2b8-f93054c1b0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AB35A3-0BAA-4F2B-81CD-3237E68732EE}">
  <ds:schemaRefs>
    <ds:schemaRef ds:uri="http://schemas.microsoft.com/office/2006/metadata/properties"/>
    <ds:schemaRef ds:uri="http://schemas.microsoft.com/office/infopath/2007/PartnerControls"/>
    <ds:schemaRef ds:uri="bf844bc9-5f97-4b83-a2b8-f93054c1b008"/>
    <ds:schemaRef ds:uri="163fdc70-da4c-48c7-8c9d-956c6e8f38be"/>
  </ds:schemaRefs>
</ds:datastoreItem>
</file>

<file path=customXml/itemProps3.xml><?xml version="1.0" encoding="utf-8"?>
<ds:datastoreItem xmlns:ds="http://schemas.openxmlformats.org/officeDocument/2006/customXml" ds:itemID="{0C0BEC31-00E2-47EB-B137-EAF093B0A2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iac barieco</dc:creator>
  <cp:keywords/>
  <dc:description/>
  <cp:lastModifiedBy>Cristiano</cp:lastModifiedBy>
  <cp:revision>27</cp:revision>
  <dcterms:created xsi:type="dcterms:W3CDTF">2022-10-04T16:08:57Z</dcterms:created>
  <dcterms:modified xsi:type="dcterms:W3CDTF">2023-01-23T15:37:52Z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  <property fmtid="{D5CDD505-2E9C-101B-9397-08002B2CF9AE}" pid="3" name="MediaServiceImageTags">
    <vt:lpwstr/>
  </property>
</Properties>
</file>