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activeTab="6"/>
  </bookViews>
  <sheets>
    <sheet name="Матрица ответственности" sheetId="4" r:id="rId1"/>
    <sheet name="Ганта" sheetId="3" r:id="rId2"/>
    <sheet name="ИСР" sheetId="1" r:id="rId3"/>
    <sheet name="Потребности" sheetId="5" r:id="rId4"/>
    <sheet name="Риски" sheetId="6" r:id="rId5"/>
    <sheet name="Управление рисками" sheetId="7" r:id="rId6"/>
    <sheet name="Стоимость проекта" sheetId="8" r:id="rId7"/>
  </sheets>
  <definedNames>
    <definedName name="_xlnm._FilterDatabase" localSheetId="3" hidden="1">Потребности!$A$1</definedName>
    <definedName name="_xlnm.Print_Area" localSheetId="0">'Матрица ответственности'!$A$1:$J$10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1" i="8" l="1"/>
  <c r="C10" i="8"/>
  <c r="C9" i="8"/>
  <c r="C8" i="8"/>
  <c r="C5" i="8"/>
  <c r="C2" i="8"/>
  <c r="G3" i="6"/>
  <c r="G15" i="6"/>
  <c r="G18" i="6"/>
  <c r="G13" i="6"/>
  <c r="G10" i="6"/>
  <c r="G7" i="6"/>
  <c r="G5" i="6"/>
  <c r="D27" i="1"/>
  <c r="D24" i="1"/>
  <c r="D18" i="1"/>
  <c r="D15" i="1"/>
  <c r="D12" i="1"/>
  <c r="D8" i="1"/>
  <c r="D3" i="1"/>
  <c r="D2" i="1" l="1"/>
</calcChain>
</file>

<file path=xl/sharedStrings.xml><?xml version="1.0" encoding="utf-8"?>
<sst xmlns="http://schemas.openxmlformats.org/spreadsheetml/2006/main" count="327" uniqueCount="207">
  <si>
    <t>Требуемые ресурсы</t>
  </si>
  <si>
    <t>№</t>
  </si>
  <si>
    <t>Название и описание</t>
  </si>
  <si>
    <t>Планируемый результат</t>
  </si>
  <si>
    <t>Значительно снизить риск получения травмы на строительной площадке, приблизить его к нулю.</t>
  </si>
  <si>
    <t>Выяснить уровень необходимости улучшения и совершенствования информационно-телекоммуникационных систем в сфере безопасности производства работ на строительной площадке.</t>
  </si>
  <si>
    <t>Интернет ресурсы, информация о нынешнем оборудорвании.</t>
  </si>
  <si>
    <t>1. Исследование предметной области</t>
  </si>
  <si>
    <t>Интернет ресурсы, GPT</t>
  </si>
  <si>
    <t>1.1 Обзор темы исследования</t>
  </si>
  <si>
    <t>1.2 Определение проблемы</t>
  </si>
  <si>
    <t>1.3 Определение цели и постановка задач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</si>
  <si>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обезопасить процесс работы на строительной площадке, привести вероятность происхождения ЧП к минимуму.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Задачи: </t>
    </r>
    <r>
      <rPr>
        <sz val="11"/>
        <color theme="1"/>
        <rFont val="Calibri"/>
        <family val="2"/>
        <charset val="204"/>
        <scheme val="minor"/>
      </rPr>
      <t>Определить цель проекта, выявить проблемы с помощью опроска, найти ориентировочные пути решения.</t>
    </r>
  </si>
  <si>
    <t>Существующая проблема, актуальность проекта</t>
  </si>
  <si>
    <t>1.4 Анализ рынка аналогичных проектов</t>
  </si>
  <si>
    <t>Интернет ресурсы</t>
  </si>
  <si>
    <t>Несовершенство оборудования связи, отсутствие связи на некоорых локациях строительной площадки, отсутствие системы выявления потенциальной опасности и слежки за соблюдением правил безопасности, недостаточная информированность рабочих, недостаток технических средств.</t>
  </si>
  <si>
    <t>Поиск информации о конкурентных проектах на данную тему. Выявление их решений и результатов. Сравнение с нашим проектом (плюсы и недостатки).</t>
  </si>
  <si>
    <t>2.1 Написание технического задания проекта</t>
  </si>
  <si>
    <t>2. Сбор необходимых данных</t>
  </si>
  <si>
    <t>2.2 Построение уровней работы системы и диаграммы потоков данных</t>
  </si>
  <si>
    <t>Составление документа, который содержит первоначальное представление о системе в целои и определяет первоначальные функции, необходимые в работе системы.</t>
  </si>
  <si>
    <t>ГОСТы по созданию ТЗ, модели работы системы и модели потоков данных</t>
  </si>
  <si>
    <t>Сбор данных о возможных тревмах, происшествиях на строительной площадке и способах их решения. Результатом будет список действий/произшествий, требуемых выявления системой и  способы борьбы с ними.</t>
  </si>
  <si>
    <t>Интернет ресурсы, новостные статьи, инструкция по технике безопасности на строительной площадке</t>
  </si>
  <si>
    <t>https://mytables.ru для создания облачной БД с возможностью поделиться</t>
  </si>
  <si>
    <t>2.3 Создание БД</t>
  </si>
  <si>
    <t>Изучение вероятности получения травмы на строительной площадке из-за недостаточной информированности.</t>
  </si>
  <si>
    <t>Пронимание проблемы, постановка цель и задач проекта.</t>
  </si>
  <si>
    <t>3. Создание модели</t>
  </si>
  <si>
    <t>Создание модели системы, которая выявляет проблему и подбирает необходимое действия для её разрешения.</t>
  </si>
  <si>
    <t>Полноценная БД с определёнными типами произшествий, действий и их решениями. На основе этой БД будет создаваться прототип системы.</t>
  </si>
  <si>
    <t>3.1 Описание системы</t>
  </si>
  <si>
    <t>Поиск данных для организации базы данных, выявление основных функций работы аналогичных систем, а так же определение функций которые система должна выполнять.</t>
  </si>
  <si>
    <t>Полное описание каждой функции системы.</t>
  </si>
  <si>
    <t>3.2 Написание технической документации</t>
  </si>
  <si>
    <t>Поиск основных документов, на основании которых разрешается использование интелектуальных систем. Создание ТЗ и начало работы над созданием системы. Составление технической документации необходимо для избежания нарушения определённых требований системой.</t>
  </si>
  <si>
    <t>https://www.iodraw.com или https://creately.com</t>
  </si>
  <si>
    <t>4. Определение структуры программы</t>
  </si>
  <si>
    <t>Интернет ресурсы, сайты компании, описание подобных систем, проектов, программный код подобных систем, общение с создателями подобных систем</t>
  </si>
  <si>
    <t>4.1 Выбор языка программирования</t>
  </si>
  <si>
    <t>Интернет ресурсы, опытные программисты, https://en.wikipedia.org/wiki/Comparison_of_programming_languages</t>
  </si>
  <si>
    <t>4.2 Поиск или создание и описание модулей системы</t>
  </si>
  <si>
    <t>Интернет ресурсы, https://docs.python.org</t>
  </si>
  <si>
    <t>PyCharm - среда программирования python, https://docs.python.org, https://python.org, https://github.com/, интернет ресурсы</t>
  </si>
  <si>
    <t>5.1 Создание структуры</t>
  </si>
  <si>
    <t>https://programforyou.ru/block-diagram-redactor</t>
  </si>
  <si>
    <t>5.2 Разработка системы</t>
  </si>
  <si>
    <t>Написать и описать программный код системы.</t>
  </si>
  <si>
    <t>5.3 Тестирование системы</t>
  </si>
  <si>
    <t>PyCharm - среда программирования python, https://docs.python.org, https://github.com/, интернет ресурсы</t>
  </si>
  <si>
    <t>5. Разработка интерфейса и самой системы</t>
  </si>
  <si>
    <t>https://sky.pro/media/vidy-interfejsov-polnyj-spisok, интернет ресурсы</t>
  </si>
  <si>
    <t>Выбрать подходящий по условиям эксплуатации  вид интерфейса.</t>
  </si>
  <si>
    <t>5.5 Разработка интерфейса</t>
  </si>
  <si>
    <t>5.4 Выбор вида интерфейса</t>
  </si>
  <si>
    <t>6. Разработка и запуск прототипа</t>
  </si>
  <si>
    <t>Написать код взаимодействия пользователя и системы</t>
  </si>
  <si>
    <t>Провести тесты на работосособность системы, найти возможные сбои и ошибки, а так же устраненить их.</t>
  </si>
  <si>
    <t>Написать и описать код по схеме.</t>
  </si>
  <si>
    <t>Создать схему работы системы (замеченное произшествие =&gt; действие системы).</t>
  </si>
  <si>
    <t>Определить основные необходимые модули для работы системы, которые в дальнейшем будут использованы в коде.</t>
  </si>
  <si>
    <t>Составить список языков и их возможностей (плюсов и минусов), сравненить их и вырать лучший.</t>
  </si>
  <si>
    <t>Определть основные функции для программы и описать их. На основании этого в дальнейшем будет строится интерфейс и прототип системы.</t>
  </si>
  <si>
    <t>Разработать готовый прототип, который будет искать проблему и осуществлять действия по её решению, вести статистику, отслеживать нарушения безопасности, сообщать о вероятных угрозах.</t>
  </si>
  <si>
    <t xml:space="preserve">6.1 Написание кода </t>
  </si>
  <si>
    <t>Собрать полноценный, рабочий код из заранее заготовленных модулей, логически связав их и дописав остаточный код, связать систему с БД, привязать подачу сигнала к специальным датчиками.</t>
  </si>
  <si>
    <t>PyCharm - среда программирования python, https://docs.python.org, https://github.com/, интернет ресурсы, датчики связываемые с носителем системы.</t>
  </si>
  <si>
    <t>6.2 Донастройка и описание прототипа</t>
  </si>
  <si>
    <t>Описать действия прототипа для легкого улучшения её работы в дальнейшем, обеспечить отсутствие ошибок в коде.</t>
  </si>
  <si>
    <t>7. Тесты готового прототипа</t>
  </si>
  <si>
    <t>Провести тестирование для выявления ошибок в работе системы.</t>
  </si>
  <si>
    <t>Прототип системы</t>
  </si>
  <si>
    <t>7.1 Тестирование и отладка системы</t>
  </si>
  <si>
    <t>Исправление ошибок, тестирование</t>
  </si>
  <si>
    <t>Интернет ресурсы, встречи со строителями/бригадирами/ людьми сталивавшимися с таким, проведение опросов</t>
  </si>
  <si>
    <t>Срок, (дней)</t>
  </si>
  <si>
    <t>Интернет ресурсы, проведение опросов</t>
  </si>
  <si>
    <t>2.1 Написание ТЗ проекта</t>
  </si>
  <si>
    <t>2.2 Постороение уровней работы системы и диаграммы потоков данных</t>
  </si>
  <si>
    <t>1.3 Проведение опроса</t>
  </si>
  <si>
    <t>1.4 Определение цели и постановка задач</t>
  </si>
  <si>
    <t>1.5 Анализ рынка аналогичных систем</t>
  </si>
  <si>
    <t>Иерархическая структура работ (ИСР) проекта</t>
  </si>
  <si>
    <t>Базовые роли в соответствии с функцией в проекте</t>
  </si>
  <si>
    <t>Разработчик</t>
  </si>
  <si>
    <t>Разработчик (Габула Павел)</t>
  </si>
  <si>
    <t>Руководитель проекта (ИФ)</t>
  </si>
  <si>
    <t>Маркетолог (ИФ)</t>
  </si>
  <si>
    <t>Коммуникатор (ИФ)</t>
  </si>
  <si>
    <t>Критик (ИФ)</t>
  </si>
  <si>
    <t>Финансист (ИФ)</t>
  </si>
  <si>
    <t>Дизайнер (ИФ)</t>
  </si>
  <si>
    <t>Аналитик (ИФ)</t>
  </si>
  <si>
    <t>О</t>
  </si>
  <si>
    <t>ТЗ</t>
  </si>
  <si>
    <t>У</t>
  </si>
  <si>
    <t>К</t>
  </si>
  <si>
    <t>К, У</t>
  </si>
  <si>
    <t>Приоритет</t>
  </si>
  <si>
    <t>Описание системы</t>
  </si>
  <si>
    <t>Описание структуры программы</t>
  </si>
  <si>
    <t>Техническая документация</t>
  </si>
  <si>
    <t>Описание и отчёт по интрефейсу</t>
  </si>
  <si>
    <t>Руководство пользователя</t>
  </si>
  <si>
    <t>Отчёт по прототипу</t>
  </si>
  <si>
    <t>Вид информации</t>
  </si>
  <si>
    <t>Форма представления</t>
  </si>
  <si>
    <t>Срочность</t>
  </si>
  <si>
    <t>Риски</t>
  </si>
  <si>
    <t>Способ предоставления информации</t>
  </si>
  <si>
    <t>Ответственные в команде</t>
  </si>
  <si>
    <t>Электронная версия</t>
  </si>
  <si>
    <t>Срочно, невозможно продолжить дальнейшую работу над проектом</t>
  </si>
  <si>
    <t>Не срочно, выполняется на протяжении всей работы над проектом</t>
  </si>
  <si>
    <t>Срочно, невозможно создание интерфейса</t>
  </si>
  <si>
    <t>Не срочно, выполняется после написания программы</t>
  </si>
  <si>
    <t>Срочно, невозможно создание прототипа</t>
  </si>
  <si>
    <t>Не срочно, выполняется после создания прототипа</t>
  </si>
  <si>
    <t>Неверное представление о работе системы</t>
  </si>
  <si>
    <t>Проблемы с создании БД и составлением паспорта проекта</t>
  </si>
  <si>
    <t>Проблемы с разработкой системы и техническим обоснованием</t>
  </si>
  <si>
    <t>Отчёт по БД</t>
  </si>
  <si>
    <t>Сдвиг сроков сдачи проекта</t>
  </si>
  <si>
    <t>Непонятный для пользователя интерфейс, некорректное заполнение БД</t>
  </si>
  <si>
    <t>Проблемы с использованием системы, сбои в работе</t>
  </si>
  <si>
    <t>Нарушение нормативно-правовых актов</t>
  </si>
  <si>
    <t>Неудачные прототипы системы, требующие изменения</t>
  </si>
  <si>
    <t>Мессенджеры</t>
  </si>
  <si>
    <t>Интернет ресурсы, мессенджеры</t>
  </si>
  <si>
    <t>Разработчик, коммуникатор</t>
  </si>
  <si>
    <t>Разработчик, дизайнер, критик</t>
  </si>
  <si>
    <t>Руководитель проекта, разработчик, коммуникатор</t>
  </si>
  <si>
    <t>Разработчик, коммуникатор, маркетолог, руководитель проекта</t>
  </si>
  <si>
    <t>Разработчик, руководитель проекта, аналитик, критик</t>
  </si>
  <si>
    <t>Коммуникатор, финансист, руководитель проекта, аналитик</t>
  </si>
  <si>
    <t>Формулировки рисков</t>
  </si>
  <si>
    <t>Финансовые риски</t>
  </si>
  <si>
    <t>Отсутствие свободных средств на повышение качества продукции</t>
  </si>
  <si>
    <t>Большая стоимость разработки новой системы отслеживания</t>
  </si>
  <si>
    <t>Коммерческие риски</t>
  </si>
  <si>
    <t>Отсутствие потенциально заинтерисованных клиентов</t>
  </si>
  <si>
    <t>Выход партнёров из проекта</t>
  </si>
  <si>
    <t>Низкое качество доступных ресурсов/материалов</t>
  </si>
  <si>
    <t>Недостаток квалифицированных кадров</t>
  </si>
  <si>
    <t>Организационные риски</t>
  </si>
  <si>
    <t>Производственные риски</t>
  </si>
  <si>
    <t>Недостаточный уровень защиты от внешних факторов</t>
  </si>
  <si>
    <t>Интегральная оценка</t>
  </si>
  <si>
    <t>Вероятность наступления, балл (Pj)</t>
  </si>
  <si>
    <t>Ущерб, балл (Vj)</t>
  </si>
  <si>
    <t>5;4;4;5;2;4;5</t>
  </si>
  <si>
    <t>5;4;5;3;5;4;5</t>
  </si>
  <si>
    <t>2;3;1;5;2;4;5</t>
  </si>
  <si>
    <t>5;4;5;3;4;5;3</t>
  </si>
  <si>
    <t>2;1;3;1;1;2;2</t>
  </si>
  <si>
    <t>1;2;2;1;3;2;4</t>
  </si>
  <si>
    <t>4;5;5;3;4;5;4</t>
  </si>
  <si>
    <t>2;1;1;2;1;1;1</t>
  </si>
  <si>
    <t>4;5;2;3;4;4;5</t>
  </si>
  <si>
    <t>3;4;5;5;5;4;2</t>
  </si>
  <si>
    <t>3;2;3;1;2;3;2</t>
  </si>
  <si>
    <t>2;1;3;2;2;1;1</t>
  </si>
  <si>
    <t>1;2;1;1;1;1;1</t>
  </si>
  <si>
    <t>5;4;5;5;5;4;3</t>
  </si>
  <si>
    <t xml:space="preserve">среднее </t>
  </si>
  <si>
    <t>4</t>
  </si>
  <si>
    <t>критический</t>
  </si>
  <si>
    <t>существенный</t>
  </si>
  <si>
    <t>допустимый</t>
  </si>
  <si>
    <t>Риск</t>
  </si>
  <si>
    <t>Процедуры реагирования</t>
  </si>
  <si>
    <t>Встроить в систему автоматизированный контроль за своим состоянием, посредством проведения регулярной диагностики</t>
  </si>
  <si>
    <t xml:space="preserve">Повышение квалификации сотрудников </t>
  </si>
  <si>
    <t>Предварительная закупка и сравнение материала для поиска подходящих по качеству</t>
  </si>
  <si>
    <t>Разработка новой системы учёта собственным отделом it-разработчиков</t>
  </si>
  <si>
    <t>Сотрудничество с высококвалифицированным бухгалтером</t>
  </si>
  <si>
    <t>Быть готовыми провести бесплатные пробные внедрения системы или/и начать искать клиентов на стадии разработки системы</t>
  </si>
  <si>
    <t>Иметь других партнёров желающих учавствовать в проекте</t>
  </si>
  <si>
    <t>Стоимость проекта</t>
  </si>
  <si>
    <t>Компьютер</t>
  </si>
  <si>
    <t>Помещение</t>
  </si>
  <si>
    <t>катастрофический</t>
  </si>
  <si>
    <t>Показатель</t>
  </si>
  <si>
    <t>Коворкинг (1+2)</t>
  </si>
  <si>
    <t>Канцелярия</t>
  </si>
  <si>
    <t>З/п проектной команды</t>
  </si>
  <si>
    <t>ПО</t>
  </si>
  <si>
    <t>Материалы, оборудование</t>
  </si>
  <si>
    <t>Прямые затраты</t>
  </si>
  <si>
    <t>Накладные расходы</t>
  </si>
  <si>
    <t>Себестоимость проекта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</si>
  <si>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</si>
  <si>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</si>
  <si>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</si>
  <si>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</si>
  <si>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</si>
  <si>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</si>
  <si>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</si>
  <si>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</si>
  <si>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</si>
  <si>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</si>
  <si>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</si>
  <si>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Бесплатно, ВУЗ</t>
  </si>
  <si>
    <t>0 дней</t>
  </si>
  <si>
    <t>14000 руб/день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</si>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</sst>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000000"/>
      <name val="Segoe UI"/>
      <family val="2"/>
      <charset val="204"/>
    </font>
    <font>
      <sz val="11"/>
      <color rgb="FF29293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F1B97B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6C6C"/>
        <bgColor rgb="FF000000"/>
      </patternFill>
    </fill>
    <fill>
      <patternFill patternType="solid">
        <fgColor rgb="FFF1B97B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16" fontId="0" fillId="0" borderId="12" xfId="0" applyNumberFormat="1" applyBorder="1" applyAlignment="1">
      <alignment horizontal="left" vertical="top" wrapText="1"/>
    </xf>
    <xf numFmtId="0" fontId="0" fillId="0" borderId="10" xfId="1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30" xfId="0" applyBorder="1" applyAlignment="1">
      <alignment vertical="top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37" xfId="0" applyNumberForma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wrapText="1"/>
    </xf>
    <xf numFmtId="16" fontId="6" fillId="0" borderId="29" xfId="0" applyNumberFormat="1" applyFont="1" applyBorder="1" applyAlignment="1">
      <alignment wrapText="1"/>
    </xf>
    <xf numFmtId="16" fontId="6" fillId="0" borderId="26" xfId="0" applyNumberFormat="1" applyFont="1" applyBorder="1" applyAlignment="1">
      <alignment wrapText="1"/>
    </xf>
    <xf numFmtId="0" fontId="7" fillId="0" borderId="27" xfId="0" applyFont="1" applyBorder="1" applyAlignment="1">
      <alignment horizontal="left" vertical="top" wrapText="1"/>
    </xf>
    <xf numFmtId="0" fontId="6" fillId="2" borderId="0" xfId="0" applyFont="1" applyFill="1" applyAlignment="1">
      <alignment wrapText="1"/>
    </xf>
    <xf numFmtId="0" fontId="6" fillId="0" borderId="2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27" xfId="0" applyFont="1" applyBorder="1" applyAlignment="1">
      <alignment horizontal="left" vertical="top" wrapText="1"/>
    </xf>
    <xf numFmtId="0" fontId="6" fillId="3" borderId="0" xfId="0" applyFont="1" applyFill="1" applyAlignment="1">
      <alignment wrapText="1"/>
    </xf>
    <xf numFmtId="0" fontId="6" fillId="0" borderId="31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41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4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0" borderId="35" xfId="0" applyFont="1" applyBorder="1" applyAlignment="1">
      <alignment wrapText="1"/>
    </xf>
    <xf numFmtId="16" fontId="6" fillId="0" borderId="27" xfId="0" applyNumberFormat="1" applyFont="1" applyBorder="1" applyAlignment="1">
      <alignment horizontal="left" vertical="top" wrapText="1"/>
    </xf>
    <xf numFmtId="0" fontId="6" fillId="0" borderId="43" xfId="0" applyFont="1" applyBorder="1" applyAlignment="1">
      <alignment horizontal="left" vertical="top" wrapText="1"/>
    </xf>
    <xf numFmtId="0" fontId="6" fillId="0" borderId="4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7" fillId="0" borderId="23" xfId="0" applyFont="1" applyBorder="1" applyAlignment="1">
      <alignment horizontal="left" vertical="top" wrapText="1"/>
    </xf>
    <xf numFmtId="0" fontId="6" fillId="2" borderId="3" xfId="0" applyFont="1" applyFill="1" applyBorder="1" applyAlignment="1">
      <alignment wrapText="1"/>
    </xf>
    <xf numFmtId="0" fontId="5" fillId="0" borderId="28" xfId="0" applyFont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textRotation="180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49" fontId="0" fillId="0" borderId="38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1B97B"/>
      <color rgb="FFCA6C6C"/>
      <color rgb="FF64646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J10" sqref="A1:J10"/>
    </sheetView>
  </sheetViews>
  <sheetFormatPr defaultRowHeight="15" x14ac:dyDescent="0.25"/>
  <cols>
    <col min="1" max="1" width="21" style="4" customWidth="1"/>
    <col min="2" max="2" width="35.7109375" style="4" customWidth="1"/>
    <col min="3" max="11" width="31.42578125" style="4" customWidth="1"/>
    <col min="12" max="16384" width="9.140625" style="4"/>
  </cols>
  <sheetData>
    <row r="1" spans="1:12" ht="16.5" customHeight="1" x14ac:dyDescent="0.25">
      <c r="A1" s="84" t="s">
        <v>83</v>
      </c>
      <c r="B1" s="84"/>
      <c r="C1" s="85" t="s">
        <v>84</v>
      </c>
      <c r="D1" s="85"/>
      <c r="E1" s="85"/>
      <c r="F1" s="85"/>
      <c r="G1" s="85"/>
      <c r="H1" s="85"/>
      <c r="I1" s="85"/>
      <c r="J1" s="85"/>
      <c r="K1" s="28"/>
      <c r="L1" s="5"/>
    </row>
    <row r="2" spans="1:12" ht="31.5" customHeight="1" x14ac:dyDescent="0.25">
      <c r="A2" s="84"/>
      <c r="B2" s="84"/>
      <c r="C2" s="7" t="s">
        <v>87</v>
      </c>
      <c r="D2" s="7" t="s">
        <v>88</v>
      </c>
      <c r="E2" s="7" t="s">
        <v>86</v>
      </c>
      <c r="F2" s="7" t="s">
        <v>89</v>
      </c>
      <c r="G2" s="7" t="s">
        <v>90</v>
      </c>
      <c r="H2" s="7" t="s">
        <v>91</v>
      </c>
      <c r="I2" s="7" t="s">
        <v>92</v>
      </c>
      <c r="J2" s="7" t="s">
        <v>93</v>
      </c>
      <c r="K2" s="27"/>
    </row>
    <row r="3" spans="1:12" ht="31.5" customHeight="1" x14ac:dyDescent="0.25">
      <c r="A3" s="6" t="s">
        <v>7</v>
      </c>
      <c r="B3" s="6" t="s">
        <v>9</v>
      </c>
      <c r="C3" s="7" t="s">
        <v>98</v>
      </c>
      <c r="D3" s="7" t="s">
        <v>96</v>
      </c>
      <c r="E3" s="7" t="s">
        <v>96</v>
      </c>
      <c r="F3" s="7" t="s">
        <v>96</v>
      </c>
      <c r="G3" s="7" t="s">
        <v>97</v>
      </c>
      <c r="H3" s="7" t="s">
        <v>96</v>
      </c>
      <c r="I3" s="7" t="s">
        <v>96</v>
      </c>
      <c r="J3" s="7" t="s">
        <v>94</v>
      </c>
      <c r="K3" s="5"/>
    </row>
    <row r="4" spans="1:12" ht="31.5" customHeight="1" x14ac:dyDescent="0.25">
      <c r="A4" s="6"/>
      <c r="B4" s="6" t="s">
        <v>10</v>
      </c>
      <c r="C4" s="7" t="s">
        <v>97</v>
      </c>
      <c r="D4" s="7" t="s">
        <v>96</v>
      </c>
      <c r="E4" s="7" t="s">
        <v>96</v>
      </c>
      <c r="F4" s="7" t="s">
        <v>96</v>
      </c>
      <c r="G4" s="7" t="s">
        <v>98</v>
      </c>
      <c r="H4" s="7" t="s">
        <v>96</v>
      </c>
      <c r="I4" s="7" t="s">
        <v>96</v>
      </c>
      <c r="J4" s="7" t="s">
        <v>94</v>
      </c>
      <c r="K4" s="5"/>
    </row>
    <row r="5" spans="1:12" ht="31.5" customHeight="1" x14ac:dyDescent="0.25">
      <c r="A5" s="6"/>
      <c r="B5" s="6" t="s">
        <v>80</v>
      </c>
      <c r="C5" s="7" t="s">
        <v>97</v>
      </c>
      <c r="D5" s="7" t="s">
        <v>98</v>
      </c>
      <c r="E5" s="7" t="s">
        <v>96</v>
      </c>
      <c r="F5" s="7" t="s">
        <v>94</v>
      </c>
      <c r="G5" s="7" t="s">
        <v>97</v>
      </c>
      <c r="H5" s="7"/>
      <c r="I5" s="7" t="s">
        <v>96</v>
      </c>
      <c r="J5" s="7" t="s">
        <v>96</v>
      </c>
      <c r="K5" s="5"/>
    </row>
    <row r="6" spans="1:12" ht="31.5" customHeight="1" x14ac:dyDescent="0.25">
      <c r="A6" s="6"/>
      <c r="B6" s="6" t="s">
        <v>81</v>
      </c>
      <c r="C6" s="7" t="s">
        <v>98</v>
      </c>
      <c r="D6" s="7" t="s">
        <v>96</v>
      </c>
      <c r="E6" s="7" t="s">
        <v>96</v>
      </c>
      <c r="F6" s="7" t="s">
        <v>96</v>
      </c>
      <c r="G6" s="7" t="s">
        <v>97</v>
      </c>
      <c r="H6" s="7" t="s">
        <v>96</v>
      </c>
      <c r="I6" s="7" t="s">
        <v>96</v>
      </c>
      <c r="J6" s="7" t="s">
        <v>94</v>
      </c>
      <c r="K6" s="5"/>
    </row>
    <row r="7" spans="1:12" ht="31.5" customHeight="1" x14ac:dyDescent="0.25">
      <c r="A7" s="6"/>
      <c r="B7" s="6" t="s">
        <v>82</v>
      </c>
      <c r="C7" s="7" t="s">
        <v>97</v>
      </c>
      <c r="D7" s="7" t="s">
        <v>94</v>
      </c>
      <c r="E7" s="7"/>
      <c r="F7" s="7" t="s">
        <v>96</v>
      </c>
      <c r="G7" s="7" t="s">
        <v>97</v>
      </c>
      <c r="H7" s="7" t="s">
        <v>94</v>
      </c>
      <c r="I7" s="7"/>
      <c r="J7" s="7"/>
      <c r="K7" s="5"/>
    </row>
    <row r="8" spans="1:12" ht="31.5" customHeight="1" x14ac:dyDescent="0.25">
      <c r="A8" s="6" t="s">
        <v>19</v>
      </c>
      <c r="B8" s="6" t="s">
        <v>78</v>
      </c>
      <c r="C8" s="7" t="s">
        <v>97</v>
      </c>
      <c r="D8" s="7" t="s">
        <v>96</v>
      </c>
      <c r="E8" s="7" t="s">
        <v>94</v>
      </c>
      <c r="F8" s="7" t="s">
        <v>96</v>
      </c>
      <c r="G8" s="7" t="s">
        <v>97</v>
      </c>
      <c r="H8" s="7" t="s">
        <v>96</v>
      </c>
      <c r="I8" s="7" t="s">
        <v>96</v>
      </c>
      <c r="J8" s="7" t="s">
        <v>96</v>
      </c>
      <c r="K8" s="5"/>
    </row>
    <row r="9" spans="1:12" ht="51" customHeight="1" x14ac:dyDescent="0.25">
      <c r="A9" s="6"/>
      <c r="B9" s="6" t="s">
        <v>79</v>
      </c>
      <c r="C9" s="7" t="s">
        <v>97</v>
      </c>
      <c r="D9" s="7"/>
      <c r="E9" s="7" t="s">
        <v>94</v>
      </c>
      <c r="F9" s="7"/>
      <c r="G9" s="7" t="s">
        <v>97</v>
      </c>
      <c r="H9" s="7"/>
      <c r="I9" s="7" t="s">
        <v>96</v>
      </c>
      <c r="J9" s="7" t="s">
        <v>96</v>
      </c>
      <c r="K9" s="5"/>
    </row>
    <row r="10" spans="1:12" ht="31.5" customHeight="1" x14ac:dyDescent="0.25">
      <c r="A10" s="6"/>
      <c r="B10" s="6" t="s">
        <v>26</v>
      </c>
      <c r="C10" s="7" t="s">
        <v>97</v>
      </c>
      <c r="D10" s="7"/>
      <c r="E10" s="7" t="s">
        <v>94</v>
      </c>
      <c r="F10" s="7"/>
      <c r="G10" s="7" t="s">
        <v>98</v>
      </c>
      <c r="H10" s="7"/>
      <c r="I10" s="7" t="s">
        <v>96</v>
      </c>
      <c r="J10" s="7"/>
      <c r="K10" s="5"/>
    </row>
  </sheetData>
  <mergeCells count="2">
    <mergeCell ref="A1:B2"/>
    <mergeCell ref="C1:J1"/>
  </mergeCells>
  <pageMargins left="0.7" right="0.7" top="0.75" bottom="0.75" header="0.3" footer="0.3"/>
  <pageSetup paperSize="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85" zoomScaleNormal="85" workbookViewId="0">
      <selection activeCell="Y15" sqref="Y15"/>
    </sheetView>
  </sheetViews>
  <sheetFormatPr defaultRowHeight="24" customHeight="1" x14ac:dyDescent="0.25"/>
  <cols>
    <col min="1" max="1" width="66.42578125" style="26" customWidth="1"/>
    <col min="2" max="16384" width="9.140625" style="26"/>
  </cols>
  <sheetData>
    <row r="1" spans="1:21" ht="24" customHeight="1" thickBot="1" x14ac:dyDescent="0.3">
      <c r="A1" s="56"/>
      <c r="B1" s="57">
        <v>45170</v>
      </c>
      <c r="C1" s="57">
        <v>45180</v>
      </c>
      <c r="D1" s="57">
        <v>45185</v>
      </c>
      <c r="E1" s="57">
        <v>45190</v>
      </c>
      <c r="F1" s="57">
        <v>45197</v>
      </c>
      <c r="G1" s="57">
        <v>45204</v>
      </c>
      <c r="H1" s="57">
        <v>45207</v>
      </c>
      <c r="I1" s="57">
        <v>45212</v>
      </c>
      <c r="J1" s="57">
        <v>45226</v>
      </c>
      <c r="K1" s="57">
        <v>45240</v>
      </c>
      <c r="L1" s="57">
        <v>45241</v>
      </c>
      <c r="M1" s="57">
        <v>45248</v>
      </c>
      <c r="N1" s="57">
        <v>45250</v>
      </c>
      <c r="O1" s="57">
        <v>45260</v>
      </c>
      <c r="P1" s="57">
        <v>45263</v>
      </c>
      <c r="Q1" s="57">
        <v>45264</v>
      </c>
      <c r="R1" s="57">
        <v>45274</v>
      </c>
      <c r="S1" s="57">
        <v>45284</v>
      </c>
      <c r="T1" s="57">
        <v>45287</v>
      </c>
      <c r="U1" s="58">
        <v>45289</v>
      </c>
    </row>
    <row r="2" spans="1:21" ht="24" customHeight="1" x14ac:dyDescent="0.25">
      <c r="A2" s="59" t="s">
        <v>7</v>
      </c>
      <c r="B2" s="60"/>
      <c r="C2" s="60"/>
      <c r="D2" s="60"/>
      <c r="E2" s="60"/>
      <c r="F2" s="60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2"/>
    </row>
    <row r="3" spans="1:21" ht="24" customHeight="1" x14ac:dyDescent="0.25">
      <c r="A3" s="63" t="s">
        <v>9</v>
      </c>
      <c r="B3" s="64"/>
      <c r="C3" s="64"/>
      <c r="D3" s="65"/>
      <c r="E3" s="61"/>
      <c r="F3" s="61"/>
      <c r="G3" s="61"/>
      <c r="H3" s="82">
        <v>3</v>
      </c>
      <c r="I3" s="82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2"/>
    </row>
    <row r="4" spans="1:21" ht="24" customHeight="1" x14ac:dyDescent="0.25">
      <c r="A4" s="63" t="s">
        <v>10</v>
      </c>
      <c r="B4" s="61"/>
      <c r="C4" s="66"/>
      <c r="D4" s="64"/>
      <c r="E4" s="65"/>
      <c r="F4" s="61"/>
      <c r="G4" s="61"/>
      <c r="H4" s="82">
        <v>3</v>
      </c>
      <c r="I4" s="82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2"/>
    </row>
    <row r="5" spans="1:21" ht="24" customHeight="1" x14ac:dyDescent="0.25">
      <c r="A5" s="63" t="s">
        <v>11</v>
      </c>
      <c r="B5" s="61"/>
      <c r="C5" s="61"/>
      <c r="D5" s="66"/>
      <c r="E5" s="64"/>
      <c r="F5" s="65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2"/>
    </row>
    <row r="6" spans="1:21" ht="24" customHeight="1" thickBot="1" x14ac:dyDescent="0.3">
      <c r="A6" s="67" t="s">
        <v>14</v>
      </c>
      <c r="B6" s="65"/>
      <c r="C6" s="65"/>
      <c r="D6" s="65"/>
      <c r="E6" s="68"/>
      <c r="F6" s="64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9"/>
    </row>
    <row r="7" spans="1:21" ht="24" customHeight="1" x14ac:dyDescent="0.25">
      <c r="A7" s="59" t="s">
        <v>19</v>
      </c>
      <c r="B7" s="70"/>
      <c r="C7" s="70"/>
      <c r="D7" s="70"/>
      <c r="E7" s="70"/>
      <c r="F7" s="71"/>
      <c r="G7" s="72"/>
      <c r="H7" s="72"/>
      <c r="I7" s="7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3"/>
    </row>
    <row r="8" spans="1:21" ht="24" customHeight="1" x14ac:dyDescent="0.25">
      <c r="A8" s="74" t="s">
        <v>18</v>
      </c>
      <c r="B8" s="61"/>
      <c r="C8" s="61"/>
      <c r="D8" s="61"/>
      <c r="E8" s="61"/>
      <c r="F8" s="66"/>
      <c r="G8" s="64"/>
      <c r="H8" s="65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2"/>
    </row>
    <row r="9" spans="1:21" ht="24" customHeight="1" x14ac:dyDescent="0.25">
      <c r="A9" s="63" t="s">
        <v>20</v>
      </c>
      <c r="B9" s="61"/>
      <c r="C9" s="61"/>
      <c r="D9" s="61"/>
      <c r="E9" s="61"/>
      <c r="F9" s="61"/>
      <c r="G9" s="66"/>
      <c r="H9" s="64"/>
      <c r="I9" s="65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1:21" ht="24" customHeight="1" thickBot="1" x14ac:dyDescent="0.3">
      <c r="A10" s="67" t="s">
        <v>26</v>
      </c>
      <c r="B10" s="65"/>
      <c r="C10" s="65"/>
      <c r="D10" s="65"/>
      <c r="E10" s="65"/>
      <c r="F10" s="65"/>
      <c r="G10" s="65"/>
      <c r="H10" s="68"/>
      <c r="I10" s="64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9"/>
    </row>
    <row r="11" spans="1:21" ht="24" customHeight="1" x14ac:dyDescent="0.25">
      <c r="A11" s="59" t="s">
        <v>29</v>
      </c>
      <c r="B11" s="70"/>
      <c r="C11" s="70"/>
      <c r="D11" s="70"/>
      <c r="E11" s="70"/>
      <c r="F11" s="70"/>
      <c r="G11" s="70"/>
      <c r="H11" s="70"/>
      <c r="I11" s="71"/>
      <c r="J11" s="72"/>
      <c r="K11" s="72"/>
      <c r="L11" s="70"/>
      <c r="M11" s="70"/>
      <c r="N11" s="70"/>
      <c r="O11" s="70"/>
      <c r="P11" s="70"/>
      <c r="Q11" s="70"/>
      <c r="R11" s="70"/>
      <c r="S11" s="70"/>
      <c r="T11" s="70"/>
      <c r="U11" s="73"/>
    </row>
    <row r="12" spans="1:21" ht="24" customHeight="1" x14ac:dyDescent="0.25">
      <c r="A12" s="74" t="s">
        <v>32</v>
      </c>
      <c r="B12" s="61"/>
      <c r="C12" s="61"/>
      <c r="D12" s="61"/>
      <c r="E12" s="61"/>
      <c r="F12" s="61"/>
      <c r="G12" s="61"/>
      <c r="H12" s="61"/>
      <c r="I12" s="66"/>
      <c r="J12" s="64"/>
      <c r="K12" s="65"/>
      <c r="L12" s="61"/>
      <c r="M12" s="61"/>
      <c r="N12" s="61"/>
      <c r="O12" s="61"/>
      <c r="P12" s="61"/>
      <c r="Q12" s="61"/>
      <c r="R12" s="61"/>
      <c r="S12" s="61"/>
      <c r="T12" s="61"/>
      <c r="U12" s="62"/>
    </row>
    <row r="13" spans="1:21" ht="24" customHeight="1" thickBot="1" x14ac:dyDescent="0.3">
      <c r="A13" s="75" t="s">
        <v>35</v>
      </c>
      <c r="B13" s="76"/>
      <c r="C13" s="76"/>
      <c r="D13" s="76"/>
      <c r="E13" s="76"/>
      <c r="F13" s="76"/>
      <c r="G13" s="76"/>
      <c r="H13" s="76"/>
      <c r="I13" s="76"/>
      <c r="J13" s="77"/>
      <c r="K13" s="78"/>
      <c r="L13" s="76"/>
      <c r="M13" s="76"/>
      <c r="N13" s="76"/>
      <c r="O13" s="76"/>
      <c r="P13" s="76"/>
      <c r="Q13" s="76"/>
      <c r="R13" s="76"/>
      <c r="S13" s="76"/>
      <c r="T13" s="76"/>
      <c r="U13" s="79"/>
    </row>
    <row r="14" spans="1:21" ht="24" customHeight="1" x14ac:dyDescent="0.25">
      <c r="A14" s="80" t="s">
        <v>38</v>
      </c>
      <c r="B14" s="61"/>
      <c r="C14" s="61"/>
      <c r="D14" s="61"/>
      <c r="E14" s="61"/>
      <c r="F14" s="61"/>
      <c r="G14" s="61"/>
      <c r="H14" s="61"/>
      <c r="I14" s="61"/>
      <c r="J14" s="61"/>
      <c r="K14" s="66"/>
      <c r="L14" s="60"/>
      <c r="M14" s="60"/>
      <c r="N14" s="61"/>
      <c r="O14" s="61"/>
      <c r="P14" s="61"/>
      <c r="Q14" s="61"/>
      <c r="R14" s="61"/>
      <c r="S14" s="61"/>
      <c r="T14" s="61"/>
      <c r="U14" s="62"/>
    </row>
    <row r="15" spans="1:21" ht="24" customHeight="1" x14ac:dyDescent="0.25">
      <c r="A15" s="63" t="s">
        <v>40</v>
      </c>
      <c r="B15" s="61"/>
      <c r="C15" s="61"/>
      <c r="D15" s="61"/>
      <c r="E15" s="61"/>
      <c r="F15" s="61"/>
      <c r="G15" s="61"/>
      <c r="H15" s="61"/>
      <c r="I15" s="61"/>
      <c r="J15" s="61"/>
      <c r="K15" s="66"/>
      <c r="L15" s="64"/>
      <c r="M15" s="65"/>
      <c r="N15" s="61"/>
      <c r="O15" s="61"/>
      <c r="P15" s="61"/>
      <c r="Q15" s="61"/>
      <c r="R15" s="61"/>
      <c r="S15" s="61"/>
      <c r="T15" s="61"/>
      <c r="U15" s="62"/>
    </row>
    <row r="16" spans="1:21" ht="24" customHeight="1" thickBot="1" x14ac:dyDescent="0.3">
      <c r="A16" s="67" t="s">
        <v>42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7"/>
      <c r="M16" s="78"/>
      <c r="N16" s="76"/>
      <c r="O16" s="76"/>
      <c r="P16" s="76"/>
      <c r="Q16" s="76"/>
      <c r="R16" s="76"/>
      <c r="S16" s="76"/>
      <c r="T16" s="76"/>
      <c r="U16" s="79"/>
    </row>
    <row r="17" spans="1:21" ht="24" customHeight="1" x14ac:dyDescent="0.25">
      <c r="A17" s="59" t="s">
        <v>51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6"/>
      <c r="N17" s="60"/>
      <c r="O17" s="60"/>
      <c r="P17" s="60"/>
      <c r="Q17" s="60"/>
      <c r="R17" s="60"/>
      <c r="S17" s="61"/>
      <c r="T17" s="61"/>
      <c r="U17" s="62"/>
    </row>
    <row r="18" spans="1:21" ht="24" customHeight="1" x14ac:dyDescent="0.25">
      <c r="A18" s="63" t="s">
        <v>45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6"/>
      <c r="N18" s="64"/>
      <c r="O18" s="65"/>
      <c r="P18" s="61"/>
      <c r="Q18" s="61"/>
      <c r="R18" s="61"/>
      <c r="S18" s="61"/>
      <c r="T18" s="61"/>
      <c r="U18" s="62"/>
    </row>
    <row r="19" spans="1:21" ht="24" customHeight="1" x14ac:dyDescent="0.25">
      <c r="A19" s="74" t="s">
        <v>47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6"/>
      <c r="O19" s="64"/>
      <c r="P19" s="65"/>
      <c r="Q19" s="61"/>
      <c r="R19" s="61"/>
      <c r="S19" s="61"/>
      <c r="T19" s="61"/>
      <c r="U19" s="62"/>
    </row>
    <row r="20" spans="1:21" ht="24" customHeight="1" x14ac:dyDescent="0.25">
      <c r="A20" s="63" t="s">
        <v>49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4"/>
      <c r="Q20" s="65"/>
      <c r="R20" s="61"/>
      <c r="S20" s="61"/>
      <c r="T20" s="61"/>
      <c r="U20" s="62"/>
    </row>
    <row r="21" spans="1:21" ht="24" customHeight="1" x14ac:dyDescent="0.25">
      <c r="A21" s="63" t="s">
        <v>55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6"/>
      <c r="Q21" s="64"/>
      <c r="R21" s="65"/>
      <c r="S21" s="61"/>
      <c r="T21" s="61"/>
      <c r="U21" s="62"/>
    </row>
    <row r="22" spans="1:21" ht="24" customHeight="1" thickBot="1" x14ac:dyDescent="0.3">
      <c r="A22" s="67" t="s">
        <v>54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  <c r="R22" s="78"/>
      <c r="S22" s="76"/>
      <c r="T22" s="76"/>
      <c r="U22" s="79"/>
    </row>
    <row r="23" spans="1:21" ht="24" customHeight="1" x14ac:dyDescent="0.25">
      <c r="A23" s="59" t="s">
        <v>56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0"/>
      <c r="T23" s="60"/>
      <c r="U23" s="62"/>
    </row>
    <row r="24" spans="1:21" ht="24" customHeight="1" x14ac:dyDescent="0.25">
      <c r="A24" s="63" t="s">
        <v>65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4"/>
      <c r="T24" s="65"/>
      <c r="U24" s="62"/>
    </row>
    <row r="25" spans="1:21" ht="24" customHeight="1" thickBot="1" x14ac:dyDescent="0.3">
      <c r="A25" s="6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7"/>
      <c r="T25" s="78"/>
      <c r="U25" s="79"/>
    </row>
    <row r="26" spans="1:21" ht="24" customHeight="1" x14ac:dyDescent="0.25">
      <c r="A26" s="59" t="s">
        <v>70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6"/>
      <c r="U26" s="81"/>
    </row>
    <row r="27" spans="1:21" ht="24" customHeight="1" thickBot="1" x14ac:dyDescent="0.3">
      <c r="A27" s="67" t="s">
        <v>73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7"/>
      <c r="U27" s="83" t="s">
        <v>206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40" zoomScaleNormal="40" workbookViewId="0">
      <pane ySplit="1" topLeftCell="A8" activePane="bottomLeft" state="frozen"/>
      <selection pane="bottomLeft" activeCell="A20" sqref="A20:D28"/>
    </sheetView>
  </sheetViews>
  <sheetFormatPr defaultRowHeight="15" customHeight="1" x14ac:dyDescent="0.25"/>
  <cols>
    <col min="1" max="1" width="51.7109375" style="4" customWidth="1"/>
    <col min="2" max="2" width="44.7109375" style="4" customWidth="1"/>
    <col min="3" max="3" width="37.5703125" style="4" customWidth="1"/>
    <col min="4" max="4" width="14.5703125" style="2" customWidth="1"/>
    <col min="5" max="16384" width="9.140625" style="4"/>
  </cols>
  <sheetData>
    <row r="1" spans="1:4" ht="15.75" customHeight="1" thickBot="1" x14ac:dyDescent="0.3">
      <c r="A1" s="20" t="s">
        <v>2</v>
      </c>
      <c r="B1" s="21" t="s">
        <v>3</v>
      </c>
      <c r="C1" s="21" t="s">
        <v>0</v>
      </c>
      <c r="D1" s="22" t="s">
        <v>76</v>
      </c>
    </row>
    <row r="2" spans="1:4" ht="96" customHeight="1" thickBot="1" x14ac:dyDescent="0.3">
      <c r="A2" s="17" t="s">
        <v>5</v>
      </c>
      <c r="B2" s="18" t="s">
        <v>4</v>
      </c>
      <c r="C2" s="18" t="s">
        <v>6</v>
      </c>
      <c r="D2" s="19">
        <f>D3+D8+D12+D15+D18+D24+D27</f>
        <v>119</v>
      </c>
    </row>
    <row r="3" spans="1:4" ht="35.25" customHeight="1" x14ac:dyDescent="0.25">
      <c r="A3" s="9" t="s">
        <v>7</v>
      </c>
      <c r="B3" s="10" t="s">
        <v>28</v>
      </c>
      <c r="C3" s="10" t="s">
        <v>8</v>
      </c>
      <c r="D3" s="11">
        <f>SUM(D4:D7)</f>
        <v>27</v>
      </c>
    </row>
    <row r="4" spans="1:4" ht="65.25" customHeight="1" x14ac:dyDescent="0.25">
      <c r="A4" s="12" t="s">
        <v>9</v>
      </c>
      <c r="B4" s="6" t="s">
        <v>27</v>
      </c>
      <c r="C4" s="6" t="s">
        <v>77</v>
      </c>
      <c r="D4" s="13">
        <v>10</v>
      </c>
    </row>
    <row r="5" spans="1:4" ht="132" customHeight="1" x14ac:dyDescent="0.25">
      <c r="A5" s="12" t="s">
        <v>10</v>
      </c>
      <c r="B5" s="6" t="s">
        <v>16</v>
      </c>
      <c r="C5" s="6" t="s">
        <v>75</v>
      </c>
      <c r="D5" s="13">
        <v>5</v>
      </c>
    </row>
    <row r="6" spans="1:4" ht="111.75" customHeight="1" x14ac:dyDescent="0.25">
      <c r="A6" s="12" t="s">
        <v>11</v>
      </c>
      <c r="B6" s="6" t="s">
        <v>12</v>
      </c>
      <c r="C6" s="6" t="s">
        <v>13</v>
      </c>
      <c r="D6" s="13">
        <v>5</v>
      </c>
    </row>
    <row r="7" spans="1:4" ht="69" customHeight="1" thickBot="1" x14ac:dyDescent="0.3">
      <c r="A7" s="14" t="s">
        <v>14</v>
      </c>
      <c r="B7" s="15" t="s">
        <v>17</v>
      </c>
      <c r="C7" s="15" t="s">
        <v>15</v>
      </c>
      <c r="D7" s="16">
        <v>7</v>
      </c>
    </row>
    <row r="8" spans="1:4" ht="80.25" customHeight="1" x14ac:dyDescent="0.25">
      <c r="A8" s="9" t="s">
        <v>19</v>
      </c>
      <c r="B8" s="10" t="s">
        <v>33</v>
      </c>
      <c r="C8" s="10" t="s">
        <v>39</v>
      </c>
      <c r="D8" s="23">
        <f>SUM(D9:D11)</f>
        <v>15</v>
      </c>
    </row>
    <row r="9" spans="1:4" ht="78" customHeight="1" x14ac:dyDescent="0.25">
      <c r="A9" s="24" t="s">
        <v>18</v>
      </c>
      <c r="B9" s="6" t="s">
        <v>21</v>
      </c>
      <c r="C9" s="6" t="s">
        <v>22</v>
      </c>
      <c r="D9" s="13">
        <v>7</v>
      </c>
    </row>
    <row r="10" spans="1:4" ht="127.5" customHeight="1" x14ac:dyDescent="0.25">
      <c r="A10" s="12" t="s">
        <v>20</v>
      </c>
      <c r="B10" s="6" t="s">
        <v>23</v>
      </c>
      <c r="C10" s="6" t="s">
        <v>24</v>
      </c>
      <c r="D10" s="13">
        <v>3</v>
      </c>
    </row>
    <row r="11" spans="1:4" ht="69" customHeight="1" thickBot="1" x14ac:dyDescent="0.3">
      <c r="A11" s="14" t="s">
        <v>26</v>
      </c>
      <c r="B11" s="15" t="s">
        <v>31</v>
      </c>
      <c r="C11" s="15" t="s">
        <v>25</v>
      </c>
      <c r="D11" s="16">
        <v>5</v>
      </c>
    </row>
    <row r="12" spans="1:4" ht="63.75" customHeight="1" x14ac:dyDescent="0.25">
      <c r="A12" s="9" t="s">
        <v>29</v>
      </c>
      <c r="B12" s="10" t="s">
        <v>30</v>
      </c>
      <c r="C12" s="25" t="s">
        <v>37</v>
      </c>
      <c r="D12" s="23">
        <f>SUM(D13:D14)</f>
        <v>28</v>
      </c>
    </row>
    <row r="13" spans="1:4" ht="37.5" customHeight="1" x14ac:dyDescent="0.25">
      <c r="A13" s="24" t="s">
        <v>32</v>
      </c>
      <c r="B13" s="6" t="s">
        <v>34</v>
      </c>
      <c r="C13" s="8" t="s">
        <v>37</v>
      </c>
      <c r="D13" s="13">
        <v>14</v>
      </c>
    </row>
    <row r="14" spans="1:4" ht="135" customHeight="1" thickBot="1" x14ac:dyDescent="0.3">
      <c r="A14" s="14" t="s">
        <v>35</v>
      </c>
      <c r="B14" s="15" t="s">
        <v>36</v>
      </c>
      <c r="C14" s="15" t="s">
        <v>15</v>
      </c>
      <c r="D14" s="16">
        <v>14</v>
      </c>
    </row>
    <row r="15" spans="1:4" ht="69.75" customHeight="1" x14ac:dyDescent="0.25">
      <c r="A15" s="9" t="s">
        <v>38</v>
      </c>
      <c r="B15" s="10" t="s">
        <v>63</v>
      </c>
      <c r="C15" s="10" t="s">
        <v>25</v>
      </c>
      <c r="D15" s="23">
        <f>SUM(D16:D17)</f>
        <v>8</v>
      </c>
    </row>
    <row r="16" spans="1:4" ht="66.75" customHeight="1" x14ac:dyDescent="0.25">
      <c r="A16" s="12" t="s">
        <v>40</v>
      </c>
      <c r="B16" s="6" t="s">
        <v>62</v>
      </c>
      <c r="C16" s="6" t="s">
        <v>41</v>
      </c>
      <c r="D16" s="13">
        <v>1</v>
      </c>
    </row>
    <row r="17" spans="1:4" ht="61.5" customHeight="1" thickBot="1" x14ac:dyDescent="0.3">
      <c r="A17" s="14" t="s">
        <v>42</v>
      </c>
      <c r="B17" s="15" t="s">
        <v>61</v>
      </c>
      <c r="C17" s="15" t="s">
        <v>43</v>
      </c>
      <c r="D17" s="16">
        <v>7</v>
      </c>
    </row>
    <row r="18" spans="1:4" ht="66" customHeight="1" x14ac:dyDescent="0.25">
      <c r="A18" s="9" t="s">
        <v>51</v>
      </c>
      <c r="B18" s="10" t="s">
        <v>48</v>
      </c>
      <c r="C18" s="10" t="s">
        <v>44</v>
      </c>
      <c r="D18" s="23">
        <f>SUM(D19:D23)</f>
        <v>26</v>
      </c>
    </row>
    <row r="19" spans="1:4" ht="41.25" customHeight="1" x14ac:dyDescent="0.25">
      <c r="A19" s="12" t="s">
        <v>45</v>
      </c>
      <c r="B19" s="6" t="s">
        <v>60</v>
      </c>
      <c r="C19" s="6" t="s">
        <v>46</v>
      </c>
      <c r="D19" s="13">
        <v>2</v>
      </c>
    </row>
    <row r="20" spans="1:4" ht="69" customHeight="1" x14ac:dyDescent="0.25">
      <c r="A20" s="24" t="s">
        <v>47</v>
      </c>
      <c r="B20" s="6" t="s">
        <v>59</v>
      </c>
      <c r="C20" s="6" t="s">
        <v>44</v>
      </c>
      <c r="D20" s="13">
        <v>10</v>
      </c>
    </row>
    <row r="21" spans="1:4" ht="48" customHeight="1" x14ac:dyDescent="0.25">
      <c r="A21" s="12" t="s">
        <v>49</v>
      </c>
      <c r="B21" s="6" t="s">
        <v>58</v>
      </c>
      <c r="C21" s="6" t="s">
        <v>50</v>
      </c>
      <c r="D21" s="13">
        <v>3</v>
      </c>
    </row>
    <row r="22" spans="1:4" ht="35.25" customHeight="1" x14ac:dyDescent="0.25">
      <c r="A22" s="12" t="s">
        <v>55</v>
      </c>
      <c r="B22" s="6" t="s">
        <v>53</v>
      </c>
      <c r="C22" s="6" t="s">
        <v>52</v>
      </c>
      <c r="D22" s="13">
        <v>1</v>
      </c>
    </row>
    <row r="23" spans="1:4" ht="48" customHeight="1" thickBot="1" x14ac:dyDescent="0.3">
      <c r="A23" s="14" t="s">
        <v>54</v>
      </c>
      <c r="B23" s="15" t="s">
        <v>57</v>
      </c>
      <c r="C23" s="15" t="s">
        <v>50</v>
      </c>
      <c r="D23" s="16">
        <v>10</v>
      </c>
    </row>
    <row r="24" spans="1:4" ht="75.75" customHeight="1" x14ac:dyDescent="0.25">
      <c r="A24" s="9" t="s">
        <v>56</v>
      </c>
      <c r="B24" s="10" t="s">
        <v>64</v>
      </c>
      <c r="C24" s="10" t="s">
        <v>50</v>
      </c>
      <c r="D24" s="23">
        <f>SUM(D25:D26)</f>
        <v>13</v>
      </c>
    </row>
    <row r="25" spans="1:4" ht="83.25" customHeight="1" x14ac:dyDescent="0.25">
      <c r="A25" s="12" t="s">
        <v>65</v>
      </c>
      <c r="B25" s="6" t="s">
        <v>66</v>
      </c>
      <c r="C25" s="6" t="s">
        <v>67</v>
      </c>
      <c r="D25" s="13">
        <v>10</v>
      </c>
    </row>
    <row r="26" spans="1:4" ht="53.25" customHeight="1" thickBot="1" x14ac:dyDescent="0.3">
      <c r="A26" s="14" t="s">
        <v>68</v>
      </c>
      <c r="B26" s="15" t="s">
        <v>69</v>
      </c>
      <c r="C26" s="15" t="s">
        <v>50</v>
      </c>
      <c r="D26" s="16">
        <v>3</v>
      </c>
    </row>
    <row r="27" spans="1:4" ht="32.25" customHeight="1" x14ac:dyDescent="0.25">
      <c r="A27" s="9" t="s">
        <v>70</v>
      </c>
      <c r="B27" s="10" t="s">
        <v>71</v>
      </c>
      <c r="C27" s="10" t="s">
        <v>72</v>
      </c>
      <c r="D27" s="23">
        <f>D28</f>
        <v>2</v>
      </c>
    </row>
    <row r="28" spans="1:4" ht="19.5" customHeight="1" thickBot="1" x14ac:dyDescent="0.3">
      <c r="A28" s="14" t="s">
        <v>73</v>
      </c>
      <c r="B28" s="15" t="s">
        <v>74</v>
      </c>
      <c r="C28" s="15" t="s">
        <v>72</v>
      </c>
      <c r="D28" s="16">
        <v>2</v>
      </c>
    </row>
    <row r="32" spans="1:4" ht="15" customHeight="1" x14ac:dyDescent="0.25">
      <c r="A32" s="3"/>
    </row>
    <row r="48" ht="99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1" workbookViewId="0">
      <selection activeCell="C1" sqref="B1:G9"/>
    </sheetView>
  </sheetViews>
  <sheetFormatPr defaultRowHeight="15" x14ac:dyDescent="0.25"/>
  <cols>
    <col min="1" max="1" width="11.7109375" style="1" customWidth="1"/>
    <col min="2" max="2" width="23.85546875" style="1" customWidth="1"/>
    <col min="3" max="3" width="10.5703125" style="1" customWidth="1"/>
    <col min="4" max="4" width="29.85546875" style="1" customWidth="1"/>
    <col min="5" max="5" width="26" style="1" customWidth="1"/>
    <col min="6" max="6" width="19.28515625" style="1" customWidth="1"/>
    <col min="7" max="7" width="19.140625" style="1" customWidth="1"/>
    <col min="8" max="16384" width="9.140625" style="1"/>
  </cols>
  <sheetData>
    <row r="1" spans="1:7" ht="45" x14ac:dyDescent="0.25">
      <c r="A1" s="7" t="s">
        <v>99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</row>
    <row r="2" spans="1:7" ht="70.5" customHeight="1" x14ac:dyDescent="0.25">
      <c r="A2" s="7">
        <v>1</v>
      </c>
      <c r="B2" s="7" t="s">
        <v>95</v>
      </c>
      <c r="C2" s="86" t="s">
        <v>112</v>
      </c>
      <c r="D2" s="7" t="s">
        <v>113</v>
      </c>
      <c r="E2" s="7" t="s">
        <v>119</v>
      </c>
      <c r="F2" s="7" t="s">
        <v>128</v>
      </c>
      <c r="G2" s="7" t="s">
        <v>132</v>
      </c>
    </row>
    <row r="3" spans="1:7" ht="48.75" customHeight="1" x14ac:dyDescent="0.25">
      <c r="A3" s="7">
        <v>2</v>
      </c>
      <c r="B3" s="7" t="s">
        <v>100</v>
      </c>
      <c r="C3" s="86"/>
      <c r="D3" s="7" t="s">
        <v>117</v>
      </c>
      <c r="E3" s="7" t="s">
        <v>120</v>
      </c>
      <c r="F3" s="7" t="s">
        <v>128</v>
      </c>
      <c r="G3" s="7" t="s">
        <v>130</v>
      </c>
    </row>
    <row r="4" spans="1:7" ht="32.25" customHeight="1" x14ac:dyDescent="0.25">
      <c r="A4" s="7">
        <v>2</v>
      </c>
      <c r="B4" s="7" t="s">
        <v>122</v>
      </c>
      <c r="C4" s="86"/>
      <c r="D4" s="7" t="s">
        <v>117</v>
      </c>
      <c r="E4" s="7" t="s">
        <v>123</v>
      </c>
      <c r="F4" s="7" t="s">
        <v>129</v>
      </c>
      <c r="G4" s="7" t="s">
        <v>85</v>
      </c>
    </row>
    <row r="5" spans="1:7" ht="63.75" customHeight="1" x14ac:dyDescent="0.25">
      <c r="A5" s="7">
        <v>3</v>
      </c>
      <c r="B5" s="7" t="s">
        <v>103</v>
      </c>
      <c r="C5" s="86"/>
      <c r="D5" s="7" t="s">
        <v>115</v>
      </c>
      <c r="E5" s="7" t="s">
        <v>124</v>
      </c>
      <c r="F5" s="7" t="s">
        <v>128</v>
      </c>
      <c r="G5" s="7" t="s">
        <v>131</v>
      </c>
    </row>
    <row r="6" spans="1:7" ht="55.5" customHeight="1" x14ac:dyDescent="0.25">
      <c r="A6" s="7">
        <v>4</v>
      </c>
      <c r="B6" s="7" t="s">
        <v>101</v>
      </c>
      <c r="C6" s="86"/>
      <c r="D6" s="7" t="s">
        <v>116</v>
      </c>
      <c r="E6" s="7" t="s">
        <v>121</v>
      </c>
      <c r="F6" s="7" t="s">
        <v>128</v>
      </c>
      <c r="G6" s="7" t="s">
        <v>85</v>
      </c>
    </row>
    <row r="7" spans="1:7" ht="83.25" customHeight="1" x14ac:dyDescent="0.25">
      <c r="A7" s="7">
        <v>4</v>
      </c>
      <c r="B7" s="7" t="s">
        <v>104</v>
      </c>
      <c r="C7" s="86"/>
      <c r="D7" s="7" t="s">
        <v>116</v>
      </c>
      <c r="E7" s="7" t="s">
        <v>125</v>
      </c>
      <c r="F7" s="7" t="s">
        <v>128</v>
      </c>
      <c r="G7" s="7" t="s">
        <v>133</v>
      </c>
    </row>
    <row r="8" spans="1:7" ht="71.25" customHeight="1" x14ac:dyDescent="0.25">
      <c r="A8" s="7">
        <v>5</v>
      </c>
      <c r="B8" s="7" t="s">
        <v>105</v>
      </c>
      <c r="C8" s="86"/>
      <c r="D8" s="7" t="s">
        <v>118</v>
      </c>
      <c r="E8" s="7" t="s">
        <v>126</v>
      </c>
      <c r="F8" s="7" t="s">
        <v>128</v>
      </c>
      <c r="G8" s="7" t="s">
        <v>134</v>
      </c>
    </row>
    <row r="9" spans="1:7" ht="69.75" customHeight="1" x14ac:dyDescent="0.25">
      <c r="A9" s="7">
        <v>6</v>
      </c>
      <c r="B9" s="7" t="s">
        <v>102</v>
      </c>
      <c r="C9" s="86"/>
      <c r="D9" s="7" t="s">
        <v>114</v>
      </c>
      <c r="E9" s="7" t="s">
        <v>127</v>
      </c>
      <c r="F9" s="7" t="s">
        <v>128</v>
      </c>
      <c r="G9" s="7" t="s">
        <v>135</v>
      </c>
    </row>
  </sheetData>
  <sortState ref="A2:G9">
    <sortCondition ref="A1"/>
  </sortState>
  <mergeCells count="1">
    <mergeCell ref="C2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A1:G19"/>
    </sheetView>
  </sheetViews>
  <sheetFormatPr defaultRowHeight="22.5" customHeight="1" x14ac:dyDescent="0.25"/>
  <cols>
    <col min="1" max="1" width="4.7109375" style="30" customWidth="1"/>
    <col min="2" max="2" width="38.140625" style="30" customWidth="1"/>
    <col min="3" max="4" width="19.7109375" style="30" customWidth="1"/>
    <col min="5" max="6" width="15.28515625" style="30" customWidth="1"/>
    <col min="7" max="7" width="22.85546875" style="31" customWidth="1"/>
    <col min="8" max="16384" width="9.140625" style="30"/>
  </cols>
  <sheetData>
    <row r="1" spans="1:7" ht="22.5" customHeight="1" thickBot="1" x14ac:dyDescent="0.3">
      <c r="A1" s="36" t="s">
        <v>1</v>
      </c>
      <c r="B1" s="37" t="s">
        <v>136</v>
      </c>
      <c r="C1" s="93" t="s">
        <v>149</v>
      </c>
      <c r="D1" s="94"/>
      <c r="E1" s="93" t="s">
        <v>150</v>
      </c>
      <c r="F1" s="94"/>
      <c r="G1" s="38" t="s">
        <v>148</v>
      </c>
    </row>
    <row r="2" spans="1:7" ht="22.5" customHeight="1" thickBot="1" x14ac:dyDescent="0.3">
      <c r="A2" s="87" t="s">
        <v>137</v>
      </c>
      <c r="B2" s="88"/>
      <c r="C2" s="88"/>
      <c r="D2" s="88"/>
      <c r="E2" s="88"/>
      <c r="F2" s="88"/>
      <c r="G2" s="89"/>
    </row>
    <row r="3" spans="1:7" ht="22.5" customHeight="1" x14ac:dyDescent="0.25">
      <c r="A3" s="100">
        <v>1</v>
      </c>
      <c r="B3" s="95" t="s">
        <v>138</v>
      </c>
      <c r="C3" s="95" t="s">
        <v>161</v>
      </c>
      <c r="D3" s="95"/>
      <c r="E3" s="95" t="s">
        <v>162</v>
      </c>
      <c r="F3" s="95"/>
      <c r="G3" s="47">
        <f>D4*F4</f>
        <v>3.9159000000000002</v>
      </c>
    </row>
    <row r="4" spans="1:7" ht="22.5" customHeight="1" x14ac:dyDescent="0.25">
      <c r="A4" s="96"/>
      <c r="B4" s="98"/>
      <c r="C4" s="29" t="s">
        <v>165</v>
      </c>
      <c r="D4" s="44">
        <v>2.29</v>
      </c>
      <c r="E4" s="29" t="s">
        <v>165</v>
      </c>
      <c r="F4" s="44">
        <v>1.71</v>
      </c>
      <c r="G4" s="40" t="s">
        <v>169</v>
      </c>
    </row>
    <row r="5" spans="1:7" ht="22.5" customHeight="1" x14ac:dyDescent="0.25">
      <c r="A5" s="96">
        <v>2</v>
      </c>
      <c r="B5" s="98" t="s">
        <v>139</v>
      </c>
      <c r="C5" s="98" t="s">
        <v>159</v>
      </c>
      <c r="D5" s="98"/>
      <c r="E5" s="98" t="s">
        <v>160</v>
      </c>
      <c r="F5" s="98"/>
      <c r="G5" s="48">
        <f>D6*F6</f>
        <v>15.44</v>
      </c>
    </row>
    <row r="6" spans="1:7" ht="22.5" customHeight="1" x14ac:dyDescent="0.25">
      <c r="A6" s="96"/>
      <c r="B6" s="98"/>
      <c r="C6" s="29" t="s">
        <v>165</v>
      </c>
      <c r="D6" s="44">
        <v>3.86</v>
      </c>
      <c r="E6" s="29" t="s">
        <v>165</v>
      </c>
      <c r="F6" s="32" t="s">
        <v>166</v>
      </c>
      <c r="G6" s="33" t="s">
        <v>167</v>
      </c>
    </row>
    <row r="7" spans="1:7" ht="22.5" customHeight="1" x14ac:dyDescent="0.25">
      <c r="A7" s="96">
        <v>3</v>
      </c>
      <c r="B7" s="98" t="s">
        <v>141</v>
      </c>
      <c r="C7" s="98" t="s">
        <v>158</v>
      </c>
      <c r="D7" s="98"/>
      <c r="E7" s="98" t="s">
        <v>157</v>
      </c>
      <c r="F7" s="98"/>
      <c r="G7" s="48">
        <f>D8*F8</f>
        <v>5.5341000000000005</v>
      </c>
    </row>
    <row r="8" spans="1:7" ht="22.5" customHeight="1" thickBot="1" x14ac:dyDescent="0.3">
      <c r="A8" s="97"/>
      <c r="B8" s="99"/>
      <c r="C8" s="39" t="s">
        <v>165</v>
      </c>
      <c r="D8" s="45">
        <v>1.29</v>
      </c>
      <c r="E8" s="39" t="s">
        <v>165</v>
      </c>
      <c r="F8" s="45">
        <v>4.29</v>
      </c>
      <c r="G8" s="33" t="s">
        <v>168</v>
      </c>
    </row>
    <row r="9" spans="1:7" ht="22.5" customHeight="1" thickBot="1" x14ac:dyDescent="0.3">
      <c r="A9" s="90" t="s">
        <v>140</v>
      </c>
      <c r="B9" s="91"/>
      <c r="C9" s="91"/>
      <c r="D9" s="91"/>
      <c r="E9" s="91"/>
      <c r="F9" s="91"/>
      <c r="G9" s="92"/>
    </row>
    <row r="10" spans="1:7" ht="22.5" customHeight="1" x14ac:dyDescent="0.25">
      <c r="A10" s="100">
        <v>4</v>
      </c>
      <c r="B10" s="95" t="s">
        <v>142</v>
      </c>
      <c r="C10" s="95" t="s">
        <v>155</v>
      </c>
      <c r="D10" s="95"/>
      <c r="E10" s="95" t="s">
        <v>156</v>
      </c>
      <c r="F10" s="95"/>
      <c r="G10" s="47">
        <f>D11*F11</f>
        <v>3.6594000000000002</v>
      </c>
    </row>
    <row r="11" spans="1:7" ht="22.5" customHeight="1" thickBot="1" x14ac:dyDescent="0.3">
      <c r="A11" s="97"/>
      <c r="B11" s="99"/>
      <c r="C11" s="39" t="s">
        <v>165</v>
      </c>
      <c r="D11" s="45">
        <v>1.71</v>
      </c>
      <c r="E11" s="39" t="s">
        <v>165</v>
      </c>
      <c r="F11" s="45">
        <v>2.14</v>
      </c>
      <c r="G11" s="40" t="s">
        <v>169</v>
      </c>
    </row>
    <row r="12" spans="1:7" ht="22.5" customHeight="1" thickBot="1" x14ac:dyDescent="0.3">
      <c r="A12" s="90" t="s">
        <v>145</v>
      </c>
      <c r="B12" s="91"/>
      <c r="C12" s="91"/>
      <c r="D12" s="91"/>
      <c r="E12" s="91"/>
      <c r="F12" s="91"/>
      <c r="G12" s="92"/>
    </row>
    <row r="13" spans="1:7" ht="22.5" customHeight="1" x14ac:dyDescent="0.25">
      <c r="A13" s="100">
        <v>5</v>
      </c>
      <c r="B13" s="95" t="s">
        <v>143</v>
      </c>
      <c r="C13" s="95" t="s">
        <v>153</v>
      </c>
      <c r="D13" s="95"/>
      <c r="E13" s="95" t="s">
        <v>154</v>
      </c>
      <c r="F13" s="95"/>
      <c r="G13" s="47">
        <f>D14*F14</f>
        <v>12.999599999999999</v>
      </c>
    </row>
    <row r="14" spans="1:7" ht="22.5" customHeight="1" x14ac:dyDescent="0.25">
      <c r="A14" s="96"/>
      <c r="B14" s="98"/>
      <c r="C14" s="29" t="s">
        <v>165</v>
      </c>
      <c r="D14" s="44">
        <v>3.14</v>
      </c>
      <c r="E14" s="29" t="s">
        <v>165</v>
      </c>
      <c r="F14" s="44">
        <v>4.1399999999999997</v>
      </c>
      <c r="G14" s="33" t="s">
        <v>167</v>
      </c>
    </row>
    <row r="15" spans="1:7" ht="22.5" customHeight="1" x14ac:dyDescent="0.25">
      <c r="A15" s="96">
        <v>6</v>
      </c>
      <c r="B15" s="98" t="s">
        <v>144</v>
      </c>
      <c r="C15" s="98" t="s">
        <v>152</v>
      </c>
      <c r="D15" s="98"/>
      <c r="E15" s="98" t="s">
        <v>151</v>
      </c>
      <c r="F15" s="98"/>
      <c r="G15" s="48">
        <f>D16*F16</f>
        <v>18.340199999999996</v>
      </c>
    </row>
    <row r="16" spans="1:7" ht="22.5" customHeight="1" thickBot="1" x14ac:dyDescent="0.3">
      <c r="A16" s="97"/>
      <c r="B16" s="99"/>
      <c r="C16" s="39" t="s">
        <v>165</v>
      </c>
      <c r="D16" s="45">
        <v>4.43</v>
      </c>
      <c r="E16" s="39" t="s">
        <v>165</v>
      </c>
      <c r="F16" s="45">
        <v>4.1399999999999997</v>
      </c>
      <c r="G16" s="40" t="s">
        <v>182</v>
      </c>
    </row>
    <row r="17" spans="1:7" ht="22.5" customHeight="1" thickBot="1" x14ac:dyDescent="0.3">
      <c r="A17" s="90" t="s">
        <v>146</v>
      </c>
      <c r="B17" s="91"/>
      <c r="C17" s="91"/>
      <c r="D17" s="91"/>
      <c r="E17" s="91"/>
      <c r="F17" s="91"/>
      <c r="G17" s="92"/>
    </row>
    <row r="18" spans="1:7" ht="22.5" customHeight="1" x14ac:dyDescent="0.25">
      <c r="A18" s="100">
        <v>7</v>
      </c>
      <c r="B18" s="95" t="s">
        <v>147</v>
      </c>
      <c r="C18" s="95" t="s">
        <v>163</v>
      </c>
      <c r="D18" s="95"/>
      <c r="E18" s="95" t="s">
        <v>164</v>
      </c>
      <c r="F18" s="95"/>
      <c r="G18" s="47">
        <f>D19*F19</f>
        <v>5.0501999999999994</v>
      </c>
    </row>
    <row r="19" spans="1:7" ht="22.5" customHeight="1" thickBot="1" x14ac:dyDescent="0.3">
      <c r="A19" s="101"/>
      <c r="B19" s="102"/>
      <c r="C19" s="34" t="s">
        <v>165</v>
      </c>
      <c r="D19" s="46">
        <v>1.1399999999999999</v>
      </c>
      <c r="E19" s="34" t="s">
        <v>165</v>
      </c>
      <c r="F19" s="46">
        <v>4.43</v>
      </c>
      <c r="G19" s="35" t="s">
        <v>169</v>
      </c>
    </row>
  </sheetData>
  <mergeCells count="34">
    <mergeCell ref="A18:A19"/>
    <mergeCell ref="C1:D1"/>
    <mergeCell ref="C5:D5"/>
    <mergeCell ref="C3:D3"/>
    <mergeCell ref="C7:D7"/>
    <mergeCell ref="C10:D10"/>
    <mergeCell ref="C18:D18"/>
    <mergeCell ref="C15:D15"/>
    <mergeCell ref="C13:D13"/>
    <mergeCell ref="B18:B19"/>
    <mergeCell ref="B15:B16"/>
    <mergeCell ref="A15:A16"/>
    <mergeCell ref="A13:A14"/>
    <mergeCell ref="B13:B14"/>
    <mergeCell ref="B10:B11"/>
    <mergeCell ref="A10:A11"/>
    <mergeCell ref="E18:F18"/>
    <mergeCell ref="E15:F15"/>
    <mergeCell ref="E13:F13"/>
    <mergeCell ref="E10:F10"/>
    <mergeCell ref="E5:F5"/>
    <mergeCell ref="E7:F7"/>
    <mergeCell ref="A2:G2"/>
    <mergeCell ref="A9:G9"/>
    <mergeCell ref="A12:G12"/>
    <mergeCell ref="A17:G17"/>
    <mergeCell ref="E1:F1"/>
    <mergeCell ref="E3:F3"/>
    <mergeCell ref="A7:A8"/>
    <mergeCell ref="B7:B8"/>
    <mergeCell ref="B3:B4"/>
    <mergeCell ref="A3:A4"/>
    <mergeCell ref="A5:A6"/>
    <mergeCell ref="B5:B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22.5" customHeight="1" x14ac:dyDescent="0.25"/>
  <cols>
    <col min="1" max="1" width="38.140625" style="30" customWidth="1"/>
    <col min="2" max="2" width="38" style="30" customWidth="1"/>
    <col min="3" max="16384" width="9.140625" style="30"/>
  </cols>
  <sheetData>
    <row r="1" spans="1:2" ht="22.5" customHeight="1" x14ac:dyDescent="0.25">
      <c r="A1" s="29" t="s">
        <v>170</v>
      </c>
      <c r="B1" s="29" t="s">
        <v>171</v>
      </c>
    </row>
    <row r="2" spans="1:2" ht="51.75" customHeight="1" x14ac:dyDescent="0.25">
      <c r="A2" s="29" t="s">
        <v>138</v>
      </c>
      <c r="B2" s="29" t="s">
        <v>176</v>
      </c>
    </row>
    <row r="3" spans="1:2" ht="46.5" customHeight="1" x14ac:dyDescent="0.25">
      <c r="A3" s="29" t="s">
        <v>139</v>
      </c>
      <c r="B3" s="41" t="s">
        <v>175</v>
      </c>
    </row>
    <row r="4" spans="1:2" ht="69.75" customHeight="1" x14ac:dyDescent="0.25">
      <c r="A4" s="29" t="s">
        <v>141</v>
      </c>
      <c r="B4" s="7" t="s">
        <v>177</v>
      </c>
    </row>
    <row r="5" spans="1:2" ht="37.5" customHeight="1" x14ac:dyDescent="0.25">
      <c r="A5" s="29" t="s">
        <v>142</v>
      </c>
      <c r="B5" s="7" t="s">
        <v>178</v>
      </c>
    </row>
    <row r="6" spans="1:2" ht="55.5" customHeight="1" x14ac:dyDescent="0.25">
      <c r="A6" s="29" t="s">
        <v>143</v>
      </c>
      <c r="B6" s="7" t="s">
        <v>174</v>
      </c>
    </row>
    <row r="7" spans="1:2" ht="34.5" customHeight="1" x14ac:dyDescent="0.25">
      <c r="A7" s="29" t="s">
        <v>144</v>
      </c>
      <c r="B7" s="7" t="s">
        <v>173</v>
      </c>
    </row>
    <row r="8" spans="1:2" ht="66.75" customHeight="1" x14ac:dyDescent="0.25">
      <c r="A8" s="29" t="s">
        <v>147</v>
      </c>
      <c r="B8" s="7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C12"/>
    </sheetView>
  </sheetViews>
  <sheetFormatPr defaultRowHeight="15" x14ac:dyDescent="0.25"/>
  <cols>
    <col min="1" max="1" width="5" customWidth="1"/>
    <col min="2" max="2" width="27.7109375" customWidth="1"/>
    <col min="3" max="3" width="41.42578125" customWidth="1"/>
    <col min="5" max="5" width="14.140625" customWidth="1"/>
    <col min="8" max="8" width="9.140625" customWidth="1"/>
  </cols>
  <sheetData>
    <row r="1" spans="1:8" x14ac:dyDescent="0.25">
      <c r="A1" s="42"/>
      <c r="B1" s="50" t="s">
        <v>183</v>
      </c>
      <c r="C1" s="42"/>
    </row>
    <row r="2" spans="1:8" x14ac:dyDescent="0.25">
      <c r="A2" s="43" t="s">
        <v>192</v>
      </c>
      <c r="B2" s="51" t="s">
        <v>180</v>
      </c>
      <c r="C2" s="49">
        <f>44299 + 6699 + 399 + 120 + 250 + 250 + 799 + 699</f>
        <v>53515</v>
      </c>
    </row>
    <row r="3" spans="1:8" x14ac:dyDescent="0.25">
      <c r="A3" s="43" t="s">
        <v>193</v>
      </c>
      <c r="B3" s="51" t="s">
        <v>181</v>
      </c>
      <c r="C3" s="42" t="s">
        <v>203</v>
      </c>
    </row>
    <row r="4" spans="1:8" x14ac:dyDescent="0.25">
      <c r="A4" s="43" t="s">
        <v>194</v>
      </c>
      <c r="B4" s="51" t="s">
        <v>184</v>
      </c>
      <c r="C4" s="42" t="s">
        <v>204</v>
      </c>
    </row>
    <row r="5" spans="1:8" x14ac:dyDescent="0.25">
      <c r="A5" s="43" t="s">
        <v>195</v>
      </c>
      <c r="B5" s="51" t="s">
        <v>185</v>
      </c>
      <c r="C5" s="52">
        <f>400 + (11*15) + 59</f>
        <v>624</v>
      </c>
    </row>
    <row r="6" spans="1:8" x14ac:dyDescent="0.25">
      <c r="A6" s="43" t="s">
        <v>196</v>
      </c>
      <c r="B6" s="51" t="s">
        <v>186</v>
      </c>
      <c r="C6" s="42" t="s">
        <v>205</v>
      </c>
      <c r="E6" s="54"/>
    </row>
    <row r="7" spans="1:8" x14ac:dyDescent="0.25">
      <c r="A7" s="43" t="s">
        <v>197</v>
      </c>
      <c r="B7" s="51" t="s">
        <v>187</v>
      </c>
      <c r="C7" s="52">
        <v>69873</v>
      </c>
    </row>
    <row r="8" spans="1:8" x14ac:dyDescent="0.25">
      <c r="A8" s="43" t="s">
        <v>198</v>
      </c>
      <c r="B8" s="51" t="s">
        <v>188</v>
      </c>
      <c r="C8" s="52">
        <f>3175000 + 257589</f>
        <v>3432589</v>
      </c>
      <c r="E8" s="53"/>
    </row>
    <row r="9" spans="1:8" x14ac:dyDescent="0.25">
      <c r="A9" s="43" t="s">
        <v>199</v>
      </c>
      <c r="B9" s="51" t="s">
        <v>189</v>
      </c>
      <c r="C9" s="52">
        <f>C8+C7+C5+C2+14000*247</f>
        <v>7014601</v>
      </c>
    </row>
    <row r="10" spans="1:8" x14ac:dyDescent="0.25">
      <c r="A10" s="43" t="s">
        <v>200</v>
      </c>
      <c r="B10" s="51" t="s">
        <v>190</v>
      </c>
      <c r="C10" s="52">
        <f>C9/4</f>
        <v>1753650.25</v>
      </c>
    </row>
    <row r="11" spans="1:8" x14ac:dyDescent="0.25">
      <c r="A11" s="43" t="s">
        <v>201</v>
      </c>
      <c r="B11" s="51" t="s">
        <v>191</v>
      </c>
      <c r="C11" s="52">
        <f>C9+C10</f>
        <v>8768251.25</v>
      </c>
    </row>
    <row r="12" spans="1:8" x14ac:dyDescent="0.25">
      <c r="A12" s="43" t="s">
        <v>202</v>
      </c>
      <c r="B12" s="51" t="s">
        <v>179</v>
      </c>
      <c r="C12" s="52">
        <f>C11 + 36000000</f>
        <v>44768251.25</v>
      </c>
    </row>
    <row r="14" spans="1:8" x14ac:dyDescent="0.25">
      <c r="H14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Матрица ответственности</vt:lpstr>
      <vt:lpstr>Ганта</vt:lpstr>
      <vt:lpstr>ИСР</vt:lpstr>
      <vt:lpstr>Потребности</vt:lpstr>
      <vt:lpstr>Риски</vt:lpstr>
      <vt:lpstr>Управление рисками</vt:lpstr>
      <vt:lpstr>Стоимость проекта</vt:lpstr>
      <vt:lpstr>'Матрица ответственности'!Область_печати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2023-12-15T18:43:46Z</dcterms:created>
  <dcterms:modified xsi:type="dcterms:W3CDTF">2023-12-16T03:22:14Z</dcterms:modified>
</cp:coreProperties>
</file>