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1\Documents\R\sfntc-skeena-sockeye-inseason-updates\data\"/>
    </mc:Choice>
  </mc:AlternateContent>
  <xr:revisionPtr revIDLastSave="0" documentId="13_ncr:1_{777804E6-1D2F-4501-8232-82AD53484C32}" xr6:coauthVersionLast="36" xr6:coauthVersionMax="36" xr10:uidLastSave="{00000000-0000-0000-0000-000000000000}"/>
  <bookViews>
    <workbookView xWindow="0" yWindow="0" windowWidth="14760" windowHeight="7550" firstSheet="1" activeTab="4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gncatch" sheetId="3" r:id="rId5"/>
    <sheet name="demo catches" sheetId="5" r:id="rId6"/>
    <sheet name="Babine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  <c r="G33" i="2" s="1"/>
  <c r="H32" i="2"/>
  <c r="I32" i="2"/>
  <c r="J32" i="2" s="1"/>
  <c r="J33" i="2" s="1"/>
  <c r="K32" i="2"/>
  <c r="L32" i="2" s="1"/>
  <c r="H33" i="2"/>
  <c r="I33" i="2"/>
  <c r="K33" i="2"/>
  <c r="L33" i="2" s="1"/>
  <c r="F10" i="6" l="1"/>
  <c r="E53" i="1"/>
  <c r="F53" i="1"/>
  <c r="K53" i="1"/>
  <c r="E54" i="1"/>
  <c r="F54" i="1"/>
  <c r="K54" i="1"/>
  <c r="K52" i="1" l="1"/>
  <c r="F52" i="1"/>
  <c r="E52" i="1"/>
  <c r="G31" i="2"/>
  <c r="H31" i="2"/>
  <c r="I31" i="2" s="1"/>
  <c r="J31" i="2" s="1"/>
  <c r="K31" i="2"/>
  <c r="L31" i="2" s="1"/>
  <c r="G30" i="2" l="1"/>
  <c r="H30" i="2"/>
  <c r="I30" i="2"/>
  <c r="J30" i="2"/>
  <c r="K30" i="2"/>
  <c r="L30" i="2"/>
  <c r="E51" i="1"/>
  <c r="F51" i="1"/>
  <c r="K51" i="1"/>
  <c r="H29" i="2"/>
  <c r="I29" i="2" s="1"/>
  <c r="K29" i="2"/>
  <c r="E50" i="1" l="1"/>
  <c r="F50" i="1"/>
  <c r="K50" i="1"/>
  <c r="M54" i="1" s="1"/>
  <c r="N54" i="1" s="1"/>
  <c r="B30" i="4"/>
  <c r="B31" i="4"/>
  <c r="C31" i="4" s="1"/>
  <c r="B32" i="4"/>
  <c r="C32" i="4" s="1"/>
  <c r="B33" i="4"/>
  <c r="B34" i="4"/>
  <c r="B35" i="4"/>
  <c r="B36" i="4"/>
  <c r="C36" i="4" s="1"/>
  <c r="B37" i="4"/>
  <c r="C37" i="4" s="1"/>
  <c r="B38" i="4"/>
  <c r="B39" i="4"/>
  <c r="C39" i="4" s="1"/>
  <c r="B40" i="4"/>
  <c r="B41" i="4"/>
  <c r="B42" i="4"/>
  <c r="B43" i="4"/>
  <c r="B44" i="4"/>
  <c r="C44" i="4" s="1"/>
  <c r="B45" i="4"/>
  <c r="C45" i="4" s="1"/>
  <c r="B46" i="4"/>
  <c r="B47" i="4"/>
  <c r="C47" i="4" s="1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C3" i="4"/>
  <c r="C4" i="4"/>
  <c r="C19" i="4"/>
  <c r="C20" i="4"/>
  <c r="C28" i="4"/>
  <c r="C29" i="4"/>
  <c r="C30" i="4"/>
  <c r="C33" i="4"/>
  <c r="C34" i="4"/>
  <c r="C35" i="4"/>
  <c r="C38" i="4"/>
  <c r="C40" i="4"/>
  <c r="C41" i="4"/>
  <c r="C42" i="4"/>
  <c r="C43" i="4"/>
  <c r="C46" i="4"/>
  <c r="C48" i="4"/>
  <c r="C49" i="4"/>
  <c r="C50" i="4"/>
  <c r="C2" i="4"/>
  <c r="V6" i="6"/>
  <c r="V7" i="6"/>
  <c r="V8" i="6"/>
  <c r="V9" i="6"/>
  <c r="V10" i="6"/>
  <c r="V11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P6" i="6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L5" i="6"/>
  <c r="T7" i="6" s="1"/>
  <c r="B2" i="4"/>
  <c r="B3" i="4"/>
  <c r="B4" i="4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B20" i="4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B29" i="4"/>
  <c r="E18" i="6"/>
  <c r="F18" i="6"/>
  <c r="G18" i="6"/>
  <c r="I18" i="6"/>
  <c r="J18" i="6"/>
  <c r="U7" i="6" l="1"/>
  <c r="L6" i="6"/>
  <c r="U9" i="6"/>
  <c r="U16" i="6"/>
  <c r="U8" i="6"/>
  <c r="U15" i="6"/>
  <c r="U17" i="6"/>
  <c r="U12" i="6"/>
  <c r="U13" i="6"/>
  <c r="U11" i="6"/>
  <c r="U14" i="6"/>
  <c r="U10" i="6"/>
  <c r="L7" i="6" l="1"/>
  <c r="T8" i="6"/>
  <c r="K27" i="2"/>
  <c r="K28" i="2"/>
  <c r="H28" i="2"/>
  <c r="I28" i="2" s="1"/>
  <c r="H27" i="2"/>
  <c r="I27" i="2" s="1"/>
  <c r="L8" i="6" l="1"/>
  <c r="T9" i="6"/>
  <c r="E48" i="1"/>
  <c r="E49" i="1" s="1"/>
  <c r="F48" i="1"/>
  <c r="F49" i="1" s="1"/>
  <c r="K49" i="1"/>
  <c r="M53" i="1" s="1"/>
  <c r="N53" i="1" s="1"/>
  <c r="K48" i="1"/>
  <c r="M52" i="1" l="1"/>
  <c r="N52" i="1" s="1"/>
  <c r="M51" i="1"/>
  <c r="N51" i="1" s="1"/>
  <c r="M50" i="1"/>
  <c r="N50" i="1" s="1"/>
  <c r="T10" i="6"/>
  <c r="L9" i="6"/>
  <c r="L10" i="6" l="1"/>
  <c r="T11" i="6"/>
  <c r="T12" i="6" l="1"/>
  <c r="V12" i="6" s="1"/>
  <c r="L11" i="6"/>
  <c r="E47" i="1"/>
  <c r="F47" i="1"/>
  <c r="K47" i="1"/>
  <c r="K26" i="2"/>
  <c r="K25" i="2"/>
  <c r="H26" i="2"/>
  <c r="I26" i="2" s="1"/>
  <c r="H25" i="2"/>
  <c r="I25" i="2"/>
  <c r="C57" i="4" l="1"/>
  <c r="C53" i="4"/>
  <c r="C56" i="4"/>
  <c r="C55" i="4"/>
  <c r="C51" i="4"/>
  <c r="C52" i="4"/>
  <c r="C54" i="4"/>
  <c r="L12" i="6"/>
  <c r="T13" i="6"/>
  <c r="V13" i="6" s="1"/>
  <c r="C59" i="4" l="1"/>
  <c r="C58" i="4"/>
  <c r="C62" i="4"/>
  <c r="C63" i="4"/>
  <c r="C64" i="4"/>
  <c r="C61" i="4"/>
  <c r="C60" i="4"/>
  <c r="L13" i="6"/>
  <c r="T14" i="6"/>
  <c r="V14" i="6" s="1"/>
  <c r="C71" i="4" l="1"/>
  <c r="C65" i="4"/>
  <c r="C66" i="4"/>
  <c r="C70" i="4"/>
  <c r="C67" i="4"/>
  <c r="C69" i="4"/>
  <c r="C68" i="4"/>
  <c r="L14" i="6"/>
  <c r="T15" i="6"/>
  <c r="V15" i="6" s="1"/>
  <c r="C73" i="4" l="1"/>
  <c r="C74" i="4"/>
  <c r="C75" i="4"/>
  <c r="C72" i="4"/>
  <c r="C76" i="4"/>
  <c r="C77" i="4"/>
  <c r="C78" i="4"/>
  <c r="T16" i="6"/>
  <c r="V16" i="6" s="1"/>
  <c r="L15" i="6"/>
  <c r="C81" i="4" l="1"/>
  <c r="C80" i="4"/>
  <c r="C79" i="4"/>
  <c r="C82" i="4"/>
  <c r="C84" i="4"/>
  <c r="C83" i="4"/>
  <c r="C85" i="4"/>
  <c r="T17" i="6"/>
  <c r="V17" i="6" s="1"/>
  <c r="L16" i="6"/>
  <c r="L17" i="6" s="1"/>
  <c r="C89" i="4" l="1"/>
  <c r="C90" i="4"/>
  <c r="C91" i="4"/>
  <c r="C86" i="4"/>
  <c r="C88" i="4"/>
  <c r="C87" i="4"/>
  <c r="C92" i="4"/>
  <c r="F2" i="5"/>
  <c r="E46" i="1" l="1"/>
  <c r="K46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E41" i="1" l="1"/>
  <c r="E42" i="1" s="1"/>
  <c r="E43" i="1" s="1"/>
  <c r="E44" i="1" s="1"/>
  <c r="E45" i="1" s="1"/>
  <c r="K43" i="1"/>
  <c r="K44" i="1"/>
  <c r="K45" i="1"/>
  <c r="M49" i="1" s="1"/>
  <c r="N49" i="1" s="1"/>
  <c r="K42" i="1"/>
  <c r="K41" i="1"/>
  <c r="M48" i="1" l="1"/>
  <c r="N48" i="1" s="1"/>
  <c r="M47" i="1"/>
  <c r="N47" i="1" s="1"/>
  <c r="M45" i="1"/>
  <c r="N45" i="1" s="1"/>
  <c r="M46" i="1"/>
  <c r="N46" i="1" s="1"/>
  <c r="E40" i="1"/>
  <c r="K40" i="1"/>
  <c r="M42" i="1" l="1"/>
  <c r="N42" i="1" s="1"/>
  <c r="M43" i="1"/>
  <c r="N43" i="1" s="1"/>
  <c r="M44" i="1"/>
  <c r="N44" i="1" s="1"/>
  <c r="M41" i="1"/>
  <c r="N41" i="1" s="1"/>
  <c r="E39" i="1"/>
  <c r="K39" i="1"/>
  <c r="E36" i="1" l="1"/>
  <c r="E37" i="1" s="1"/>
  <c r="E38" i="1" s="1"/>
  <c r="F36" i="1"/>
  <c r="K36" i="1"/>
  <c r="F37" i="1"/>
  <c r="K37" i="1"/>
  <c r="F38" i="1"/>
  <c r="F39" i="1" s="1"/>
  <c r="F40" i="1" s="1"/>
  <c r="F41" i="1" s="1"/>
  <c r="F42" i="1" s="1"/>
  <c r="F43" i="1" s="1"/>
  <c r="F44" i="1" s="1"/>
  <c r="F45" i="1" s="1"/>
  <c r="F46" i="1" s="1"/>
  <c r="K38" i="1"/>
  <c r="M39" i="1" l="1"/>
  <c r="N39" i="1" s="1"/>
  <c r="M40" i="1"/>
  <c r="N40" i="1" s="1"/>
  <c r="M38" i="1"/>
  <c r="N38" i="1" s="1"/>
  <c r="K34" i="1"/>
  <c r="K35" i="1"/>
  <c r="K33" i="1"/>
  <c r="M37" i="1" s="1"/>
  <c r="N37" i="1" s="1"/>
  <c r="K32" i="1"/>
  <c r="E34" i="1"/>
  <c r="F34" i="1"/>
  <c r="E35" i="1"/>
  <c r="F35" i="1"/>
  <c r="M36" i="1" l="1"/>
  <c r="N36" i="1" s="1"/>
  <c r="L32" i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M34" i="1"/>
  <c r="N34" i="1" s="1"/>
  <c r="M35" i="1"/>
  <c r="N35" i="1" s="1"/>
  <c r="E32" i="1" l="1"/>
  <c r="F32" i="1"/>
  <c r="M32" i="1"/>
  <c r="N32" i="1" s="1"/>
  <c r="O32" i="1" s="1"/>
  <c r="E33" i="1"/>
  <c r="F33" i="1"/>
  <c r="M33" i="1"/>
  <c r="N33" i="1" s="1"/>
  <c r="E31" i="1"/>
  <c r="F31" i="1"/>
  <c r="M31" i="1"/>
  <c r="N31" i="1" s="1"/>
  <c r="O31" i="1" s="1"/>
  <c r="Q32" i="1" l="1"/>
  <c r="P32" i="1"/>
  <c r="R32" i="1"/>
  <c r="O33" i="1"/>
  <c r="O34" i="1" s="1"/>
  <c r="P31" i="1"/>
  <c r="Q31" i="1"/>
  <c r="R31" i="1"/>
  <c r="P33" i="1" l="1"/>
  <c r="R33" i="1"/>
  <c r="P34" i="1"/>
  <c r="Q34" i="1"/>
  <c r="R34" i="1"/>
  <c r="O35" i="1"/>
  <c r="O36" i="1" s="1"/>
  <c r="Q33" i="1"/>
  <c r="E29" i="1"/>
  <c r="F29" i="1"/>
  <c r="M29" i="1"/>
  <c r="N29" i="1"/>
  <c r="O29" i="1"/>
  <c r="O30" i="1" s="1"/>
  <c r="E30" i="1"/>
  <c r="F30" i="1"/>
  <c r="M30" i="1"/>
  <c r="N30" i="1"/>
  <c r="Q36" i="1" l="1"/>
  <c r="O37" i="1"/>
  <c r="R36" i="1"/>
  <c r="P36" i="1"/>
  <c r="Q35" i="1"/>
  <c r="P35" i="1"/>
  <c r="R35" i="1"/>
  <c r="Q30" i="1"/>
  <c r="P30" i="1"/>
  <c r="R30" i="1"/>
  <c r="R29" i="1"/>
  <c r="Q29" i="1"/>
  <c r="P29" i="1"/>
  <c r="E28" i="1"/>
  <c r="F28" i="1"/>
  <c r="M28" i="1"/>
  <c r="N28" i="1"/>
  <c r="O28" i="1"/>
  <c r="P28" i="1"/>
  <c r="Q28" i="1"/>
  <c r="R28" i="1"/>
  <c r="P37" i="1" l="1"/>
  <c r="R37" i="1"/>
  <c r="Q37" i="1"/>
  <c r="O38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F26" i="1"/>
  <c r="F27" i="1" s="1"/>
  <c r="M26" i="1"/>
  <c r="N26" i="1"/>
  <c r="O26" i="1"/>
  <c r="R26" i="1" s="1"/>
  <c r="P26" i="1"/>
  <c r="Q26" i="1"/>
  <c r="M27" i="1"/>
  <c r="N27" i="1"/>
  <c r="O39" i="1" l="1"/>
  <c r="O40" i="1" s="1"/>
  <c r="O41" i="1" s="1"/>
  <c r="P38" i="1"/>
  <c r="Q38" i="1"/>
  <c r="R38" i="1"/>
  <c r="O27" i="1"/>
  <c r="Q41" i="1" l="1"/>
  <c r="R41" i="1"/>
  <c r="P41" i="1"/>
  <c r="O42" i="1"/>
  <c r="Q40" i="1"/>
  <c r="R40" i="1"/>
  <c r="P40" i="1"/>
  <c r="Q39" i="1"/>
  <c r="R39" i="1"/>
  <c r="P39" i="1"/>
  <c r="P27" i="1"/>
  <c r="Q27" i="1"/>
  <c r="R27" i="1"/>
  <c r="P42" i="1" l="1"/>
  <c r="Q42" i="1"/>
  <c r="R42" i="1"/>
  <c r="O43" i="1"/>
  <c r="M25" i="1"/>
  <c r="N25" i="1" s="1"/>
  <c r="O25" i="1" s="1"/>
  <c r="M19" i="1"/>
  <c r="N19" i="1"/>
  <c r="O19" i="1"/>
  <c r="O20" i="1" s="1"/>
  <c r="M20" i="1"/>
  <c r="N20" i="1"/>
  <c r="M21" i="1"/>
  <c r="N21" i="1" s="1"/>
  <c r="O21" i="1" s="1"/>
  <c r="M22" i="1"/>
  <c r="N22" i="1" s="1"/>
  <c r="M23" i="1"/>
  <c r="N23" i="1" s="1"/>
  <c r="M24" i="1"/>
  <c r="N24" i="1" s="1"/>
  <c r="F19" i="1"/>
  <c r="F20" i="1"/>
  <c r="F21" i="1"/>
  <c r="F22" i="1"/>
  <c r="F23" i="1"/>
  <c r="F24" i="1"/>
  <c r="F25" i="1"/>
  <c r="Q43" i="1" l="1"/>
  <c r="R43" i="1"/>
  <c r="O44" i="1"/>
  <c r="P43" i="1"/>
  <c r="R25" i="1"/>
  <c r="P25" i="1"/>
  <c r="Q25" i="1"/>
  <c r="Q21" i="1"/>
  <c r="R21" i="1"/>
  <c r="P21" i="1"/>
  <c r="O22" i="1"/>
  <c r="P20" i="1"/>
  <c r="Q20" i="1"/>
  <c r="R20" i="1"/>
  <c r="R19" i="1"/>
  <c r="Q19" i="1"/>
  <c r="P19" i="1"/>
  <c r="F15" i="1"/>
  <c r="M15" i="1"/>
  <c r="N15" i="1" s="1"/>
  <c r="O15" i="1" s="1"/>
  <c r="F16" i="1"/>
  <c r="F17" i="1" s="1"/>
  <c r="F18" i="1" s="1"/>
  <c r="M16" i="1"/>
  <c r="N16" i="1" s="1"/>
  <c r="O16" i="1" s="1"/>
  <c r="M17" i="1"/>
  <c r="N17" i="1" s="1"/>
  <c r="M18" i="1"/>
  <c r="N18" i="1" s="1"/>
  <c r="R44" i="1" l="1"/>
  <c r="O45" i="1"/>
  <c r="P44" i="1"/>
  <c r="Q44" i="1"/>
  <c r="R22" i="1"/>
  <c r="P22" i="1"/>
  <c r="Q22" i="1"/>
  <c r="O23" i="1"/>
  <c r="O17" i="1"/>
  <c r="O18" i="1" s="1"/>
  <c r="Q16" i="1"/>
  <c r="R16" i="1"/>
  <c r="P16" i="1"/>
  <c r="P15" i="1"/>
  <c r="Q15" i="1"/>
  <c r="R15" i="1"/>
  <c r="O46" i="1" l="1"/>
  <c r="O47" i="1" s="1"/>
  <c r="Q45" i="1"/>
  <c r="P45" i="1"/>
  <c r="R45" i="1"/>
  <c r="P23" i="1"/>
  <c r="Q23" i="1"/>
  <c r="R23" i="1"/>
  <c r="O24" i="1"/>
  <c r="P18" i="1"/>
  <c r="R18" i="1"/>
  <c r="Q18" i="1"/>
  <c r="P17" i="1"/>
  <c r="Q17" i="1"/>
  <c r="R17" i="1"/>
  <c r="O48" i="1" l="1"/>
  <c r="Q47" i="1"/>
  <c r="R47" i="1"/>
  <c r="P47" i="1"/>
  <c r="R46" i="1"/>
  <c r="Q46" i="1"/>
  <c r="P46" i="1"/>
  <c r="P24" i="1"/>
  <c r="Q24" i="1"/>
  <c r="R24" i="1"/>
  <c r="P48" i="1" l="1"/>
  <c r="Q48" i="1"/>
  <c r="R48" i="1"/>
  <c r="O49" i="1"/>
  <c r="M14" i="1"/>
  <c r="N14" i="1" s="1"/>
  <c r="M11" i="1"/>
  <c r="N11" i="1"/>
  <c r="M12" i="1"/>
  <c r="N12" i="1"/>
  <c r="M13" i="1"/>
  <c r="N13" i="1"/>
  <c r="O50" i="1" l="1"/>
  <c r="P49" i="1"/>
  <c r="R49" i="1"/>
  <c r="Q49" i="1"/>
  <c r="E2" i="1"/>
  <c r="E3" i="1" s="1"/>
  <c r="E4" i="1" s="1"/>
  <c r="E5" i="1" s="1"/>
  <c r="E6" i="1" s="1"/>
  <c r="E7" i="1" s="1"/>
  <c r="E8" i="1" s="1"/>
  <c r="E9" i="1" s="1"/>
  <c r="E10" i="1" s="1"/>
  <c r="E11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O51" i="1" l="1"/>
  <c r="R50" i="1"/>
  <c r="P50" i="1"/>
  <c r="Q50" i="1"/>
  <c r="K24" i="2"/>
  <c r="K23" i="2"/>
  <c r="K22" i="2"/>
  <c r="K21" i="2"/>
  <c r="K20" i="2"/>
  <c r="K19" i="2"/>
  <c r="K18" i="2"/>
  <c r="K17" i="2"/>
  <c r="K16" i="2"/>
  <c r="O52" i="1" l="1"/>
  <c r="Q51" i="1"/>
  <c r="R51" i="1"/>
  <c r="P51" i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O53" i="1" l="1"/>
  <c r="Q52" i="1"/>
  <c r="R52" i="1"/>
  <c r="P52" i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O54" i="1" l="1"/>
  <c r="R53" i="1"/>
  <c r="Q53" i="1"/>
  <c r="P53" i="1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R54" i="1" l="1"/>
  <c r="Q54" i="1"/>
  <c r="P54" i="1"/>
  <c r="J16" i="2"/>
  <c r="J17" i="2" l="1"/>
  <c r="J18" i="2" l="1"/>
  <c r="J19" i="2" l="1"/>
  <c r="J20" i="2" l="1"/>
  <c r="J21" i="2" l="1"/>
  <c r="J22" i="2" l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l="1"/>
  <c r="J23" i="2"/>
  <c r="J24" i="2" l="1"/>
  <c r="J25" i="2" s="1"/>
  <c r="J26" i="2" s="1"/>
  <c r="J27" i="2" s="1"/>
  <c r="J28" i="2" s="1"/>
  <c r="J29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O3" i="1" l="1"/>
  <c r="O4" i="1" s="1"/>
  <c r="O5" i="1" s="1"/>
  <c r="O6" i="1" s="1"/>
  <c r="O7" i="1" s="1"/>
  <c r="O8" i="1" s="1"/>
  <c r="O9" i="1" s="1"/>
  <c r="O37" i="2"/>
  <c r="F9" i="1"/>
  <c r="P8" i="1" l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O12" i="1" l="1"/>
  <c r="P11" i="1"/>
  <c r="Q11" i="1"/>
  <c r="R11" i="1"/>
  <c r="P10" i="1"/>
  <c r="Q10" i="1"/>
  <c r="R10" i="1"/>
  <c r="O39" i="2"/>
  <c r="P12" i="1" l="1"/>
  <c r="Q12" i="1"/>
  <c r="O13" i="1"/>
  <c r="R12" i="1"/>
  <c r="O40" i="2"/>
  <c r="O14" i="1" l="1"/>
  <c r="P13" i="1"/>
  <c r="Q13" i="1"/>
  <c r="R13" i="1"/>
  <c r="O41" i="2"/>
  <c r="P14" i="1" l="1"/>
  <c r="Q14" i="1"/>
  <c r="R14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G2" i="2" l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</calcChain>
</file>

<file path=xl/sharedStrings.xml><?xml version="1.0" encoding="utf-8"?>
<sst xmlns="http://schemas.openxmlformats.org/spreadsheetml/2006/main" count="302" uniqueCount="80">
  <si>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</si>
  <si>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</si>
  <si>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</si>
  <si>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</si>
  <si>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</si>
  <si>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</si>
  <si>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</si>
  <si>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</si>
  <si>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</si>
  <si>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</si>
  <si>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</si>
  <si>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</si>
  <si>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</si>
  <si>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</si>
  <si>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</si>
  <si>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ave85-21</t>
  </si>
  <si>
    <t>cum85-21</t>
  </si>
  <si>
    <t>pcum85-21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</si>
  <si>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</si>
  <si>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</si>
  <si>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</si>
  <si>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</si>
  <si>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</si>
  <si>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</si>
  <si>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</si>
  <si>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</si>
  <si>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</si>
  <si>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</si>
  <si>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</si>
  <si>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</si>
  <si>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</si>
  <si>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</si>
  <si>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</si>
  <si>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</si>
  <si>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</si>
  <si>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</si>
  <si>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</si>
  <si>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</si>
  <si>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</si>
  <si>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</si>
  <si>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</si>
  <si>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</si>
  <si>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</si>
  <si>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</si>
  <si>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</si>
  <si>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</si>
  <si>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</si>
  <si>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esc22</t>
  </si>
  <si>
    <t>cum22</t>
  </si>
  <si>
    <t>Sockeye (Kept)</t>
  </si>
  <si>
    <t>date</t>
  </si>
  <si>
    <t>nation</t>
  </si>
  <si>
    <t>pieces</t>
  </si>
  <si>
    <t>Lax Kw'alaams</t>
  </si>
  <si>
    <t>Gillnet</t>
  </si>
  <si>
    <t>weight</t>
  </si>
  <si>
    <t>avg.weight</t>
  </si>
  <si>
    <t>Metlakatla</t>
  </si>
  <si>
    <t>NCSFNSS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</si>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</sst>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C1" sqref="C1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61</v>
      </c>
    </row>
    <row r="2" spans="1:2" x14ac:dyDescent="0.35">
      <c r="A2" s="1">
        <v>45087</v>
      </c>
      <c r="B2">
        <v>23</v>
      </c>
    </row>
    <row r="3" spans="1:2" x14ac:dyDescent="0.35">
      <c r="A3" s="1">
        <v>45088</v>
      </c>
      <c r="B3">
        <v>24</v>
      </c>
    </row>
    <row r="4" spans="1:2" x14ac:dyDescent="0.35">
      <c r="A4" s="1">
        <v>45089</v>
      </c>
      <c r="B4">
        <v>24</v>
      </c>
    </row>
    <row r="5" spans="1:2" x14ac:dyDescent="0.35">
      <c r="A5" s="1">
        <v>45090</v>
      </c>
      <c r="B5">
        <v>24</v>
      </c>
    </row>
    <row r="6" spans="1:2" x14ac:dyDescent="0.35">
      <c r="A6" s="1">
        <v>45091</v>
      </c>
      <c r="B6">
        <v>24</v>
      </c>
    </row>
    <row r="7" spans="1:2" x14ac:dyDescent="0.35">
      <c r="A7" s="1">
        <v>45092</v>
      </c>
      <c r="B7">
        <v>24</v>
      </c>
    </row>
    <row r="8" spans="1:2" x14ac:dyDescent="0.35">
      <c r="A8" s="1">
        <v>45093</v>
      </c>
      <c r="B8">
        <v>24</v>
      </c>
    </row>
    <row r="9" spans="1:2" x14ac:dyDescent="0.35">
      <c r="A9" s="1">
        <v>45094</v>
      </c>
      <c r="B9">
        <v>24</v>
      </c>
    </row>
    <row r="10" spans="1:2" x14ac:dyDescent="0.35">
      <c r="A10" s="1">
        <v>45095</v>
      </c>
      <c r="B10">
        <v>25</v>
      </c>
    </row>
    <row r="11" spans="1:2" x14ac:dyDescent="0.35">
      <c r="A11" s="1">
        <v>45096</v>
      </c>
      <c r="B11">
        <v>25</v>
      </c>
    </row>
    <row r="12" spans="1:2" x14ac:dyDescent="0.35">
      <c r="A12" s="1">
        <v>45097</v>
      </c>
      <c r="B12">
        <v>25</v>
      </c>
    </row>
    <row r="13" spans="1:2" x14ac:dyDescent="0.35">
      <c r="A13" s="1">
        <v>45098</v>
      </c>
      <c r="B13">
        <v>25</v>
      </c>
    </row>
    <row r="14" spans="1:2" x14ac:dyDescent="0.35">
      <c r="A14" s="1">
        <v>45099</v>
      </c>
      <c r="B14">
        <v>25</v>
      </c>
    </row>
    <row r="15" spans="1:2" x14ac:dyDescent="0.35">
      <c r="A15" s="1">
        <v>45100</v>
      </c>
      <c r="B15">
        <v>25</v>
      </c>
    </row>
    <row r="16" spans="1:2" x14ac:dyDescent="0.35">
      <c r="A16" s="1">
        <v>45101</v>
      </c>
      <c r="B16">
        <v>25</v>
      </c>
    </row>
    <row r="17" spans="1:2" x14ac:dyDescent="0.35">
      <c r="A17" s="1">
        <v>45102</v>
      </c>
      <c r="B17">
        <v>26</v>
      </c>
    </row>
    <row r="18" spans="1:2" x14ac:dyDescent="0.35">
      <c r="A18" s="1">
        <v>45103</v>
      </c>
      <c r="B18">
        <v>26</v>
      </c>
    </row>
    <row r="19" spans="1:2" x14ac:dyDescent="0.35">
      <c r="A19" s="1">
        <v>45104</v>
      </c>
      <c r="B19">
        <v>26</v>
      </c>
    </row>
    <row r="20" spans="1:2" x14ac:dyDescent="0.35">
      <c r="A20" s="1">
        <v>45105</v>
      </c>
      <c r="B20">
        <v>26</v>
      </c>
    </row>
    <row r="21" spans="1:2" x14ac:dyDescent="0.35">
      <c r="A21" s="1">
        <v>45106</v>
      </c>
      <c r="B21">
        <v>26</v>
      </c>
    </row>
    <row r="22" spans="1:2" x14ac:dyDescent="0.35">
      <c r="A22" s="1">
        <v>45107</v>
      </c>
      <c r="B22">
        <v>26</v>
      </c>
    </row>
    <row r="23" spans="1:2" x14ac:dyDescent="0.35">
      <c r="A23" s="1">
        <v>45108</v>
      </c>
      <c r="B23">
        <v>26</v>
      </c>
    </row>
    <row r="24" spans="1:2" x14ac:dyDescent="0.35">
      <c r="A24" s="1">
        <v>45109</v>
      </c>
      <c r="B24">
        <v>27</v>
      </c>
    </row>
    <row r="25" spans="1:2" x14ac:dyDescent="0.35">
      <c r="A25" s="1">
        <v>45110</v>
      </c>
      <c r="B25">
        <v>27</v>
      </c>
    </row>
    <row r="26" spans="1:2" x14ac:dyDescent="0.35">
      <c r="A26" s="1">
        <v>45111</v>
      </c>
      <c r="B26">
        <v>27</v>
      </c>
    </row>
    <row r="27" spans="1:2" x14ac:dyDescent="0.35">
      <c r="A27" s="1">
        <v>45112</v>
      </c>
      <c r="B27">
        <v>27</v>
      </c>
    </row>
    <row r="28" spans="1:2" x14ac:dyDescent="0.35">
      <c r="A28" s="1">
        <v>45113</v>
      </c>
      <c r="B28">
        <v>27</v>
      </c>
    </row>
    <row r="29" spans="1:2" x14ac:dyDescent="0.35">
      <c r="A29" s="1">
        <v>45114</v>
      </c>
      <c r="B29">
        <v>27</v>
      </c>
    </row>
    <row r="30" spans="1:2" x14ac:dyDescent="0.35">
      <c r="A30" s="1">
        <v>45115</v>
      </c>
      <c r="B30">
        <v>27</v>
      </c>
    </row>
    <row r="31" spans="1:2" x14ac:dyDescent="0.35">
      <c r="A31" s="1">
        <v>45116</v>
      </c>
      <c r="B31">
        <v>28</v>
      </c>
    </row>
    <row r="32" spans="1:2" x14ac:dyDescent="0.35">
      <c r="A32" s="1">
        <v>45117</v>
      </c>
      <c r="B32">
        <v>28</v>
      </c>
    </row>
    <row r="33" spans="1:2" x14ac:dyDescent="0.35">
      <c r="A33" s="1">
        <v>45118</v>
      </c>
      <c r="B33">
        <v>28</v>
      </c>
    </row>
    <row r="34" spans="1:2" x14ac:dyDescent="0.35">
      <c r="A34" s="1">
        <v>45119</v>
      </c>
      <c r="B34">
        <v>28</v>
      </c>
    </row>
    <row r="35" spans="1:2" x14ac:dyDescent="0.35">
      <c r="A35" s="1">
        <v>45120</v>
      </c>
      <c r="B35">
        <v>28</v>
      </c>
    </row>
    <row r="36" spans="1:2" x14ac:dyDescent="0.35">
      <c r="A36" s="1">
        <v>45121</v>
      </c>
      <c r="B36">
        <v>28</v>
      </c>
    </row>
    <row r="37" spans="1:2" x14ac:dyDescent="0.35">
      <c r="A37" s="1">
        <v>45122</v>
      </c>
      <c r="B37">
        <v>28</v>
      </c>
    </row>
    <row r="38" spans="1:2" x14ac:dyDescent="0.35">
      <c r="A38" s="1">
        <v>45123</v>
      </c>
      <c r="B38">
        <v>29</v>
      </c>
    </row>
    <row r="39" spans="1:2" x14ac:dyDescent="0.35">
      <c r="A39" s="1">
        <v>45124</v>
      </c>
      <c r="B39">
        <v>29</v>
      </c>
    </row>
    <row r="40" spans="1:2" x14ac:dyDescent="0.35">
      <c r="A40" s="1">
        <v>45125</v>
      </c>
      <c r="B40">
        <v>29</v>
      </c>
    </row>
    <row r="41" spans="1:2" x14ac:dyDescent="0.35">
      <c r="A41" s="1">
        <v>45126</v>
      </c>
      <c r="B41">
        <v>29</v>
      </c>
    </row>
    <row r="42" spans="1:2" x14ac:dyDescent="0.35">
      <c r="A42" s="1">
        <v>45127</v>
      </c>
      <c r="B42">
        <v>29</v>
      </c>
    </row>
    <row r="43" spans="1:2" x14ac:dyDescent="0.35">
      <c r="A43" s="1">
        <v>45128</v>
      </c>
      <c r="B43">
        <v>29</v>
      </c>
    </row>
    <row r="44" spans="1:2" x14ac:dyDescent="0.35">
      <c r="A44" s="1">
        <v>45129</v>
      </c>
      <c r="B44">
        <v>29</v>
      </c>
    </row>
    <row r="45" spans="1:2" x14ac:dyDescent="0.35">
      <c r="A45" s="1">
        <v>45130</v>
      </c>
      <c r="B45">
        <v>30</v>
      </c>
    </row>
    <row r="46" spans="1:2" x14ac:dyDescent="0.35">
      <c r="A46" s="1">
        <v>45131</v>
      </c>
      <c r="B46">
        <v>30</v>
      </c>
    </row>
    <row r="47" spans="1:2" x14ac:dyDescent="0.35">
      <c r="A47" s="1">
        <v>45132</v>
      </c>
      <c r="B47">
        <v>30</v>
      </c>
    </row>
    <row r="48" spans="1:2" x14ac:dyDescent="0.35">
      <c r="A48" s="1">
        <v>45133</v>
      </c>
      <c r="B48">
        <v>30</v>
      </c>
    </row>
    <row r="49" spans="1:2" x14ac:dyDescent="0.35">
      <c r="A49" s="1">
        <v>45134</v>
      </c>
      <c r="B49">
        <v>30</v>
      </c>
    </row>
    <row r="50" spans="1:2" x14ac:dyDescent="0.35">
      <c r="A50" s="1">
        <v>45135</v>
      </c>
      <c r="B50">
        <v>30</v>
      </c>
    </row>
    <row r="51" spans="1:2" x14ac:dyDescent="0.35">
      <c r="A51" s="1">
        <v>45136</v>
      </c>
      <c r="B51">
        <v>30</v>
      </c>
    </row>
    <row r="52" spans="1:2" x14ac:dyDescent="0.35">
      <c r="A52" s="1">
        <v>45137</v>
      </c>
      <c r="B52">
        <v>31</v>
      </c>
    </row>
    <row r="53" spans="1:2" x14ac:dyDescent="0.35">
      <c r="A53" s="1">
        <v>45138</v>
      </c>
      <c r="B53">
        <v>31</v>
      </c>
    </row>
    <row r="54" spans="1:2" x14ac:dyDescent="0.35">
      <c r="A54" s="1">
        <v>45139</v>
      </c>
      <c r="B54">
        <v>31</v>
      </c>
    </row>
    <row r="55" spans="1:2" x14ac:dyDescent="0.35">
      <c r="A55" s="1">
        <v>45140</v>
      </c>
      <c r="B55">
        <v>31</v>
      </c>
    </row>
    <row r="56" spans="1:2" x14ac:dyDescent="0.35">
      <c r="A56" s="1">
        <v>45141</v>
      </c>
      <c r="B56">
        <v>31</v>
      </c>
    </row>
    <row r="57" spans="1:2" x14ac:dyDescent="0.35">
      <c r="A57" s="1">
        <v>45142</v>
      </c>
      <c r="B57">
        <v>31</v>
      </c>
    </row>
    <row r="58" spans="1:2" x14ac:dyDescent="0.35">
      <c r="A58" s="1">
        <v>45143</v>
      </c>
      <c r="B58">
        <v>31</v>
      </c>
    </row>
    <row r="59" spans="1:2" x14ac:dyDescent="0.35">
      <c r="A59" s="1">
        <v>45144</v>
      </c>
      <c r="B59">
        <v>32</v>
      </c>
    </row>
    <row r="60" spans="1:2" x14ac:dyDescent="0.35">
      <c r="A60" s="1">
        <v>45145</v>
      </c>
      <c r="B60">
        <v>32</v>
      </c>
    </row>
    <row r="61" spans="1:2" x14ac:dyDescent="0.35">
      <c r="A61" s="1">
        <v>45146</v>
      </c>
      <c r="B61">
        <v>32</v>
      </c>
    </row>
    <row r="62" spans="1:2" x14ac:dyDescent="0.35">
      <c r="A62" s="1">
        <v>45147</v>
      </c>
      <c r="B62">
        <v>32</v>
      </c>
    </row>
    <row r="63" spans="1:2" x14ac:dyDescent="0.35">
      <c r="A63" s="1">
        <v>45148</v>
      </c>
      <c r="B63">
        <v>32</v>
      </c>
    </row>
    <row r="64" spans="1:2" x14ac:dyDescent="0.35">
      <c r="A64" s="1">
        <v>45149</v>
      </c>
      <c r="B64">
        <v>32</v>
      </c>
    </row>
    <row r="65" spans="1:2" x14ac:dyDescent="0.35">
      <c r="A65" s="1">
        <v>45150</v>
      </c>
      <c r="B65">
        <v>32</v>
      </c>
    </row>
    <row r="66" spans="1:2" x14ac:dyDescent="0.35">
      <c r="A66" s="1">
        <v>45151</v>
      </c>
      <c r="B66">
        <v>33</v>
      </c>
    </row>
    <row r="67" spans="1:2" x14ac:dyDescent="0.35">
      <c r="A67" s="1">
        <v>45152</v>
      </c>
      <c r="B67">
        <v>33</v>
      </c>
    </row>
    <row r="68" spans="1:2" x14ac:dyDescent="0.35">
      <c r="A68" s="1">
        <v>45153</v>
      </c>
      <c r="B68">
        <v>33</v>
      </c>
    </row>
    <row r="69" spans="1:2" x14ac:dyDescent="0.35">
      <c r="A69" s="1">
        <v>45154</v>
      </c>
      <c r="B69">
        <v>33</v>
      </c>
    </row>
    <row r="70" spans="1:2" x14ac:dyDescent="0.35">
      <c r="A70" s="1">
        <v>45155</v>
      </c>
      <c r="B70">
        <v>33</v>
      </c>
    </row>
    <row r="71" spans="1:2" x14ac:dyDescent="0.35">
      <c r="A71" s="1">
        <v>45156</v>
      </c>
      <c r="B71">
        <v>33</v>
      </c>
    </row>
    <row r="72" spans="1:2" x14ac:dyDescent="0.35">
      <c r="A72" s="1">
        <v>45157</v>
      </c>
      <c r="B72">
        <v>33</v>
      </c>
    </row>
    <row r="73" spans="1:2" x14ac:dyDescent="0.35">
      <c r="A73" s="1">
        <v>45158</v>
      </c>
      <c r="B73">
        <v>34</v>
      </c>
    </row>
    <row r="74" spans="1:2" x14ac:dyDescent="0.35">
      <c r="A74" s="1">
        <v>45159</v>
      </c>
      <c r="B74">
        <v>34</v>
      </c>
    </row>
    <row r="75" spans="1:2" x14ac:dyDescent="0.35">
      <c r="A75" s="1">
        <v>45160</v>
      </c>
      <c r="B75">
        <v>34</v>
      </c>
    </row>
    <row r="76" spans="1:2" x14ac:dyDescent="0.35">
      <c r="A76" s="1">
        <v>45161</v>
      </c>
      <c r="B76">
        <v>34</v>
      </c>
    </row>
    <row r="77" spans="1:2" x14ac:dyDescent="0.35">
      <c r="A77" s="1">
        <v>45162</v>
      </c>
      <c r="B77">
        <v>34</v>
      </c>
    </row>
    <row r="78" spans="1:2" x14ac:dyDescent="0.35">
      <c r="A78" s="1">
        <v>45163</v>
      </c>
      <c r="B78">
        <v>34</v>
      </c>
    </row>
    <row r="79" spans="1:2" x14ac:dyDescent="0.35">
      <c r="A79" s="1">
        <v>45164</v>
      </c>
      <c r="B79">
        <v>34</v>
      </c>
    </row>
    <row r="80" spans="1:2" x14ac:dyDescent="0.35">
      <c r="A80" s="1">
        <v>45165</v>
      </c>
      <c r="B80">
        <v>35</v>
      </c>
    </row>
    <row r="81" spans="1:2" x14ac:dyDescent="0.35">
      <c r="A81" s="1">
        <v>45166</v>
      </c>
      <c r="B81">
        <v>35</v>
      </c>
    </row>
    <row r="82" spans="1:2" x14ac:dyDescent="0.35">
      <c r="A82" s="1">
        <v>45167</v>
      </c>
      <c r="B82">
        <v>35</v>
      </c>
    </row>
    <row r="83" spans="1:2" x14ac:dyDescent="0.35">
      <c r="A83" s="1">
        <v>45168</v>
      </c>
      <c r="B83">
        <v>35</v>
      </c>
    </row>
    <row r="84" spans="1:2" x14ac:dyDescent="0.35">
      <c r="A84" s="1">
        <v>45169</v>
      </c>
      <c r="B84">
        <v>35</v>
      </c>
    </row>
    <row r="85" spans="1:2" x14ac:dyDescent="0.35">
      <c r="A85" s="1">
        <v>45170</v>
      </c>
      <c r="B85">
        <v>35</v>
      </c>
    </row>
    <row r="86" spans="1:2" x14ac:dyDescent="0.35">
      <c r="A86" s="1">
        <v>45171</v>
      </c>
      <c r="B86">
        <v>35</v>
      </c>
    </row>
    <row r="87" spans="1:2" x14ac:dyDescent="0.35">
      <c r="A87" s="1">
        <v>45172</v>
      </c>
      <c r="B87">
        <v>36</v>
      </c>
    </row>
    <row r="88" spans="1:2" x14ac:dyDescent="0.35">
      <c r="A88" s="1">
        <v>45173</v>
      </c>
      <c r="B88">
        <v>36</v>
      </c>
    </row>
    <row r="89" spans="1:2" x14ac:dyDescent="0.35">
      <c r="A89" s="1">
        <v>45174</v>
      </c>
      <c r="B89">
        <v>36</v>
      </c>
    </row>
    <row r="90" spans="1:2" x14ac:dyDescent="0.35">
      <c r="A90" s="1">
        <v>45175</v>
      </c>
      <c r="B90">
        <v>36</v>
      </c>
    </row>
    <row r="91" spans="1:2" x14ac:dyDescent="0.35">
      <c r="A91" s="1">
        <v>45176</v>
      </c>
      <c r="B91">
        <v>36</v>
      </c>
    </row>
    <row r="92" spans="1:2" x14ac:dyDescent="0.35">
      <c r="A92" s="1">
        <v>45177</v>
      </c>
      <c r="B92">
        <v>36</v>
      </c>
    </row>
    <row r="93" spans="1:2" x14ac:dyDescent="0.35">
      <c r="A93" s="1">
        <v>45178</v>
      </c>
      <c r="B93">
        <v>36</v>
      </c>
    </row>
    <row r="94" spans="1:2" x14ac:dyDescent="0.35">
      <c r="A94" s="1">
        <v>45179</v>
      </c>
      <c r="B94">
        <v>37</v>
      </c>
    </row>
    <row r="95" spans="1:2" x14ac:dyDescent="0.35">
      <c r="A95" s="1">
        <v>45180</v>
      </c>
      <c r="B95">
        <v>37</v>
      </c>
    </row>
    <row r="96" spans="1:2" x14ac:dyDescent="0.35">
      <c r="A96" s="1">
        <v>45181</v>
      </c>
      <c r="B96">
        <v>37</v>
      </c>
    </row>
    <row r="97" spans="1:2" x14ac:dyDescent="0.35">
      <c r="A97" s="1">
        <v>45182</v>
      </c>
      <c r="B97">
        <v>37</v>
      </c>
    </row>
    <row r="98" spans="1:2" x14ac:dyDescent="0.35">
      <c r="A98" s="1">
        <v>45183</v>
      </c>
      <c r="B98">
        <v>37</v>
      </c>
    </row>
    <row r="99" spans="1:2" x14ac:dyDescent="0.35">
      <c r="A99" s="1">
        <v>45184</v>
      </c>
      <c r="B99">
        <v>37</v>
      </c>
    </row>
    <row r="100" spans="1:2" x14ac:dyDescent="0.35">
      <c r="A100" s="1">
        <v>45185</v>
      </c>
      <c r="B100">
        <v>37</v>
      </c>
    </row>
    <row r="101" spans="1:2" x14ac:dyDescent="0.35">
      <c r="A101" s="1">
        <v>45186</v>
      </c>
      <c r="B101">
        <v>38</v>
      </c>
    </row>
    <row r="102" spans="1:2" x14ac:dyDescent="0.35">
      <c r="A102" s="1">
        <v>45187</v>
      </c>
      <c r="B102">
        <v>38</v>
      </c>
    </row>
    <row r="103" spans="1:2" x14ac:dyDescent="0.35">
      <c r="A103" s="1">
        <v>45188</v>
      </c>
      <c r="B103">
        <v>38</v>
      </c>
    </row>
    <row r="104" spans="1:2" x14ac:dyDescent="0.35">
      <c r="A104" s="1">
        <v>45189</v>
      </c>
      <c r="B104">
        <v>38</v>
      </c>
    </row>
    <row r="105" spans="1:2" x14ac:dyDescent="0.35">
      <c r="A105" s="1">
        <v>45190</v>
      </c>
      <c r="B105">
        <v>38</v>
      </c>
    </row>
    <row r="106" spans="1:2" x14ac:dyDescent="0.35">
      <c r="A106" s="1">
        <v>45191</v>
      </c>
      <c r="B106">
        <v>38</v>
      </c>
    </row>
    <row r="107" spans="1:2" x14ac:dyDescent="0.35">
      <c r="A107" s="1">
        <v>45192</v>
      </c>
      <c r="B107">
        <v>38</v>
      </c>
    </row>
    <row r="108" spans="1:2" x14ac:dyDescent="0.35">
      <c r="A108" s="1">
        <v>45193</v>
      </c>
      <c r="B108">
        <v>39</v>
      </c>
    </row>
    <row r="109" spans="1:2" x14ac:dyDescent="0.35">
      <c r="A109" s="1">
        <v>45194</v>
      </c>
      <c r="B109">
        <v>39</v>
      </c>
    </row>
    <row r="110" spans="1:2" x14ac:dyDescent="0.35">
      <c r="A110" s="1">
        <v>45195</v>
      </c>
      <c r="B110">
        <v>39</v>
      </c>
    </row>
    <row r="111" spans="1:2" x14ac:dyDescent="0.35">
      <c r="A111" s="1">
        <v>45196</v>
      </c>
      <c r="B111">
        <v>39</v>
      </c>
    </row>
    <row r="112" spans="1:2" x14ac:dyDescent="0.35">
      <c r="A112" s="1">
        <v>45197</v>
      </c>
      <c r="B112">
        <v>39</v>
      </c>
    </row>
    <row r="113" spans="1:2" x14ac:dyDescent="0.35">
      <c r="A113" s="1">
        <v>45198</v>
      </c>
      <c r="B113">
        <v>39</v>
      </c>
    </row>
    <row r="114" spans="1:2" x14ac:dyDescent="0.35">
      <c r="A114" s="1">
        <v>45199</v>
      </c>
      <c r="B114">
        <v>39</v>
      </c>
    </row>
    <row r="115" spans="1:2" x14ac:dyDescent="0.35">
      <c r="A115" s="1">
        <v>45200</v>
      </c>
      <c r="B115">
        <v>40</v>
      </c>
    </row>
    <row r="116" spans="1:2" x14ac:dyDescent="0.35">
      <c r="A116" s="1">
        <v>45201</v>
      </c>
      <c r="B116">
        <v>40</v>
      </c>
    </row>
    <row r="117" spans="1:2" x14ac:dyDescent="0.35">
      <c r="A117" s="1">
        <v>45202</v>
      </c>
      <c r="B117">
        <v>40</v>
      </c>
    </row>
    <row r="118" spans="1:2" x14ac:dyDescent="0.35">
      <c r="A118" s="1">
        <v>45203</v>
      </c>
      <c r="B118">
        <v>40</v>
      </c>
    </row>
    <row r="119" spans="1:2" x14ac:dyDescent="0.35">
      <c r="A119" s="1">
        <v>45204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1" sqref="G11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72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8" t="s">
        <v>71</v>
      </c>
      <c r="F3" s="18"/>
      <c r="G3" s="18"/>
      <c r="H3" s="18"/>
      <c r="I3" s="18"/>
      <c r="J3" s="18"/>
      <c r="T3" t="s">
        <v>78</v>
      </c>
      <c r="U3" t="s">
        <v>79</v>
      </c>
    </row>
    <row r="4" spans="1:22" ht="28" customHeight="1" x14ac:dyDescent="0.35">
      <c r="A4" s="14" t="s">
        <v>70</v>
      </c>
      <c r="B4" s="14" t="s">
        <v>69</v>
      </c>
      <c r="C4" s="14" t="s">
        <v>68</v>
      </c>
      <c r="D4" s="14"/>
      <c r="E4" s="13" t="s">
        <v>67</v>
      </c>
      <c r="F4" s="13" t="s">
        <v>66</v>
      </c>
      <c r="G4" s="13" t="s">
        <v>65</v>
      </c>
      <c r="H4" s="13" t="s">
        <v>74</v>
      </c>
      <c r="I4" s="13" t="s">
        <v>64</v>
      </c>
      <c r="J4" s="13" t="s">
        <v>63</v>
      </c>
      <c r="K4" s="12"/>
      <c r="L4" s="13" t="s">
        <v>67</v>
      </c>
      <c r="M4" s="13" t="s">
        <v>66</v>
      </c>
      <c r="N4" s="13" t="s">
        <v>75</v>
      </c>
      <c r="O4" s="13" t="s">
        <v>76</v>
      </c>
      <c r="P4" s="13" t="s">
        <v>64</v>
      </c>
      <c r="Q4" s="13" t="s">
        <v>63</v>
      </c>
      <c r="R4" s="13"/>
      <c r="S4" s="13" t="s">
        <v>61</v>
      </c>
      <c r="T4" s="13" t="s">
        <v>77</v>
      </c>
      <c r="U4" s="13" t="s">
        <v>65</v>
      </c>
    </row>
    <row r="5" spans="1:22" ht="28" customHeight="1" x14ac:dyDescent="0.35">
      <c r="A5" s="14">
        <v>24</v>
      </c>
      <c r="B5" s="10">
        <v>45088</v>
      </c>
      <c r="C5" s="10">
        <v>45094</v>
      </c>
      <c r="D5" s="14"/>
      <c r="E5" s="13"/>
      <c r="F5" s="13"/>
      <c r="G5" s="13">
        <v>1</v>
      </c>
      <c r="H5" s="13"/>
      <c r="I5" s="13"/>
      <c r="J5" s="13"/>
      <c r="K5" s="12"/>
      <c r="L5">
        <f>E5</f>
        <v>0</v>
      </c>
      <c r="M5">
        <f>F5</f>
        <v>0</v>
      </c>
      <c r="N5">
        <f>G5</f>
        <v>1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45095</v>
      </c>
      <c r="C6" s="10">
        <v>45101</v>
      </c>
      <c r="D6" s="14"/>
      <c r="E6" s="13"/>
      <c r="F6" s="13"/>
      <c r="G6" s="13">
        <v>5</v>
      </c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6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45102</v>
      </c>
      <c r="C7" s="10">
        <v>45108</v>
      </c>
      <c r="G7" s="8">
        <v>585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591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6</v>
      </c>
      <c r="V7">
        <f t="shared" si="3"/>
        <v>6</v>
      </c>
    </row>
    <row r="8" spans="1:22" x14ac:dyDescent="0.35">
      <c r="A8">
        <v>27</v>
      </c>
      <c r="B8" s="10">
        <v>45109</v>
      </c>
      <c r="C8" s="10">
        <v>45115</v>
      </c>
      <c r="F8" s="8">
        <v>1383</v>
      </c>
      <c r="G8" s="11">
        <v>2846.0685778770835</v>
      </c>
      <c r="H8" s="17"/>
      <c r="L8">
        <f t="shared" si="4"/>
        <v>0</v>
      </c>
      <c r="M8">
        <f t="shared" si="5"/>
        <v>1383</v>
      </c>
      <c r="N8">
        <f t="shared" si="6"/>
        <v>3437.0685778770835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591</v>
      </c>
      <c r="V8">
        <f t="shared" si="3"/>
        <v>591</v>
      </c>
    </row>
    <row r="9" spans="1:22" x14ac:dyDescent="0.35">
      <c r="A9">
        <v>28</v>
      </c>
      <c r="B9" s="10">
        <v>45116</v>
      </c>
      <c r="C9" s="10">
        <v>45122</v>
      </c>
      <c r="E9" s="8">
        <v>912</v>
      </c>
      <c r="G9" s="11">
        <v>2734.533996237571</v>
      </c>
      <c r="H9" s="17"/>
      <c r="L9">
        <f t="shared" si="4"/>
        <v>912</v>
      </c>
      <c r="M9">
        <f t="shared" si="5"/>
        <v>1383</v>
      </c>
      <c r="N9">
        <f t="shared" si="6"/>
        <v>6171.602574114655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3437.0685778770835</v>
      </c>
      <c r="V9">
        <f t="shared" si="3"/>
        <v>3437.0685778770835</v>
      </c>
    </row>
    <row r="10" spans="1:22" x14ac:dyDescent="0.35">
      <c r="A10">
        <v>29</v>
      </c>
      <c r="B10" s="10">
        <v>45123</v>
      </c>
      <c r="C10" s="10">
        <v>45129</v>
      </c>
      <c r="E10" s="8">
        <v>884</v>
      </c>
      <c r="F10" s="8">
        <f>2851-1383</f>
        <v>1468</v>
      </c>
      <c r="G10" s="11">
        <v>3909.4566615226336</v>
      </c>
      <c r="H10" s="17"/>
      <c r="L10">
        <f t="shared" si="4"/>
        <v>1796</v>
      </c>
      <c r="M10">
        <f t="shared" si="5"/>
        <v>2851</v>
      </c>
      <c r="N10">
        <f t="shared" si="6"/>
        <v>10081.059235637289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1383</v>
      </c>
      <c r="U10">
        <f t="shared" si="10"/>
        <v>6171.602574114655</v>
      </c>
      <c r="V10">
        <f t="shared" si="3"/>
        <v>7554.602574114655</v>
      </c>
    </row>
    <row r="11" spans="1:22" x14ac:dyDescent="0.35">
      <c r="A11">
        <v>30</v>
      </c>
      <c r="B11" s="10">
        <v>45130</v>
      </c>
      <c r="C11" s="10">
        <v>45136</v>
      </c>
      <c r="L11">
        <f t="shared" si="4"/>
        <v>1796</v>
      </c>
      <c r="M11">
        <f t="shared" si="5"/>
        <v>2851</v>
      </c>
      <c r="N11">
        <f t="shared" si="6"/>
        <v>10081.059235637289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2295</v>
      </c>
      <c r="U11">
        <f t="shared" si="10"/>
        <v>10081.059235637289</v>
      </c>
      <c r="V11">
        <f t="shared" si="3"/>
        <v>12376.059235637289</v>
      </c>
    </row>
    <row r="12" spans="1:22" x14ac:dyDescent="0.35">
      <c r="A12">
        <v>31</v>
      </c>
      <c r="B12" s="10">
        <v>45137</v>
      </c>
      <c r="C12" s="10">
        <v>45143</v>
      </c>
      <c r="L12">
        <f t="shared" si="4"/>
        <v>1796</v>
      </c>
      <c r="M12">
        <f t="shared" si="5"/>
        <v>2851</v>
      </c>
      <c r="N12">
        <f t="shared" si="6"/>
        <v>10081.059235637289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4647</v>
      </c>
      <c r="U12">
        <f t="shared" si="10"/>
        <v>10081.059235637289</v>
      </c>
      <c r="V12">
        <f t="shared" si="3"/>
        <v>14728.059235637289</v>
      </c>
    </row>
    <row r="13" spans="1:22" x14ac:dyDescent="0.35">
      <c r="A13">
        <v>32</v>
      </c>
      <c r="B13" s="10">
        <v>45144</v>
      </c>
      <c r="C13" s="10">
        <v>45150</v>
      </c>
      <c r="L13">
        <f t="shared" si="4"/>
        <v>1796</v>
      </c>
      <c r="M13">
        <f t="shared" si="5"/>
        <v>2851</v>
      </c>
      <c r="N13">
        <f t="shared" si="6"/>
        <v>10081.059235637289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4647</v>
      </c>
      <c r="U13">
        <f t="shared" si="10"/>
        <v>10081.059235637289</v>
      </c>
      <c r="V13">
        <f t="shared" si="3"/>
        <v>14728.059235637289</v>
      </c>
    </row>
    <row r="14" spans="1:22" x14ac:dyDescent="0.35">
      <c r="A14">
        <v>33</v>
      </c>
      <c r="B14" s="10">
        <v>45151</v>
      </c>
      <c r="C14" s="10">
        <v>45157</v>
      </c>
      <c r="L14">
        <f t="shared" si="4"/>
        <v>1796</v>
      </c>
      <c r="M14">
        <f t="shared" si="5"/>
        <v>2851</v>
      </c>
      <c r="N14">
        <f t="shared" si="6"/>
        <v>10081.059235637289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4647</v>
      </c>
      <c r="U14">
        <f t="shared" si="10"/>
        <v>10081.059235637289</v>
      </c>
      <c r="V14">
        <f t="shared" si="3"/>
        <v>14728.059235637289</v>
      </c>
    </row>
    <row r="15" spans="1:22" x14ac:dyDescent="0.35">
      <c r="A15">
        <v>34</v>
      </c>
      <c r="B15" s="10">
        <v>45158</v>
      </c>
      <c r="C15" s="10">
        <v>45164</v>
      </c>
      <c r="L15">
        <f t="shared" si="4"/>
        <v>1796</v>
      </c>
      <c r="M15">
        <f t="shared" si="5"/>
        <v>2851</v>
      </c>
      <c r="N15">
        <f t="shared" si="6"/>
        <v>10081.059235637289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4647</v>
      </c>
      <c r="U15">
        <f t="shared" si="10"/>
        <v>10081.059235637289</v>
      </c>
      <c r="V15">
        <f t="shared" si="3"/>
        <v>14728.059235637289</v>
      </c>
    </row>
    <row r="16" spans="1:22" x14ac:dyDescent="0.35">
      <c r="A16">
        <v>35</v>
      </c>
      <c r="B16" s="10">
        <v>45165</v>
      </c>
      <c r="C16" s="10">
        <v>45171</v>
      </c>
      <c r="L16">
        <f t="shared" si="4"/>
        <v>1796</v>
      </c>
      <c r="M16">
        <f t="shared" si="5"/>
        <v>2851</v>
      </c>
      <c r="N16">
        <f t="shared" si="6"/>
        <v>10081.059235637289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4647</v>
      </c>
      <c r="U16">
        <f t="shared" si="10"/>
        <v>10081.059235637289</v>
      </c>
      <c r="V16">
        <f t="shared" si="3"/>
        <v>14728.059235637289</v>
      </c>
    </row>
    <row r="17" spans="1:22" x14ac:dyDescent="0.35">
      <c r="A17">
        <v>36</v>
      </c>
      <c r="B17" s="10">
        <v>45172</v>
      </c>
      <c r="C17" s="10">
        <v>45178</v>
      </c>
      <c r="L17">
        <f t="shared" si="4"/>
        <v>1796</v>
      </c>
      <c r="M17">
        <f t="shared" si="5"/>
        <v>2851</v>
      </c>
      <c r="N17">
        <f t="shared" si="6"/>
        <v>10081.059235637289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4647</v>
      </c>
      <c r="U17">
        <f t="shared" si="10"/>
        <v>10081.059235637289</v>
      </c>
      <c r="V17">
        <f t="shared" si="3"/>
        <v>14728.059235637289</v>
      </c>
    </row>
    <row r="18" spans="1:22" x14ac:dyDescent="0.35">
      <c r="C18" s="9" t="s">
        <v>62</v>
      </c>
      <c r="E18" s="8">
        <f>SUM(E7:E17)</f>
        <v>1796</v>
      </c>
      <c r="F18" s="8">
        <f>SUM(F7:F17)</f>
        <v>2851</v>
      </c>
      <c r="G18" s="8">
        <f>SUM(G7:G17)</f>
        <v>10075.059235637289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61</v>
      </c>
      <c r="C1" s="16" t="s">
        <v>73</v>
      </c>
    </row>
    <row r="2" spans="1:3" x14ac:dyDescent="0.35">
      <c r="A2" s="1">
        <v>45088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45089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45090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45091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45092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45093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45094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45095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45096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45097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45098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45099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45100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45101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45102</v>
      </c>
      <c r="B16" s="16">
        <f>VLOOKUP(A16,'Stat weeks'!$A$1:$B$119,2,FALSE)</f>
        <v>26</v>
      </c>
      <c r="C16" s="16">
        <f>VLOOKUP(B16,'Sockeye FSC and Demo'!$S$5:$V$17,4,FALSE)</f>
        <v>6</v>
      </c>
    </row>
    <row r="17" spans="1:3" x14ac:dyDescent="0.35">
      <c r="A17" s="1">
        <v>45103</v>
      </c>
      <c r="B17" s="16">
        <f>VLOOKUP(A17,'Stat weeks'!$A$1:$B$119,2,FALSE)</f>
        <v>26</v>
      </c>
      <c r="C17" s="16">
        <f>VLOOKUP(B17,'Sockeye FSC and Demo'!$S$5:$V$17,4,FALSE)</f>
        <v>6</v>
      </c>
    </row>
    <row r="18" spans="1:3" x14ac:dyDescent="0.35">
      <c r="A18" s="1">
        <v>45104</v>
      </c>
      <c r="B18" s="16">
        <f>VLOOKUP(A18,'Stat weeks'!$A$1:$B$119,2,FALSE)</f>
        <v>26</v>
      </c>
      <c r="C18" s="16">
        <f>VLOOKUP(B18,'Sockeye FSC and Demo'!$S$5:$V$17,4,FALSE)</f>
        <v>6</v>
      </c>
    </row>
    <row r="19" spans="1:3" x14ac:dyDescent="0.35">
      <c r="A19" s="1">
        <v>45105</v>
      </c>
      <c r="B19" s="16">
        <f>VLOOKUP(A19,'Stat weeks'!$A$1:$B$119,2,FALSE)</f>
        <v>26</v>
      </c>
      <c r="C19" s="16">
        <f>VLOOKUP(B19,'Sockeye FSC and Demo'!$S$5:$V$17,4,FALSE)</f>
        <v>6</v>
      </c>
    </row>
    <row r="20" spans="1:3" x14ac:dyDescent="0.35">
      <c r="A20" s="1">
        <v>45106</v>
      </c>
      <c r="B20" s="16">
        <f>VLOOKUP(A20,'Stat weeks'!$A$1:$B$119,2,FALSE)</f>
        <v>26</v>
      </c>
      <c r="C20" s="16">
        <f>VLOOKUP(B20,'Sockeye FSC and Demo'!$S$5:$V$17,4,FALSE)</f>
        <v>6</v>
      </c>
    </row>
    <row r="21" spans="1:3" x14ac:dyDescent="0.35">
      <c r="A21" s="1">
        <v>45107</v>
      </c>
      <c r="B21" s="16">
        <f>VLOOKUP(A21,'Stat weeks'!$A$1:$B$119,2,FALSE)</f>
        <v>26</v>
      </c>
      <c r="C21" s="16">
        <f>VLOOKUP(B21,'Sockeye FSC and Demo'!$S$5:$V$17,4,FALSE)</f>
        <v>6</v>
      </c>
    </row>
    <row r="22" spans="1:3" x14ac:dyDescent="0.35">
      <c r="A22" s="1">
        <v>45108</v>
      </c>
      <c r="B22" s="16">
        <f>VLOOKUP(A22,'Stat weeks'!$A$1:$B$119,2,FALSE)</f>
        <v>26</v>
      </c>
      <c r="C22" s="16">
        <f>VLOOKUP(B22,'Sockeye FSC and Demo'!$S$5:$V$17,4,FALSE)</f>
        <v>6</v>
      </c>
    </row>
    <row r="23" spans="1:3" x14ac:dyDescent="0.35">
      <c r="A23" s="1">
        <v>45109</v>
      </c>
      <c r="B23" s="16">
        <f>VLOOKUP(A23,'Stat weeks'!$A$1:$B$119,2,FALSE)</f>
        <v>27</v>
      </c>
      <c r="C23" s="16">
        <f>VLOOKUP(B23,'Sockeye FSC and Demo'!$S$5:$V$17,4,FALSE)</f>
        <v>591</v>
      </c>
    </row>
    <row r="24" spans="1:3" x14ac:dyDescent="0.35">
      <c r="A24" s="1">
        <v>45110</v>
      </c>
      <c r="B24" s="16">
        <f>VLOOKUP(A24,'Stat weeks'!$A$1:$B$119,2,FALSE)</f>
        <v>27</v>
      </c>
      <c r="C24" s="16">
        <f>VLOOKUP(B24,'Sockeye FSC and Demo'!$S$5:$V$17,4,FALSE)</f>
        <v>591</v>
      </c>
    </row>
    <row r="25" spans="1:3" x14ac:dyDescent="0.35">
      <c r="A25" s="1">
        <v>45111</v>
      </c>
      <c r="B25" s="16">
        <f>VLOOKUP(A25,'Stat weeks'!$A$1:$B$119,2,FALSE)</f>
        <v>27</v>
      </c>
      <c r="C25" s="16">
        <f>VLOOKUP(B25,'Sockeye FSC and Demo'!$S$5:$V$17,4,FALSE)</f>
        <v>591</v>
      </c>
    </row>
    <row r="26" spans="1:3" x14ac:dyDescent="0.35">
      <c r="A26" s="1">
        <v>45112</v>
      </c>
      <c r="B26" s="16">
        <f>VLOOKUP(A26,'Stat weeks'!$A$1:$B$119,2,FALSE)</f>
        <v>27</v>
      </c>
      <c r="C26" s="16">
        <f>VLOOKUP(B26,'Sockeye FSC and Demo'!$S$5:$V$17,4,FALSE)</f>
        <v>591</v>
      </c>
    </row>
    <row r="27" spans="1:3" x14ac:dyDescent="0.35">
      <c r="A27" s="1">
        <v>45113</v>
      </c>
      <c r="B27" s="16">
        <f>VLOOKUP(A27,'Stat weeks'!$A$1:$B$119,2,FALSE)</f>
        <v>27</v>
      </c>
      <c r="C27" s="16">
        <f>VLOOKUP(B27,'Sockeye FSC and Demo'!$S$5:$V$17,4,FALSE)</f>
        <v>591</v>
      </c>
    </row>
    <row r="28" spans="1:3" x14ac:dyDescent="0.35">
      <c r="A28" s="1">
        <v>45114</v>
      </c>
      <c r="B28" s="16">
        <f>VLOOKUP(A28,'Stat weeks'!$A$1:$B$119,2,FALSE)</f>
        <v>27</v>
      </c>
      <c r="C28" s="16">
        <f>VLOOKUP(B28,'Sockeye FSC and Demo'!$S$5:$V$17,4,FALSE)</f>
        <v>591</v>
      </c>
    </row>
    <row r="29" spans="1:3" x14ac:dyDescent="0.35">
      <c r="A29" s="1">
        <v>45115</v>
      </c>
      <c r="B29" s="16">
        <f>VLOOKUP(A29,'Stat weeks'!$A$1:$B$119,2,FALSE)</f>
        <v>27</v>
      </c>
      <c r="C29" s="16">
        <f>VLOOKUP(B29,'Sockeye FSC and Demo'!$S$5:$V$17,4,FALSE)</f>
        <v>591</v>
      </c>
    </row>
    <row r="30" spans="1:3" x14ac:dyDescent="0.35">
      <c r="A30" s="1">
        <v>45116</v>
      </c>
      <c r="B30" s="16">
        <f>VLOOKUP(A30,'Stat weeks'!$A$1:$B$119,2,FALSE)</f>
        <v>28</v>
      </c>
      <c r="C30" s="16">
        <f>VLOOKUP(B30,'Sockeye FSC and Demo'!$S$5:$V$17,4,FALSE)</f>
        <v>3437.0685778770835</v>
      </c>
    </row>
    <row r="31" spans="1:3" x14ac:dyDescent="0.35">
      <c r="A31" s="1">
        <v>45117</v>
      </c>
      <c r="B31" s="16">
        <f>VLOOKUP(A31,'Stat weeks'!$A$1:$B$119,2,FALSE)</f>
        <v>28</v>
      </c>
      <c r="C31" s="16">
        <f>VLOOKUP(B31,'Sockeye FSC and Demo'!$S$5:$V$17,4,FALSE)</f>
        <v>3437.0685778770835</v>
      </c>
    </row>
    <row r="32" spans="1:3" x14ac:dyDescent="0.35">
      <c r="A32" s="1">
        <v>45118</v>
      </c>
      <c r="B32" s="16">
        <f>VLOOKUP(A32,'Stat weeks'!$A$1:$B$119,2,FALSE)</f>
        <v>28</v>
      </c>
      <c r="C32" s="16">
        <f>VLOOKUP(B32,'Sockeye FSC and Demo'!$S$5:$V$17,4,FALSE)</f>
        <v>3437.0685778770835</v>
      </c>
    </row>
    <row r="33" spans="1:3" x14ac:dyDescent="0.35">
      <c r="A33" s="1">
        <v>45119</v>
      </c>
      <c r="B33" s="16">
        <f>VLOOKUP(A33,'Stat weeks'!$A$1:$B$119,2,FALSE)</f>
        <v>28</v>
      </c>
      <c r="C33" s="16">
        <f>VLOOKUP(B33,'Sockeye FSC and Demo'!$S$5:$V$17,4,FALSE)</f>
        <v>3437.0685778770835</v>
      </c>
    </row>
    <row r="34" spans="1:3" x14ac:dyDescent="0.35">
      <c r="A34" s="1">
        <v>45120</v>
      </c>
      <c r="B34" s="16">
        <f>VLOOKUP(A34,'Stat weeks'!$A$1:$B$119,2,FALSE)</f>
        <v>28</v>
      </c>
      <c r="C34" s="16">
        <f>VLOOKUP(B34,'Sockeye FSC and Demo'!$S$5:$V$17,4,FALSE)</f>
        <v>3437.0685778770835</v>
      </c>
    </row>
    <row r="35" spans="1:3" x14ac:dyDescent="0.35">
      <c r="A35" s="1">
        <v>45121</v>
      </c>
      <c r="B35" s="16">
        <f>VLOOKUP(A35,'Stat weeks'!$A$1:$B$119,2,FALSE)</f>
        <v>28</v>
      </c>
      <c r="C35" s="16">
        <f>VLOOKUP(B35,'Sockeye FSC and Demo'!$S$5:$V$17,4,FALSE)</f>
        <v>3437.0685778770835</v>
      </c>
    </row>
    <row r="36" spans="1:3" x14ac:dyDescent="0.35">
      <c r="A36" s="1">
        <v>45122</v>
      </c>
      <c r="B36" s="16">
        <f>VLOOKUP(A36,'Stat weeks'!$A$1:$B$119,2,FALSE)</f>
        <v>28</v>
      </c>
      <c r="C36" s="16">
        <f>VLOOKUP(B36,'Sockeye FSC and Demo'!$S$5:$V$17,4,FALSE)</f>
        <v>3437.0685778770835</v>
      </c>
    </row>
    <row r="37" spans="1:3" x14ac:dyDescent="0.35">
      <c r="A37" s="1">
        <v>45123</v>
      </c>
      <c r="B37" s="16">
        <f>VLOOKUP(A37,'Stat weeks'!$A$1:$B$119,2,FALSE)</f>
        <v>29</v>
      </c>
      <c r="C37" s="16">
        <f>VLOOKUP(B37,'Sockeye FSC and Demo'!$S$5:$V$17,4,FALSE)</f>
        <v>7554.602574114655</v>
      </c>
    </row>
    <row r="38" spans="1:3" x14ac:dyDescent="0.35">
      <c r="A38" s="1">
        <v>45124</v>
      </c>
      <c r="B38" s="16">
        <f>VLOOKUP(A38,'Stat weeks'!$A$1:$B$119,2,FALSE)</f>
        <v>29</v>
      </c>
      <c r="C38" s="16">
        <f>VLOOKUP(B38,'Sockeye FSC and Demo'!$S$5:$V$17,4,FALSE)</f>
        <v>7554.602574114655</v>
      </c>
    </row>
    <row r="39" spans="1:3" x14ac:dyDescent="0.35">
      <c r="A39" s="1">
        <v>45125</v>
      </c>
      <c r="B39" s="16">
        <f>VLOOKUP(A39,'Stat weeks'!$A$1:$B$119,2,FALSE)</f>
        <v>29</v>
      </c>
      <c r="C39" s="16">
        <f>VLOOKUP(B39,'Sockeye FSC and Demo'!$S$5:$V$17,4,FALSE)</f>
        <v>7554.602574114655</v>
      </c>
    </row>
    <row r="40" spans="1:3" x14ac:dyDescent="0.35">
      <c r="A40" s="1">
        <v>45126</v>
      </c>
      <c r="B40" s="16">
        <f>VLOOKUP(A40,'Stat weeks'!$A$1:$B$119,2,FALSE)</f>
        <v>29</v>
      </c>
      <c r="C40" s="16">
        <f>VLOOKUP(B40,'Sockeye FSC and Demo'!$S$5:$V$17,4,FALSE)</f>
        <v>7554.602574114655</v>
      </c>
    </row>
    <row r="41" spans="1:3" x14ac:dyDescent="0.35">
      <c r="A41" s="1">
        <v>45127</v>
      </c>
      <c r="B41" s="16">
        <f>VLOOKUP(A41,'Stat weeks'!$A$1:$B$119,2,FALSE)</f>
        <v>29</v>
      </c>
      <c r="C41" s="16">
        <f>VLOOKUP(B41,'Sockeye FSC and Demo'!$S$5:$V$17,4,FALSE)</f>
        <v>7554.602574114655</v>
      </c>
    </row>
    <row r="42" spans="1:3" x14ac:dyDescent="0.35">
      <c r="A42" s="1">
        <v>45128</v>
      </c>
      <c r="B42" s="16">
        <f>VLOOKUP(A42,'Stat weeks'!$A$1:$B$119,2,FALSE)</f>
        <v>29</v>
      </c>
      <c r="C42" s="16">
        <f>VLOOKUP(B42,'Sockeye FSC and Demo'!$S$5:$V$17,4,FALSE)</f>
        <v>7554.602574114655</v>
      </c>
    </row>
    <row r="43" spans="1:3" x14ac:dyDescent="0.35">
      <c r="A43" s="1">
        <v>45129</v>
      </c>
      <c r="B43" s="16">
        <f>VLOOKUP(A43,'Stat weeks'!$A$1:$B$119,2,FALSE)</f>
        <v>29</v>
      </c>
      <c r="C43" s="16">
        <f>VLOOKUP(B43,'Sockeye FSC and Demo'!$S$5:$V$17,4,FALSE)</f>
        <v>7554.602574114655</v>
      </c>
    </row>
    <row r="44" spans="1:3" x14ac:dyDescent="0.35">
      <c r="A44" s="1">
        <v>45130</v>
      </c>
      <c r="B44" s="16">
        <f>VLOOKUP(A44,'Stat weeks'!$A$1:$B$119,2,FALSE)</f>
        <v>30</v>
      </c>
      <c r="C44" s="16">
        <f>VLOOKUP(B44,'Sockeye FSC and Demo'!$S$5:$V$17,4,FALSE)</f>
        <v>12376.059235637289</v>
      </c>
    </row>
    <row r="45" spans="1:3" x14ac:dyDescent="0.35">
      <c r="A45" s="1">
        <v>45131</v>
      </c>
      <c r="B45" s="16">
        <f>VLOOKUP(A45,'Stat weeks'!$A$1:$B$119,2,FALSE)</f>
        <v>30</v>
      </c>
      <c r="C45" s="16">
        <f>VLOOKUP(B45,'Sockeye FSC and Demo'!$S$5:$V$17,4,FALSE)</f>
        <v>12376.059235637289</v>
      </c>
    </row>
    <row r="46" spans="1:3" x14ac:dyDescent="0.35">
      <c r="A46" s="1">
        <v>45132</v>
      </c>
      <c r="B46" s="16">
        <f>VLOOKUP(A46,'Stat weeks'!$A$1:$B$119,2,FALSE)</f>
        <v>30</v>
      </c>
      <c r="C46" s="16">
        <f>VLOOKUP(B46,'Sockeye FSC and Demo'!$S$5:$V$17,4,FALSE)</f>
        <v>12376.059235637289</v>
      </c>
    </row>
    <row r="47" spans="1:3" x14ac:dyDescent="0.35">
      <c r="A47" s="1">
        <v>45133</v>
      </c>
      <c r="B47" s="16">
        <f>VLOOKUP(A47,'Stat weeks'!$A$1:$B$119,2,FALSE)</f>
        <v>30</v>
      </c>
      <c r="C47" s="16">
        <f>VLOOKUP(B47,'Sockeye FSC and Demo'!$S$5:$V$17,4,FALSE)</f>
        <v>12376.059235637289</v>
      </c>
    </row>
    <row r="48" spans="1:3" x14ac:dyDescent="0.35">
      <c r="A48" s="1">
        <v>45134</v>
      </c>
      <c r="B48" s="16">
        <f>VLOOKUP(A48,'Stat weeks'!$A$1:$B$119,2,FALSE)</f>
        <v>30</v>
      </c>
      <c r="C48" s="16">
        <f>VLOOKUP(B48,'Sockeye FSC and Demo'!$S$5:$V$17,4,FALSE)</f>
        <v>12376.059235637289</v>
      </c>
    </row>
    <row r="49" spans="1:3" x14ac:dyDescent="0.35">
      <c r="A49" s="1">
        <v>45135</v>
      </c>
      <c r="B49" s="16">
        <f>VLOOKUP(A49,'Stat weeks'!$A$1:$B$119,2,FALSE)</f>
        <v>30</v>
      </c>
      <c r="C49" s="16">
        <f>VLOOKUP(B49,'Sockeye FSC and Demo'!$S$5:$V$17,4,FALSE)</f>
        <v>12376.059235637289</v>
      </c>
    </row>
    <row r="50" spans="1:3" x14ac:dyDescent="0.35">
      <c r="A50" s="1">
        <v>45136</v>
      </c>
      <c r="B50" s="16">
        <f>VLOOKUP(A50,'Stat weeks'!$A$1:$B$119,2,FALSE)</f>
        <v>30</v>
      </c>
      <c r="C50" s="16">
        <f>VLOOKUP(B50,'Sockeye FSC and Demo'!$S$5:$V$17,4,FALSE)</f>
        <v>12376.059235637289</v>
      </c>
    </row>
    <row r="51" spans="1:3" x14ac:dyDescent="0.35">
      <c r="A51" s="1">
        <v>45137</v>
      </c>
      <c r="B51" s="16">
        <f>VLOOKUP(A51,'Stat weeks'!$A$1:$B$119,2,FALSE)</f>
        <v>31</v>
      </c>
      <c r="C51" s="16">
        <f>VLOOKUP(B51,'Sockeye FSC and Demo'!$S$5:$V$17,4,FALSE)</f>
        <v>14728.059235637289</v>
      </c>
    </row>
    <row r="52" spans="1:3" x14ac:dyDescent="0.35">
      <c r="A52" s="1">
        <v>45138</v>
      </c>
      <c r="B52" s="16">
        <f>VLOOKUP(A52,'Stat weeks'!$A$1:$B$119,2,FALSE)</f>
        <v>31</v>
      </c>
      <c r="C52" s="16">
        <f>VLOOKUP(B52,'Sockeye FSC and Demo'!$S$5:$V$17,4,FALSE)</f>
        <v>14728.059235637289</v>
      </c>
    </row>
    <row r="53" spans="1:3" x14ac:dyDescent="0.35">
      <c r="A53" s="1">
        <v>45139</v>
      </c>
      <c r="B53" s="16">
        <f>VLOOKUP(A53,'Stat weeks'!$A$1:$B$119,2,FALSE)</f>
        <v>31</v>
      </c>
      <c r="C53" s="16">
        <f>VLOOKUP(B53,'Sockeye FSC and Demo'!$S$5:$V$17,4,FALSE)</f>
        <v>14728.059235637289</v>
      </c>
    </row>
    <row r="54" spans="1:3" x14ac:dyDescent="0.35">
      <c r="A54" s="1">
        <v>45140</v>
      </c>
      <c r="B54" s="16">
        <f>VLOOKUP(A54,'Stat weeks'!$A$1:$B$119,2,FALSE)</f>
        <v>31</v>
      </c>
      <c r="C54" s="16">
        <f>VLOOKUP(B54,'Sockeye FSC and Demo'!$S$5:$V$17,4,FALSE)</f>
        <v>14728.059235637289</v>
      </c>
    </row>
    <row r="55" spans="1:3" x14ac:dyDescent="0.35">
      <c r="A55" s="1">
        <v>45141</v>
      </c>
      <c r="B55" s="16">
        <f>VLOOKUP(A55,'Stat weeks'!$A$1:$B$119,2,FALSE)</f>
        <v>31</v>
      </c>
      <c r="C55" s="16">
        <f>VLOOKUP(B55,'Sockeye FSC and Demo'!$S$5:$V$17,4,FALSE)</f>
        <v>14728.059235637289</v>
      </c>
    </row>
    <row r="56" spans="1:3" x14ac:dyDescent="0.35">
      <c r="A56" s="1">
        <v>45142</v>
      </c>
      <c r="B56" s="16">
        <f>VLOOKUP(A56,'Stat weeks'!$A$1:$B$119,2,FALSE)</f>
        <v>31</v>
      </c>
      <c r="C56" s="16">
        <f>VLOOKUP(B56,'Sockeye FSC and Demo'!$S$5:$V$17,4,FALSE)</f>
        <v>14728.059235637289</v>
      </c>
    </row>
    <row r="57" spans="1:3" x14ac:dyDescent="0.35">
      <c r="A57" s="1">
        <v>45143</v>
      </c>
      <c r="B57" s="16">
        <f>VLOOKUP(A57,'Stat weeks'!$A$1:$B$119,2,FALSE)</f>
        <v>31</v>
      </c>
      <c r="C57" s="16">
        <f>VLOOKUP(B57,'Sockeye FSC and Demo'!$S$5:$V$17,4,FALSE)</f>
        <v>14728.059235637289</v>
      </c>
    </row>
    <row r="58" spans="1:3" x14ac:dyDescent="0.35">
      <c r="A58" s="1">
        <v>45144</v>
      </c>
      <c r="B58" s="16">
        <f>VLOOKUP(A58,'Stat weeks'!$A$1:$B$119,2,FALSE)</f>
        <v>32</v>
      </c>
      <c r="C58" s="16">
        <f>VLOOKUP(B58,'Sockeye FSC and Demo'!$S$5:$V$17,4,FALSE)</f>
        <v>14728.059235637289</v>
      </c>
    </row>
    <row r="59" spans="1:3" x14ac:dyDescent="0.35">
      <c r="A59" s="1">
        <v>45145</v>
      </c>
      <c r="B59" s="16">
        <f>VLOOKUP(A59,'Stat weeks'!$A$1:$B$119,2,FALSE)</f>
        <v>32</v>
      </c>
      <c r="C59" s="16">
        <f>VLOOKUP(B59,'Sockeye FSC and Demo'!$S$5:$V$17,4,FALSE)</f>
        <v>14728.059235637289</v>
      </c>
    </row>
    <row r="60" spans="1:3" x14ac:dyDescent="0.35">
      <c r="A60" s="1">
        <v>45146</v>
      </c>
      <c r="B60" s="16">
        <f>VLOOKUP(A60,'Stat weeks'!$A$1:$B$119,2,FALSE)</f>
        <v>32</v>
      </c>
      <c r="C60" s="16">
        <f>VLOOKUP(B60,'Sockeye FSC and Demo'!$S$5:$V$17,4,FALSE)</f>
        <v>14728.059235637289</v>
      </c>
    </row>
    <row r="61" spans="1:3" x14ac:dyDescent="0.35">
      <c r="A61" s="1">
        <v>45147</v>
      </c>
      <c r="B61" s="16">
        <f>VLOOKUP(A61,'Stat weeks'!$A$1:$B$119,2,FALSE)</f>
        <v>32</v>
      </c>
      <c r="C61" s="16">
        <f>VLOOKUP(B61,'Sockeye FSC and Demo'!$S$5:$V$17,4,FALSE)</f>
        <v>14728.059235637289</v>
      </c>
    </row>
    <row r="62" spans="1:3" x14ac:dyDescent="0.35">
      <c r="A62" s="1">
        <v>45148</v>
      </c>
      <c r="B62" s="16">
        <f>VLOOKUP(A62,'Stat weeks'!$A$1:$B$119,2,FALSE)</f>
        <v>32</v>
      </c>
      <c r="C62" s="16">
        <f>VLOOKUP(B62,'Sockeye FSC and Demo'!$S$5:$V$17,4,FALSE)</f>
        <v>14728.059235637289</v>
      </c>
    </row>
    <row r="63" spans="1:3" x14ac:dyDescent="0.35">
      <c r="A63" s="1">
        <v>45149</v>
      </c>
      <c r="B63" s="16">
        <f>VLOOKUP(A63,'Stat weeks'!$A$1:$B$119,2,FALSE)</f>
        <v>32</v>
      </c>
      <c r="C63" s="16">
        <f>VLOOKUP(B63,'Sockeye FSC and Demo'!$S$5:$V$17,4,FALSE)</f>
        <v>14728.059235637289</v>
      </c>
    </row>
    <row r="64" spans="1:3" x14ac:dyDescent="0.35">
      <c r="A64" s="1">
        <v>45150</v>
      </c>
      <c r="B64" s="16">
        <f>VLOOKUP(A64,'Stat weeks'!$A$1:$B$119,2,FALSE)</f>
        <v>32</v>
      </c>
      <c r="C64" s="16">
        <f>VLOOKUP(B64,'Sockeye FSC and Demo'!$S$5:$V$17,4,FALSE)</f>
        <v>14728.059235637289</v>
      </c>
    </row>
    <row r="65" spans="1:3" x14ac:dyDescent="0.35">
      <c r="A65" s="1">
        <v>45151</v>
      </c>
      <c r="B65" s="16">
        <f>VLOOKUP(A65,'Stat weeks'!$A$1:$B$119,2,FALSE)</f>
        <v>33</v>
      </c>
      <c r="C65" s="16">
        <f>VLOOKUP(B65,'Sockeye FSC and Demo'!$S$5:$V$17,4,FALSE)</f>
        <v>14728.059235637289</v>
      </c>
    </row>
    <row r="66" spans="1:3" x14ac:dyDescent="0.35">
      <c r="A66" s="1">
        <v>45152</v>
      </c>
      <c r="B66" s="16">
        <f>VLOOKUP(A66,'Stat weeks'!$A$1:$B$119,2,FALSE)</f>
        <v>33</v>
      </c>
      <c r="C66" s="16">
        <f>VLOOKUP(B66,'Sockeye FSC and Demo'!$S$5:$V$17,4,FALSE)</f>
        <v>14728.059235637289</v>
      </c>
    </row>
    <row r="67" spans="1:3" x14ac:dyDescent="0.35">
      <c r="A67" s="1">
        <v>45153</v>
      </c>
      <c r="B67" s="16">
        <f>VLOOKUP(A67,'Stat weeks'!$A$1:$B$119,2,FALSE)</f>
        <v>33</v>
      </c>
      <c r="C67" s="16">
        <f>VLOOKUP(B67,'Sockeye FSC and Demo'!$S$5:$V$17,4,FALSE)</f>
        <v>14728.059235637289</v>
      </c>
    </row>
    <row r="68" spans="1:3" x14ac:dyDescent="0.35">
      <c r="A68" s="1">
        <v>45154</v>
      </c>
      <c r="B68" s="16">
        <f>VLOOKUP(A68,'Stat weeks'!$A$1:$B$119,2,FALSE)</f>
        <v>33</v>
      </c>
      <c r="C68" s="16">
        <f>VLOOKUP(B68,'Sockeye FSC and Demo'!$S$5:$V$17,4,FALSE)</f>
        <v>14728.059235637289</v>
      </c>
    </row>
    <row r="69" spans="1:3" x14ac:dyDescent="0.35">
      <c r="A69" s="1">
        <v>45155</v>
      </c>
      <c r="B69" s="16">
        <f>VLOOKUP(A69,'Stat weeks'!$A$1:$B$119,2,FALSE)</f>
        <v>33</v>
      </c>
      <c r="C69" s="16">
        <f>VLOOKUP(B69,'Sockeye FSC and Demo'!$S$5:$V$17,4,FALSE)</f>
        <v>14728.059235637289</v>
      </c>
    </row>
    <row r="70" spans="1:3" x14ac:dyDescent="0.35">
      <c r="A70" s="1">
        <v>45156</v>
      </c>
      <c r="B70" s="16">
        <f>VLOOKUP(A70,'Stat weeks'!$A$1:$B$119,2,FALSE)</f>
        <v>33</v>
      </c>
      <c r="C70" s="16">
        <f>VLOOKUP(B70,'Sockeye FSC and Demo'!$S$5:$V$17,4,FALSE)</f>
        <v>14728.059235637289</v>
      </c>
    </row>
    <row r="71" spans="1:3" x14ac:dyDescent="0.35">
      <c r="A71" s="1">
        <v>45157</v>
      </c>
      <c r="B71" s="16">
        <f>VLOOKUP(A71,'Stat weeks'!$A$1:$B$119,2,FALSE)</f>
        <v>33</v>
      </c>
      <c r="C71" s="16">
        <f>VLOOKUP(B71,'Sockeye FSC and Demo'!$S$5:$V$17,4,FALSE)</f>
        <v>14728.059235637289</v>
      </c>
    </row>
    <row r="72" spans="1:3" x14ac:dyDescent="0.35">
      <c r="A72" s="1">
        <v>45158</v>
      </c>
      <c r="B72" s="16">
        <f>VLOOKUP(A72,'Stat weeks'!$A$1:$B$119,2,FALSE)</f>
        <v>34</v>
      </c>
      <c r="C72" s="16">
        <f>VLOOKUP(B72,'Sockeye FSC and Demo'!$S$5:$V$17,4,FALSE)</f>
        <v>14728.059235637289</v>
      </c>
    </row>
    <row r="73" spans="1:3" x14ac:dyDescent="0.35">
      <c r="A73" s="1">
        <v>45159</v>
      </c>
      <c r="B73" s="16">
        <f>VLOOKUP(A73,'Stat weeks'!$A$1:$B$119,2,FALSE)</f>
        <v>34</v>
      </c>
      <c r="C73" s="16">
        <f>VLOOKUP(B73,'Sockeye FSC and Demo'!$S$5:$V$17,4,FALSE)</f>
        <v>14728.059235637289</v>
      </c>
    </row>
    <row r="74" spans="1:3" x14ac:dyDescent="0.35">
      <c r="A74" s="1">
        <v>45160</v>
      </c>
      <c r="B74" s="16">
        <f>VLOOKUP(A74,'Stat weeks'!$A$1:$B$119,2,FALSE)</f>
        <v>34</v>
      </c>
      <c r="C74" s="16">
        <f>VLOOKUP(B74,'Sockeye FSC and Demo'!$S$5:$V$17,4,FALSE)</f>
        <v>14728.059235637289</v>
      </c>
    </row>
    <row r="75" spans="1:3" x14ac:dyDescent="0.35">
      <c r="A75" s="1">
        <v>45161</v>
      </c>
      <c r="B75" s="16">
        <f>VLOOKUP(A75,'Stat weeks'!$A$1:$B$119,2,FALSE)</f>
        <v>34</v>
      </c>
      <c r="C75" s="16">
        <f>VLOOKUP(B75,'Sockeye FSC and Demo'!$S$5:$V$17,4,FALSE)</f>
        <v>14728.059235637289</v>
      </c>
    </row>
    <row r="76" spans="1:3" x14ac:dyDescent="0.35">
      <c r="A76" s="1">
        <v>45162</v>
      </c>
      <c r="B76" s="16">
        <f>VLOOKUP(A76,'Stat weeks'!$A$1:$B$119,2,FALSE)</f>
        <v>34</v>
      </c>
      <c r="C76" s="16">
        <f>VLOOKUP(B76,'Sockeye FSC and Demo'!$S$5:$V$17,4,FALSE)</f>
        <v>14728.059235637289</v>
      </c>
    </row>
    <row r="77" spans="1:3" x14ac:dyDescent="0.35">
      <c r="A77" s="1">
        <v>45163</v>
      </c>
      <c r="B77" s="16">
        <f>VLOOKUP(A77,'Stat weeks'!$A$1:$B$119,2,FALSE)</f>
        <v>34</v>
      </c>
      <c r="C77" s="16">
        <f>VLOOKUP(B77,'Sockeye FSC and Demo'!$S$5:$V$17,4,FALSE)</f>
        <v>14728.059235637289</v>
      </c>
    </row>
    <row r="78" spans="1:3" x14ac:dyDescent="0.35">
      <c r="A78" s="1">
        <v>45164</v>
      </c>
      <c r="B78" s="16">
        <f>VLOOKUP(A78,'Stat weeks'!$A$1:$B$119,2,FALSE)</f>
        <v>34</v>
      </c>
      <c r="C78" s="16">
        <f>VLOOKUP(B78,'Sockeye FSC and Demo'!$S$5:$V$17,4,FALSE)</f>
        <v>14728.059235637289</v>
      </c>
    </row>
    <row r="79" spans="1:3" x14ac:dyDescent="0.35">
      <c r="A79" s="1">
        <v>45165</v>
      </c>
      <c r="B79" s="16">
        <f>VLOOKUP(A79,'Stat weeks'!$A$1:$B$119,2,FALSE)</f>
        <v>35</v>
      </c>
      <c r="C79" s="16">
        <f>VLOOKUP(B79,'Sockeye FSC and Demo'!$S$5:$V$17,4,FALSE)</f>
        <v>14728.059235637289</v>
      </c>
    </row>
    <row r="80" spans="1:3" x14ac:dyDescent="0.35">
      <c r="A80" s="1">
        <v>45166</v>
      </c>
      <c r="B80" s="16">
        <f>VLOOKUP(A80,'Stat weeks'!$A$1:$B$119,2,FALSE)</f>
        <v>35</v>
      </c>
      <c r="C80" s="16">
        <f>VLOOKUP(B80,'Sockeye FSC and Demo'!$S$5:$V$17,4,FALSE)</f>
        <v>14728.059235637289</v>
      </c>
    </row>
    <row r="81" spans="1:3" x14ac:dyDescent="0.35">
      <c r="A81" s="1">
        <v>45167</v>
      </c>
      <c r="B81" s="16">
        <f>VLOOKUP(A81,'Stat weeks'!$A$1:$B$119,2,FALSE)</f>
        <v>35</v>
      </c>
      <c r="C81" s="16">
        <f>VLOOKUP(B81,'Sockeye FSC and Demo'!$S$5:$V$17,4,FALSE)</f>
        <v>14728.059235637289</v>
      </c>
    </row>
    <row r="82" spans="1:3" x14ac:dyDescent="0.35">
      <c r="A82" s="1">
        <v>45168</v>
      </c>
      <c r="B82" s="16">
        <f>VLOOKUP(A82,'Stat weeks'!$A$1:$B$119,2,FALSE)</f>
        <v>35</v>
      </c>
      <c r="C82" s="16">
        <f>VLOOKUP(B82,'Sockeye FSC and Demo'!$S$5:$V$17,4,FALSE)</f>
        <v>14728.059235637289</v>
      </c>
    </row>
    <row r="83" spans="1:3" x14ac:dyDescent="0.35">
      <c r="A83" s="1">
        <v>45169</v>
      </c>
      <c r="B83" s="16">
        <f>VLOOKUP(A83,'Stat weeks'!$A$1:$B$119,2,FALSE)</f>
        <v>35</v>
      </c>
      <c r="C83" s="16">
        <f>VLOOKUP(B83,'Sockeye FSC and Demo'!$S$5:$V$17,4,FALSE)</f>
        <v>14728.059235637289</v>
      </c>
    </row>
    <row r="84" spans="1:3" x14ac:dyDescent="0.35">
      <c r="A84" s="1">
        <v>45170</v>
      </c>
      <c r="B84" s="16">
        <f>VLOOKUP(A84,'Stat weeks'!$A$1:$B$119,2,FALSE)</f>
        <v>35</v>
      </c>
      <c r="C84" s="16">
        <f>VLOOKUP(B84,'Sockeye FSC and Demo'!$S$5:$V$17,4,FALSE)</f>
        <v>14728.059235637289</v>
      </c>
    </row>
    <row r="85" spans="1:3" x14ac:dyDescent="0.35">
      <c r="A85" s="1">
        <v>45171</v>
      </c>
      <c r="B85" s="16">
        <f>VLOOKUP(A85,'Stat weeks'!$A$1:$B$119,2,FALSE)</f>
        <v>35</v>
      </c>
      <c r="C85" s="16">
        <f>VLOOKUP(B85,'Sockeye FSC and Demo'!$S$5:$V$17,4,FALSE)</f>
        <v>14728.059235637289</v>
      </c>
    </row>
    <row r="86" spans="1:3" x14ac:dyDescent="0.35">
      <c r="A86" s="1">
        <v>45172</v>
      </c>
      <c r="B86" s="16">
        <f>VLOOKUP(A86,'Stat weeks'!$A$1:$B$119,2,FALSE)</f>
        <v>36</v>
      </c>
      <c r="C86" s="16">
        <f>VLOOKUP(B86,'Sockeye FSC and Demo'!$S$5:$V$17,4,FALSE)</f>
        <v>14728.059235637289</v>
      </c>
    </row>
    <row r="87" spans="1:3" x14ac:dyDescent="0.35">
      <c r="A87" s="1">
        <v>45173</v>
      </c>
      <c r="B87" s="16">
        <f>VLOOKUP(A87,'Stat weeks'!$A$1:$B$119,2,FALSE)</f>
        <v>36</v>
      </c>
      <c r="C87" s="16">
        <f>VLOOKUP(B87,'Sockeye FSC and Demo'!$S$5:$V$17,4,FALSE)</f>
        <v>14728.059235637289</v>
      </c>
    </row>
    <row r="88" spans="1:3" x14ac:dyDescent="0.35">
      <c r="A88" s="1">
        <v>45174</v>
      </c>
      <c r="B88" s="16">
        <f>VLOOKUP(A88,'Stat weeks'!$A$1:$B$119,2,FALSE)</f>
        <v>36</v>
      </c>
      <c r="C88" s="16">
        <f>VLOOKUP(B88,'Sockeye FSC and Demo'!$S$5:$V$17,4,FALSE)</f>
        <v>14728.059235637289</v>
      </c>
    </row>
    <row r="89" spans="1:3" x14ac:dyDescent="0.35">
      <c r="A89" s="1">
        <v>45175</v>
      </c>
      <c r="B89" s="16">
        <f>VLOOKUP(A89,'Stat weeks'!$A$1:$B$119,2,FALSE)</f>
        <v>36</v>
      </c>
      <c r="C89" s="16">
        <f>VLOOKUP(B89,'Sockeye FSC and Demo'!$S$5:$V$17,4,FALSE)</f>
        <v>14728.059235637289</v>
      </c>
    </row>
    <row r="90" spans="1:3" x14ac:dyDescent="0.35">
      <c r="A90" s="1">
        <v>45176</v>
      </c>
      <c r="B90" s="16">
        <f>VLOOKUP(A90,'Stat weeks'!$A$1:$B$119,2,FALSE)</f>
        <v>36</v>
      </c>
      <c r="C90" s="16">
        <f>VLOOKUP(B90,'Sockeye FSC and Demo'!$S$5:$V$17,4,FALSE)</f>
        <v>14728.059235637289</v>
      </c>
    </row>
    <row r="91" spans="1:3" x14ac:dyDescent="0.35">
      <c r="A91" s="1">
        <v>45177</v>
      </c>
      <c r="B91" s="16">
        <f>VLOOKUP(A91,'Stat weeks'!$A$1:$B$119,2,FALSE)</f>
        <v>36</v>
      </c>
      <c r="C91" s="16">
        <f>VLOOKUP(B91,'Sockeye FSC and Demo'!$S$5:$V$17,4,FALSE)</f>
        <v>14728.059235637289</v>
      </c>
    </row>
    <row r="92" spans="1:3" x14ac:dyDescent="0.35">
      <c r="A92" s="1">
        <v>45178</v>
      </c>
      <c r="B92" s="16">
        <f>VLOOKUP(A92,'Stat weeks'!$A$1:$B$119,2,FALSE)</f>
        <v>36</v>
      </c>
      <c r="C92" s="16">
        <f>VLOOKUP(B92,'Sockeye FSC and Demo'!$S$5:$V$17,4,FALSE)</f>
        <v>14728.059235637289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10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I55" sqref="I55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21" width="8.7265625" style="5"/>
  </cols>
  <sheetData>
    <row r="1" spans="1:23" x14ac:dyDescent="0.35">
      <c r="A1" s="5" t="s">
        <v>1</v>
      </c>
      <c r="B1" s="5" t="s">
        <v>0</v>
      </c>
      <c r="C1" s="7" t="s">
        <v>45</v>
      </c>
      <c r="D1" t="s">
        <v>2</v>
      </c>
      <c r="E1" t="s">
        <v>46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18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15</v>
      </c>
      <c r="T1" s="5" t="s">
        <v>16</v>
      </c>
      <c r="U1" s="5" t="s">
        <v>17</v>
      </c>
      <c r="V1" t="s">
        <v>47</v>
      </c>
      <c r="W1" t="s">
        <v>48</v>
      </c>
    </row>
    <row r="2" spans="1:23" x14ac:dyDescent="0.35">
      <c r="A2" s="6">
        <v>45087</v>
      </c>
      <c r="B2" s="5">
        <v>4.7673693073459612E-4</v>
      </c>
      <c r="C2" s="7">
        <v>0.39</v>
      </c>
      <c r="D2">
        <v>514</v>
      </c>
      <c r="E2">
        <f>C2</f>
        <v>0.39</v>
      </c>
      <c r="F2" s="5">
        <f>D2</f>
        <v>514</v>
      </c>
      <c r="G2">
        <v>0</v>
      </c>
      <c r="H2">
        <v>0</v>
      </c>
      <c r="L2" s="5">
        <v>0</v>
      </c>
      <c r="N2" s="5">
        <f t="shared" ref="N2:N5" si="0">D2+M2</f>
        <v>514</v>
      </c>
      <c r="O2" s="5">
        <f>N2</f>
        <v>514</v>
      </c>
      <c r="S2" s="5">
        <v>283.71273007451305</v>
      </c>
      <c r="T2" s="5">
        <v>452.54816980850995</v>
      </c>
      <c r="U2" s="5">
        <f>T2/T$103</f>
        <v>2.1077796972307283E-4</v>
      </c>
      <c r="V2">
        <v>387</v>
      </c>
      <c r="W2">
        <v>387</v>
      </c>
    </row>
    <row r="3" spans="1:23" x14ac:dyDescent="0.35">
      <c r="A3" s="6">
        <v>45088</v>
      </c>
      <c r="B3" s="5">
        <v>8.3793329837752257E-4</v>
      </c>
      <c r="C3" s="7">
        <v>0</v>
      </c>
      <c r="D3">
        <v>0</v>
      </c>
      <c r="E3">
        <f>E2+C3</f>
        <v>0.39</v>
      </c>
      <c r="F3" s="5">
        <f t="shared" ref="F3:F10" si="1">D3+F2</f>
        <v>514</v>
      </c>
      <c r="G3">
        <v>0</v>
      </c>
      <c r="H3">
        <v>0</v>
      </c>
      <c r="L3" s="5">
        <v>0</v>
      </c>
      <c r="N3" s="5">
        <f t="shared" si="0"/>
        <v>0</v>
      </c>
      <c r="O3" s="5">
        <f>N3+O2</f>
        <v>514</v>
      </c>
      <c r="S3" s="5">
        <v>639.70470700967599</v>
      </c>
      <c r="T3" s="5">
        <v>1092.252876818186</v>
      </c>
      <c r="U3" s="5">
        <f t="shared" ref="U3:U66" si="2">T3/T$103</f>
        <v>5.0872561013193067E-4</v>
      </c>
      <c r="V3">
        <v>645</v>
      </c>
      <c r="W3">
        <v>1032</v>
      </c>
    </row>
    <row r="4" spans="1:23" x14ac:dyDescent="0.35">
      <c r="A4" s="6">
        <v>45089</v>
      </c>
      <c r="B4" s="5">
        <v>1.3345795432916792E-3</v>
      </c>
      <c r="C4" s="7">
        <v>0.79</v>
      </c>
      <c r="D4">
        <v>1029</v>
      </c>
      <c r="E4">
        <f t="shared" ref="E4:E10" si="3">E3+C4</f>
        <v>1.1800000000000002</v>
      </c>
      <c r="F4" s="5">
        <f t="shared" si="1"/>
        <v>1543</v>
      </c>
      <c r="G4">
        <v>0</v>
      </c>
      <c r="H4">
        <v>0</v>
      </c>
      <c r="L4" s="5">
        <v>0</v>
      </c>
      <c r="N4" s="5">
        <f t="shared" si="0"/>
        <v>1029</v>
      </c>
      <c r="O4" s="5">
        <f t="shared" ref="O4:O10" si="4">N4+O3</f>
        <v>1543</v>
      </c>
      <c r="S4" s="5">
        <v>781.53963595994014</v>
      </c>
      <c r="T4" s="5">
        <v>1873.7925127781259</v>
      </c>
      <c r="U4" s="5">
        <f t="shared" si="2"/>
        <v>8.7273401568011694E-4</v>
      </c>
      <c r="V4">
        <v>0</v>
      </c>
      <c r="W4">
        <v>1032</v>
      </c>
    </row>
    <row r="5" spans="1:23" x14ac:dyDescent="0.35">
      <c r="A5" s="6">
        <v>45090</v>
      </c>
      <c r="B5" s="5">
        <v>1.9061927967142019E-3</v>
      </c>
      <c r="C5" s="7">
        <v>0.26</v>
      </c>
      <c r="D5">
        <v>340</v>
      </c>
      <c r="E5">
        <f t="shared" si="3"/>
        <v>1.4400000000000002</v>
      </c>
      <c r="F5" s="5">
        <f t="shared" si="1"/>
        <v>1883</v>
      </c>
      <c r="G5">
        <v>0</v>
      </c>
      <c r="H5">
        <v>0</v>
      </c>
      <c r="L5" s="5">
        <v>0</v>
      </c>
      <c r="N5" s="5">
        <f t="shared" si="0"/>
        <v>340</v>
      </c>
      <c r="O5" s="5">
        <f t="shared" si="4"/>
        <v>1883</v>
      </c>
      <c r="S5" s="5">
        <v>873.5367296768992</v>
      </c>
      <c r="T5" s="5">
        <v>2747.3292424550255</v>
      </c>
      <c r="U5" s="5">
        <f t="shared" si="2"/>
        <v>1.2795908115826142E-3</v>
      </c>
      <c r="V5">
        <v>0</v>
      </c>
      <c r="W5">
        <v>1032</v>
      </c>
    </row>
    <row r="6" spans="1:23" x14ac:dyDescent="0.35">
      <c r="A6" s="6">
        <v>45091</v>
      </c>
      <c r="B6" s="5">
        <v>2.5374750264036128E-3</v>
      </c>
      <c r="C6" s="7">
        <v>1.3</v>
      </c>
      <c r="D6">
        <v>1701</v>
      </c>
      <c r="E6">
        <f t="shared" si="3"/>
        <v>2.74</v>
      </c>
      <c r="F6" s="5">
        <f t="shared" si="1"/>
        <v>3584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1701</v>
      </c>
      <c r="O6" s="5">
        <f t="shared" si="4"/>
        <v>3584</v>
      </c>
      <c r="S6" s="5">
        <v>1168.7732450360209</v>
      </c>
      <c r="T6" s="5">
        <v>3916.1024874910458</v>
      </c>
      <c r="U6" s="5">
        <f t="shared" si="2"/>
        <v>1.8239564020115413E-3</v>
      </c>
      <c r="V6">
        <v>0</v>
      </c>
      <c r="W6">
        <v>1032</v>
      </c>
    </row>
    <row r="7" spans="1:23" x14ac:dyDescent="0.35">
      <c r="A7" s="6">
        <v>45092</v>
      </c>
      <c r="B7" s="5">
        <v>3.2759013615835174E-3</v>
      </c>
      <c r="C7" s="7">
        <v>0</v>
      </c>
      <c r="D7">
        <v>0</v>
      </c>
      <c r="E7">
        <f t="shared" si="3"/>
        <v>2.74</v>
      </c>
      <c r="F7" s="5">
        <f t="shared" si="1"/>
        <v>3584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0</v>
      </c>
      <c r="O7" s="5">
        <f t="shared" si="4"/>
        <v>3584</v>
      </c>
      <c r="S7" s="5">
        <v>1181.6504129636423</v>
      </c>
      <c r="T7" s="5">
        <v>5097.7529004546877</v>
      </c>
      <c r="U7" s="5">
        <f t="shared" si="2"/>
        <v>2.3743196375369353E-3</v>
      </c>
      <c r="V7">
        <v>0</v>
      </c>
      <c r="W7">
        <v>1032</v>
      </c>
    </row>
    <row r="8" spans="1:23" x14ac:dyDescent="0.35">
      <c r="A8" s="6">
        <v>45093</v>
      </c>
      <c r="B8" s="5">
        <v>4.1328649464246929E-3</v>
      </c>
      <c r="C8" s="7">
        <v>0.39</v>
      </c>
      <c r="D8">
        <v>510</v>
      </c>
      <c r="E8">
        <f t="shared" si="3"/>
        <v>3.1300000000000003</v>
      </c>
      <c r="F8" s="5">
        <f t="shared" si="1"/>
        <v>4094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510</v>
      </c>
      <c r="O8" s="5">
        <f t="shared" si="4"/>
        <v>4094</v>
      </c>
      <c r="P8" s="5">
        <f>O8/B14</f>
        <v>317710.84787980461</v>
      </c>
      <c r="Q8" s="5">
        <f>O8/B8</f>
        <v>990596.12473949464</v>
      </c>
      <c r="R8" s="5">
        <f>O8/B2</f>
        <v>8587545.3233539574</v>
      </c>
      <c r="S8" s="5">
        <v>1541.4182558989824</v>
      </c>
      <c r="T8" s="5">
        <v>6639.1711563536692</v>
      </c>
      <c r="U8" s="5">
        <f t="shared" si="2"/>
        <v>3.0922476552547912E-3</v>
      </c>
      <c r="V8">
        <v>0</v>
      </c>
      <c r="W8">
        <v>1032</v>
      </c>
    </row>
    <row r="9" spans="1:23" x14ac:dyDescent="0.35">
      <c r="A9" s="6">
        <v>45094</v>
      </c>
      <c r="B9" s="5">
        <v>5.1166738146694226E-3</v>
      </c>
      <c r="C9" s="7">
        <v>0</v>
      </c>
      <c r="D9">
        <v>0</v>
      </c>
      <c r="E9">
        <f t="shared" si="3"/>
        <v>3.1300000000000003</v>
      </c>
      <c r="F9" s="5">
        <f t="shared" si="1"/>
        <v>4094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0</v>
      </c>
      <c r="O9" s="5">
        <f t="shared" si="4"/>
        <v>4094</v>
      </c>
      <c r="P9" s="5">
        <f>O9/B15</f>
        <v>268591.10368423513</v>
      </c>
      <c r="Q9" s="5">
        <f>O9/B9</f>
        <v>800129.17537611385</v>
      </c>
      <c r="R9" s="5">
        <f>O9/B3</f>
        <v>4885830.4210217558</v>
      </c>
      <c r="S9" s="5">
        <v>2028.6918946898622</v>
      </c>
      <c r="T9" s="5">
        <v>8667.8630510435341</v>
      </c>
      <c r="U9" s="5">
        <f t="shared" si="2"/>
        <v>4.0371273106897445E-3</v>
      </c>
      <c r="V9">
        <v>0</v>
      </c>
      <c r="W9">
        <v>1032</v>
      </c>
    </row>
    <row r="10" spans="1:23" x14ac:dyDescent="0.35">
      <c r="A10" s="6">
        <v>45095</v>
      </c>
      <c r="B10" s="5">
        <v>6.2106442227230774E-3</v>
      </c>
      <c r="C10" s="7">
        <v>3.14</v>
      </c>
      <c r="D10">
        <v>4103</v>
      </c>
      <c r="E10">
        <f t="shared" si="3"/>
        <v>6.2700000000000005</v>
      </c>
      <c r="F10" s="5">
        <f t="shared" si="1"/>
        <v>8197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4103</v>
      </c>
      <c r="O10" s="5">
        <f t="shared" si="4"/>
        <v>8197</v>
      </c>
      <c r="P10" s="5">
        <f>O10/B16</f>
        <v>460431.43133049755</v>
      </c>
      <c r="Q10" s="5">
        <f>O10/B10</f>
        <v>1319830.8751947794</v>
      </c>
      <c r="R10" s="5">
        <f>O10/B4</f>
        <v>6142009.3251110949</v>
      </c>
      <c r="S10" s="5">
        <v>2233.1615415256592</v>
      </c>
      <c r="T10" s="5">
        <v>10901.024592569192</v>
      </c>
      <c r="U10" s="5">
        <f t="shared" si="2"/>
        <v>5.0772403576292494E-3</v>
      </c>
      <c r="V10">
        <v>488</v>
      </c>
      <c r="W10">
        <v>1520</v>
      </c>
    </row>
    <row r="11" spans="1:23" x14ac:dyDescent="0.35">
      <c r="A11" s="6">
        <v>45096</v>
      </c>
      <c r="B11" s="5">
        <v>7.5333814170968046E-3</v>
      </c>
      <c r="C11" s="7">
        <v>1.89</v>
      </c>
      <c r="D11">
        <v>2473</v>
      </c>
      <c r="E11">
        <f t="shared" ref="E11:E27" si="6">E10+C11</f>
        <v>8.16</v>
      </c>
      <c r="F11" s="5">
        <f t="shared" ref="F11:F13" si="7">D11+F10</f>
        <v>10670</v>
      </c>
      <c r="G11">
        <v>0</v>
      </c>
      <c r="H11">
        <v>0</v>
      </c>
      <c r="L11" s="5">
        <v>0</v>
      </c>
      <c r="M11" s="5">
        <f t="shared" ref="M11:M13" si="8">0.2*K7+0.2*K8+0.2*K9+0.2*K10+0.2*K11</f>
        <v>0</v>
      </c>
      <c r="N11" s="5">
        <f t="shared" ref="N11:N13" si="9">D11+M11</f>
        <v>2473</v>
      </c>
      <c r="O11" s="5">
        <f t="shared" ref="O11:O13" si="10">N11+O10</f>
        <v>10670</v>
      </c>
      <c r="P11" s="5">
        <f t="shared" ref="P11:P13" si="11">O11/B17</f>
        <v>512883.87084999983</v>
      </c>
      <c r="Q11" s="5">
        <f t="shared" ref="Q11:Q13" si="12">O11/B11</f>
        <v>1416362.6410558112</v>
      </c>
      <c r="R11" s="5">
        <f t="shared" ref="R11:R13" si="13">O11/B5</f>
        <v>5597545.0218846714</v>
      </c>
      <c r="S11" s="5">
        <v>2814.324312711502</v>
      </c>
      <c r="T11" s="5">
        <v>13715.348905280696</v>
      </c>
      <c r="U11" s="5">
        <f t="shared" si="2"/>
        <v>6.388034664954848E-3</v>
      </c>
      <c r="V11">
        <v>0</v>
      </c>
      <c r="W11">
        <v>1520</v>
      </c>
    </row>
    <row r="12" spans="1:23" x14ac:dyDescent="0.35">
      <c r="A12" s="6">
        <v>45097</v>
      </c>
      <c r="B12" s="5">
        <v>9.0120816844345281E-3</v>
      </c>
      <c r="C12" s="7">
        <v>4.8600000000000003</v>
      </c>
      <c r="D12">
        <v>6348</v>
      </c>
      <c r="E12">
        <f t="shared" si="6"/>
        <v>13.02</v>
      </c>
      <c r="F12" s="5">
        <f t="shared" si="7"/>
        <v>17018</v>
      </c>
      <c r="G12">
        <v>0</v>
      </c>
      <c r="H12">
        <v>0</v>
      </c>
      <c r="L12" s="5">
        <v>0</v>
      </c>
      <c r="M12" s="5">
        <f t="shared" si="8"/>
        <v>0</v>
      </c>
      <c r="N12" s="5">
        <f t="shared" si="9"/>
        <v>6348</v>
      </c>
      <c r="O12" s="5">
        <f t="shared" si="10"/>
        <v>17018</v>
      </c>
      <c r="P12" s="5">
        <f t="shared" si="11"/>
        <v>709943.78122062352</v>
      </c>
      <c r="Q12" s="5">
        <f t="shared" si="12"/>
        <v>1888353.9448375308</v>
      </c>
      <c r="R12" s="5">
        <f t="shared" si="13"/>
        <v>6706666.9909732165</v>
      </c>
      <c r="S12" s="5">
        <v>3193.5943807694539</v>
      </c>
      <c r="T12" s="5">
        <v>16908.943286050147</v>
      </c>
      <c r="U12" s="5">
        <f t="shared" si="2"/>
        <v>7.8754770735329875E-3</v>
      </c>
      <c r="V12">
        <v>975</v>
      </c>
      <c r="W12">
        <v>2495</v>
      </c>
    </row>
    <row r="13" spans="1:23" x14ac:dyDescent="0.35">
      <c r="A13" s="6">
        <v>45098</v>
      </c>
      <c r="B13" s="5">
        <v>1.0817503260944912E-2</v>
      </c>
      <c r="C13" s="7">
        <v>5.45</v>
      </c>
      <c r="D13">
        <v>7123</v>
      </c>
      <c r="E13">
        <f t="shared" si="6"/>
        <v>18.47</v>
      </c>
      <c r="F13" s="5">
        <f t="shared" si="7"/>
        <v>24141</v>
      </c>
      <c r="G13">
        <v>0</v>
      </c>
      <c r="H13">
        <v>0</v>
      </c>
      <c r="L13" s="5">
        <v>0</v>
      </c>
      <c r="M13" s="5">
        <f t="shared" si="8"/>
        <v>0</v>
      </c>
      <c r="N13" s="5">
        <f t="shared" si="9"/>
        <v>7123</v>
      </c>
      <c r="O13" s="5">
        <f t="shared" si="10"/>
        <v>24141</v>
      </c>
      <c r="P13" s="5">
        <f t="shared" si="11"/>
        <v>879199.20384449163</v>
      </c>
      <c r="Q13" s="5">
        <f t="shared" si="12"/>
        <v>2231660.9866121062</v>
      </c>
      <c r="R13" s="5">
        <f t="shared" si="13"/>
        <v>7369269.5033804784</v>
      </c>
      <c r="S13" s="5">
        <v>3390.6325851604734</v>
      </c>
      <c r="T13" s="5">
        <v>20299.575871210625</v>
      </c>
      <c r="U13" s="5">
        <f t="shared" si="2"/>
        <v>9.4546916192009625E-3</v>
      </c>
      <c r="V13">
        <v>975</v>
      </c>
      <c r="W13">
        <v>3470</v>
      </c>
    </row>
    <row r="14" spans="1:23" x14ac:dyDescent="0.35">
      <c r="A14" s="6">
        <v>45099</v>
      </c>
      <c r="B14" s="5">
        <v>1.2885930799406729E-2</v>
      </c>
      <c r="C14" s="7">
        <v>3.45</v>
      </c>
      <c r="D14">
        <v>4511</v>
      </c>
      <c r="E14">
        <f t="shared" si="6"/>
        <v>21.919999999999998</v>
      </c>
      <c r="F14" s="5">
        <f>D14+F13</f>
        <v>28652</v>
      </c>
      <c r="G14">
        <v>0</v>
      </c>
      <c r="H14">
        <v>0</v>
      </c>
      <c r="L14" s="5">
        <v>0</v>
      </c>
      <c r="M14" s="5">
        <f>0.2*K10+0.2*K11+0.2*K12+0.2*K13+0.2*K14</f>
        <v>0</v>
      </c>
      <c r="N14" s="5">
        <f>D14+M14</f>
        <v>4511</v>
      </c>
      <c r="O14" s="5">
        <f>N14+O13</f>
        <v>28652</v>
      </c>
      <c r="P14" s="5">
        <f>O14/B20</f>
        <v>910154.66843209753</v>
      </c>
      <c r="Q14" s="5">
        <f>O14/B14</f>
        <v>2223510.3110532882</v>
      </c>
      <c r="R14" s="5">
        <f>O14/B8</f>
        <v>6932721.0957586709</v>
      </c>
      <c r="S14" s="5">
        <v>3620.3735438507756</v>
      </c>
      <c r="T14" s="5">
        <v>23919.949415061394</v>
      </c>
      <c r="U14" s="5">
        <f t="shared" si="2"/>
        <v>1.114090987423199E-2</v>
      </c>
      <c r="V14">
        <v>2896</v>
      </c>
      <c r="W14">
        <v>6366</v>
      </c>
    </row>
    <row r="15" spans="1:23" x14ac:dyDescent="0.35">
      <c r="A15" s="6">
        <v>45100</v>
      </c>
      <c r="B15" s="5">
        <v>1.5242500380105837E-2</v>
      </c>
      <c r="C15" s="7">
        <v>6.1</v>
      </c>
      <c r="D15">
        <v>7967</v>
      </c>
      <c r="E15">
        <f t="shared" si="6"/>
        <v>28.019999999999996</v>
      </c>
      <c r="F15" s="5">
        <f t="shared" ref="F15:F25" si="14">D15+F14</f>
        <v>36619</v>
      </c>
      <c r="G15">
        <v>0</v>
      </c>
      <c r="H15">
        <v>0</v>
      </c>
      <c r="L15" s="5">
        <v>0</v>
      </c>
      <c r="M15" s="5">
        <f t="shared" ref="M15:M18" si="15">0.2*K11+0.2*K12+0.2*K13+0.2*K14+0.2*K15</f>
        <v>0</v>
      </c>
      <c r="N15" s="5">
        <f t="shared" ref="N15:N18" si="16">D15+M15</f>
        <v>7967</v>
      </c>
      <c r="O15" s="5">
        <f t="shared" ref="O15:O18" si="17">N15+O14</f>
        <v>36619</v>
      </c>
      <c r="P15" s="5">
        <f t="shared" ref="P15:P18" si="18">O15/B21</f>
        <v>1016430.3217993318</v>
      </c>
      <c r="Q15" s="5">
        <f t="shared" ref="Q15:Q18" si="19">O15/B15</f>
        <v>2402427.3634130447</v>
      </c>
      <c r="R15" s="5">
        <f t="shared" ref="R15:R18" si="20">O15/B9</f>
        <v>7156797.819515856</v>
      </c>
      <c r="S15" s="5">
        <v>5857.0878310786293</v>
      </c>
      <c r="T15" s="5">
        <v>29777.037246140022</v>
      </c>
      <c r="U15" s="5">
        <f t="shared" si="2"/>
        <v>1.3868895896243419E-2</v>
      </c>
      <c r="V15">
        <v>5089</v>
      </c>
      <c r="W15">
        <v>11455</v>
      </c>
    </row>
    <row r="16" spans="1:23" x14ac:dyDescent="0.35">
      <c r="A16" s="6">
        <v>45101</v>
      </c>
      <c r="B16" s="5">
        <v>1.7802868010798757E-2</v>
      </c>
      <c r="C16" s="7">
        <v>7.97</v>
      </c>
      <c r="D16">
        <v>10423</v>
      </c>
      <c r="E16">
        <f t="shared" si="6"/>
        <v>35.989999999999995</v>
      </c>
      <c r="F16" s="5">
        <f t="shared" si="14"/>
        <v>47042</v>
      </c>
      <c r="G16">
        <v>0</v>
      </c>
      <c r="H16">
        <v>0</v>
      </c>
      <c r="L16" s="5">
        <v>0</v>
      </c>
      <c r="M16" s="5">
        <f t="shared" si="15"/>
        <v>0</v>
      </c>
      <c r="N16" s="5">
        <f t="shared" si="16"/>
        <v>10423</v>
      </c>
      <c r="O16" s="5">
        <f t="shared" si="17"/>
        <v>47042</v>
      </c>
      <c r="P16" s="5">
        <f t="shared" si="18"/>
        <v>1149816.1440837227</v>
      </c>
      <c r="Q16" s="5">
        <f t="shared" si="19"/>
        <v>2642383.2368731569</v>
      </c>
      <c r="R16" s="5">
        <f t="shared" si="20"/>
        <v>7574415.5216436274</v>
      </c>
      <c r="S16" s="5">
        <v>6055.3984409538953</v>
      </c>
      <c r="T16" s="5">
        <v>35832.435687093915</v>
      </c>
      <c r="U16" s="5">
        <f t="shared" si="2"/>
        <v>1.6689246688488566E-2</v>
      </c>
      <c r="V16">
        <v>14946</v>
      </c>
      <c r="W16">
        <v>26401</v>
      </c>
    </row>
    <row r="17" spans="1:23" x14ac:dyDescent="0.35">
      <c r="A17" s="6">
        <v>45102</v>
      </c>
      <c r="B17" s="5">
        <v>2.0803929712815229E-2</v>
      </c>
      <c r="C17" s="7">
        <v>3.13</v>
      </c>
      <c r="D17">
        <v>4086</v>
      </c>
      <c r="E17">
        <f t="shared" si="6"/>
        <v>39.119999999999997</v>
      </c>
      <c r="F17" s="5">
        <f t="shared" si="14"/>
        <v>51128</v>
      </c>
      <c r="G17">
        <v>0</v>
      </c>
      <c r="H17">
        <v>0</v>
      </c>
      <c r="L17" s="5">
        <v>0</v>
      </c>
      <c r="M17" s="5">
        <f t="shared" si="15"/>
        <v>0</v>
      </c>
      <c r="N17" s="5">
        <f t="shared" si="16"/>
        <v>4086</v>
      </c>
      <c r="O17" s="5">
        <f t="shared" si="17"/>
        <v>51128</v>
      </c>
      <c r="P17" s="5">
        <f t="shared" si="18"/>
        <v>1097506.0212233916</v>
      </c>
      <c r="Q17" s="5">
        <f t="shared" si="19"/>
        <v>2457612.6100111334</v>
      </c>
      <c r="R17" s="5">
        <f t="shared" si="20"/>
        <v>6786859.3356983615</v>
      </c>
      <c r="S17" s="5">
        <v>7114.164662591802</v>
      </c>
      <c r="T17" s="5">
        <v>42946.600349685723</v>
      </c>
      <c r="U17" s="5">
        <f t="shared" si="2"/>
        <v>2.00027264104179E-2</v>
      </c>
      <c r="V17">
        <v>9917</v>
      </c>
      <c r="W17">
        <v>36318</v>
      </c>
    </row>
    <row r="18" spans="1:23" x14ac:dyDescent="0.35">
      <c r="A18" s="6">
        <v>45103</v>
      </c>
      <c r="B18" s="5">
        <v>2.3970912134395405E-2</v>
      </c>
      <c r="C18" s="7">
        <v>4.42</v>
      </c>
      <c r="D18">
        <v>5777</v>
      </c>
      <c r="E18">
        <f t="shared" si="6"/>
        <v>43.54</v>
      </c>
      <c r="F18" s="5">
        <f t="shared" si="14"/>
        <v>56905</v>
      </c>
      <c r="G18">
        <v>0</v>
      </c>
      <c r="H18">
        <v>0</v>
      </c>
      <c r="L18" s="5">
        <v>0</v>
      </c>
      <c r="M18" s="5">
        <f t="shared" si="15"/>
        <v>0</v>
      </c>
      <c r="N18" s="5">
        <f t="shared" si="16"/>
        <v>5777</v>
      </c>
      <c r="O18" s="5">
        <f t="shared" si="17"/>
        <v>56905</v>
      </c>
      <c r="P18" s="5">
        <f t="shared" si="18"/>
        <v>1074579.1415067294</v>
      </c>
      <c r="Q18" s="5">
        <f t="shared" si="19"/>
        <v>2373918.8430109047</v>
      </c>
      <c r="R18" s="5">
        <f t="shared" si="20"/>
        <v>6314301.4003396221</v>
      </c>
      <c r="S18" s="5">
        <v>7113.8854107407769</v>
      </c>
      <c r="T18" s="5">
        <v>50060.485760426498</v>
      </c>
      <c r="U18" s="5">
        <f t="shared" si="2"/>
        <v>2.3316076068539381E-2</v>
      </c>
      <c r="V18">
        <v>13384</v>
      </c>
      <c r="W18">
        <v>49702</v>
      </c>
    </row>
    <row r="19" spans="1:23" x14ac:dyDescent="0.35">
      <c r="A19" s="6">
        <v>45104</v>
      </c>
      <c r="B19" s="5">
        <v>2.7457941151946198E-2</v>
      </c>
      <c r="C19" s="7">
        <v>2.3199999999999998</v>
      </c>
      <c r="D19">
        <v>3038</v>
      </c>
      <c r="E19">
        <f t="shared" si="6"/>
        <v>45.86</v>
      </c>
      <c r="F19" s="5">
        <f t="shared" si="14"/>
        <v>59943</v>
      </c>
      <c r="G19">
        <v>0</v>
      </c>
      <c r="H19">
        <v>0</v>
      </c>
      <c r="L19" s="5">
        <v>0</v>
      </c>
      <c r="M19" s="5">
        <f t="shared" ref="M19:M24" si="21">0.2*K15+0.2*K16+0.2*K17+0.2*K18+0.2*K19</f>
        <v>0</v>
      </c>
      <c r="N19" s="5">
        <f t="shared" ref="N19:N24" si="22">D19+M19</f>
        <v>3038</v>
      </c>
      <c r="O19" s="5">
        <f t="shared" ref="O19:O24" si="23">N19+O18</f>
        <v>59943</v>
      </c>
      <c r="P19" s="5">
        <f t="shared" ref="P19:P24" si="24">O19/B25</f>
        <v>994672.33942508523</v>
      </c>
      <c r="Q19" s="5">
        <f t="shared" ref="Q19:Q24" si="25">O19/B19</f>
        <v>2183084.2912907652</v>
      </c>
      <c r="R19" s="5">
        <f t="shared" ref="R19:R24" si="26">O19/B13</f>
        <v>5541297.1509253755</v>
      </c>
      <c r="S19" s="5">
        <v>9589.2264952030091</v>
      </c>
      <c r="T19" s="5">
        <v>59649.712255629507</v>
      </c>
      <c r="U19" s="5">
        <f t="shared" si="2"/>
        <v>2.7782335854163599E-2</v>
      </c>
      <c r="V19">
        <v>2888</v>
      </c>
      <c r="W19">
        <v>52590</v>
      </c>
    </row>
    <row r="20" spans="1:23" x14ac:dyDescent="0.35">
      <c r="A20" s="6">
        <v>45105</v>
      </c>
      <c r="B20" s="5">
        <v>3.1480363715936481E-2</v>
      </c>
      <c r="C20" s="7">
        <v>0.78</v>
      </c>
      <c r="D20">
        <v>1021</v>
      </c>
      <c r="E20">
        <f t="shared" si="6"/>
        <v>46.64</v>
      </c>
      <c r="F20" s="5">
        <f t="shared" si="14"/>
        <v>60964</v>
      </c>
      <c r="G20">
        <v>0</v>
      </c>
      <c r="H20">
        <v>0</v>
      </c>
      <c r="L20" s="5">
        <v>0</v>
      </c>
      <c r="M20" s="5">
        <f t="shared" si="21"/>
        <v>0</v>
      </c>
      <c r="N20" s="5">
        <f t="shared" si="22"/>
        <v>1021</v>
      </c>
      <c r="O20" s="5">
        <f t="shared" si="23"/>
        <v>60964</v>
      </c>
      <c r="P20" s="5">
        <f t="shared" si="24"/>
        <v>888619.68634399516</v>
      </c>
      <c r="Q20" s="5">
        <f t="shared" si="25"/>
        <v>1936572.2883671084</v>
      </c>
      <c r="R20" s="5">
        <f t="shared" si="26"/>
        <v>4731051.3263664898</v>
      </c>
      <c r="S20" s="5">
        <v>7765.2439653575484</v>
      </c>
      <c r="T20" s="5">
        <v>67414.956220987049</v>
      </c>
      <c r="U20" s="5">
        <f t="shared" si="2"/>
        <v>3.1399061026458459E-2</v>
      </c>
      <c r="V20">
        <v>4771</v>
      </c>
      <c r="W20">
        <v>57361</v>
      </c>
    </row>
    <row r="21" spans="1:23" x14ac:dyDescent="0.35">
      <c r="A21" s="6">
        <v>45106</v>
      </c>
      <c r="B21" s="5">
        <v>3.6027063749116968E-2</v>
      </c>
      <c r="C21" s="7">
        <v>3.37</v>
      </c>
      <c r="D21">
        <v>4410</v>
      </c>
      <c r="E21">
        <f t="shared" si="6"/>
        <v>50.01</v>
      </c>
      <c r="F21" s="5">
        <f t="shared" si="14"/>
        <v>65374</v>
      </c>
      <c r="G21">
        <v>0</v>
      </c>
      <c r="H21">
        <v>0</v>
      </c>
      <c r="L21" s="5">
        <v>0</v>
      </c>
      <c r="M21" s="5">
        <f t="shared" si="21"/>
        <v>0</v>
      </c>
      <c r="N21" s="5">
        <f t="shared" si="22"/>
        <v>4410</v>
      </c>
      <c r="O21" s="5">
        <f t="shared" si="23"/>
        <v>65374</v>
      </c>
      <c r="P21" s="5">
        <f t="shared" si="24"/>
        <v>837759.21246528649</v>
      </c>
      <c r="Q21" s="5">
        <f t="shared" si="25"/>
        <v>1814580.2959477189</v>
      </c>
      <c r="R21" s="5">
        <f t="shared" si="26"/>
        <v>4288928.8745122589</v>
      </c>
      <c r="S21" s="5">
        <v>10047.933744255462</v>
      </c>
      <c r="T21" s="5">
        <v>77462.889965242532</v>
      </c>
      <c r="U21" s="5">
        <f t="shared" si="2"/>
        <v>3.6078967422770433E-2</v>
      </c>
      <c r="V21">
        <v>3399</v>
      </c>
      <c r="W21">
        <v>60760</v>
      </c>
    </row>
    <row r="22" spans="1:23" x14ac:dyDescent="0.35">
      <c r="A22" s="6">
        <v>45107</v>
      </c>
      <c r="B22" s="5">
        <v>4.0912627851026839E-2</v>
      </c>
      <c r="C22" s="7">
        <v>6.76</v>
      </c>
      <c r="D22">
        <v>8836</v>
      </c>
      <c r="E22">
        <f t="shared" si="6"/>
        <v>56.769999999999996</v>
      </c>
      <c r="F22" s="5">
        <f t="shared" si="14"/>
        <v>74210</v>
      </c>
      <c r="G22">
        <v>0</v>
      </c>
      <c r="H22">
        <v>0</v>
      </c>
      <c r="L22" s="5">
        <v>0</v>
      </c>
      <c r="M22" s="5">
        <f t="shared" si="21"/>
        <v>0</v>
      </c>
      <c r="N22" s="5">
        <f t="shared" si="22"/>
        <v>8836</v>
      </c>
      <c r="O22" s="5">
        <f t="shared" si="23"/>
        <v>74210</v>
      </c>
      <c r="P22" s="5">
        <f t="shared" si="24"/>
        <v>839762.30440064438</v>
      </c>
      <c r="Q22" s="5">
        <f t="shared" si="25"/>
        <v>1813865.3979944105</v>
      </c>
      <c r="R22" s="5">
        <f t="shared" si="26"/>
        <v>4168429.4887198028</v>
      </c>
      <c r="S22" s="5">
        <v>10446.884080207854</v>
      </c>
      <c r="T22" s="5">
        <v>87909.77404545038</v>
      </c>
      <c r="U22" s="5">
        <f t="shared" si="2"/>
        <v>4.0944688164255783E-2</v>
      </c>
      <c r="V22">
        <v>8468</v>
      </c>
      <c r="W22">
        <v>69228</v>
      </c>
    </row>
    <row r="23" spans="1:23" x14ac:dyDescent="0.35">
      <c r="A23" s="6">
        <v>45108</v>
      </c>
      <c r="B23" s="5">
        <v>4.6585621410083509E-2</v>
      </c>
      <c r="C23" s="7">
        <v>4.09</v>
      </c>
      <c r="D23">
        <v>5351</v>
      </c>
      <c r="E23">
        <f t="shared" si="6"/>
        <v>60.86</v>
      </c>
      <c r="F23" s="5">
        <f t="shared" si="14"/>
        <v>79561</v>
      </c>
      <c r="G23">
        <v>0</v>
      </c>
      <c r="H23">
        <v>0</v>
      </c>
      <c r="L23" s="5">
        <v>0</v>
      </c>
      <c r="M23" s="5">
        <f t="shared" si="21"/>
        <v>0</v>
      </c>
      <c r="N23" s="5">
        <f t="shared" si="22"/>
        <v>5351</v>
      </c>
      <c r="O23" s="5">
        <f t="shared" si="23"/>
        <v>79561</v>
      </c>
      <c r="P23" s="5">
        <f t="shared" si="24"/>
        <v>794782.46986700653</v>
      </c>
      <c r="Q23" s="5">
        <f t="shared" si="25"/>
        <v>1707844.5578656364</v>
      </c>
      <c r="R23" s="5">
        <f t="shared" si="26"/>
        <v>3824325.5528300689</v>
      </c>
      <c r="S23" s="5">
        <v>12190.962008636167</v>
      </c>
      <c r="T23" s="5">
        <v>100100.73605408653</v>
      </c>
      <c r="U23" s="5">
        <f t="shared" si="2"/>
        <v>4.6622727304793526E-2</v>
      </c>
      <c r="V23">
        <v>12124</v>
      </c>
      <c r="W23">
        <v>81352</v>
      </c>
    </row>
    <row r="24" spans="1:23" x14ac:dyDescent="0.35">
      <c r="A24" s="6">
        <v>45109</v>
      </c>
      <c r="B24" s="5">
        <v>5.2955615647080415E-2</v>
      </c>
      <c r="C24" s="7">
        <v>9.23</v>
      </c>
      <c r="D24">
        <v>12067</v>
      </c>
      <c r="E24">
        <f t="shared" si="6"/>
        <v>70.09</v>
      </c>
      <c r="F24" s="5">
        <f t="shared" si="14"/>
        <v>91628</v>
      </c>
      <c r="G24">
        <v>0</v>
      </c>
      <c r="H24">
        <v>0</v>
      </c>
      <c r="L24" s="5">
        <v>0</v>
      </c>
      <c r="M24" s="5">
        <f t="shared" si="21"/>
        <v>0</v>
      </c>
      <c r="N24" s="5">
        <f t="shared" si="22"/>
        <v>12067</v>
      </c>
      <c r="O24" s="5">
        <f t="shared" si="23"/>
        <v>91628</v>
      </c>
      <c r="P24" s="5">
        <f t="shared" si="24"/>
        <v>806804.69736575056</v>
      </c>
      <c r="Q24" s="5">
        <f t="shared" si="25"/>
        <v>1730279.1947628257</v>
      </c>
      <c r="R24" s="5">
        <f t="shared" si="26"/>
        <v>3822466.1408910146</v>
      </c>
      <c r="S24" s="5">
        <v>12187.907826471825</v>
      </c>
      <c r="T24" s="5">
        <v>112288.64388055836</v>
      </c>
      <c r="U24" s="5">
        <f t="shared" si="2"/>
        <v>5.2299343935289892E-2</v>
      </c>
      <c r="V24">
        <v>23243</v>
      </c>
      <c r="W24">
        <v>104595</v>
      </c>
    </row>
    <row r="25" spans="1:23" x14ac:dyDescent="0.35">
      <c r="A25" s="6">
        <v>45110</v>
      </c>
      <c r="B25" s="5">
        <v>6.026406649112883E-2</v>
      </c>
      <c r="C25" s="7">
        <v>16.579999999999998</v>
      </c>
      <c r="D25">
        <v>21674</v>
      </c>
      <c r="E25">
        <f t="shared" si="6"/>
        <v>86.67</v>
      </c>
      <c r="F25" s="5">
        <f t="shared" si="14"/>
        <v>113302</v>
      </c>
      <c r="G25">
        <v>0</v>
      </c>
      <c r="H25">
        <v>0</v>
      </c>
      <c r="L25" s="5">
        <v>0</v>
      </c>
      <c r="M25" s="5">
        <f t="shared" ref="M25" si="27">0.2*K21+0.2*K22+0.2*K23+0.2*K24+0.2*K25</f>
        <v>0</v>
      </c>
      <c r="N25" s="5">
        <f t="shared" ref="N25" si="28">D25+M25</f>
        <v>21674</v>
      </c>
      <c r="O25" s="5">
        <f t="shared" ref="O25" si="29">N25+O24</f>
        <v>113302</v>
      </c>
      <c r="P25" s="5">
        <f t="shared" ref="P25" si="30">O25/B31</f>
        <v>882151.51897017984</v>
      </c>
      <c r="Q25" s="5">
        <f t="shared" ref="Q25" si="31">O25/B25</f>
        <v>1880092.1775943981</v>
      </c>
      <c r="R25" s="5">
        <f t="shared" ref="R25" si="32">O25/B19</f>
        <v>4126383.6706842543</v>
      </c>
      <c r="S25" s="5">
        <v>14860.832730886954</v>
      </c>
      <c r="T25" s="5">
        <v>127149.47661144528</v>
      </c>
      <c r="U25" s="5">
        <f t="shared" si="2"/>
        <v>5.9220896955239001E-2</v>
      </c>
      <c r="V25">
        <v>31279</v>
      </c>
      <c r="W25">
        <v>135874</v>
      </c>
    </row>
    <row r="26" spans="1:23" x14ac:dyDescent="0.35">
      <c r="A26" s="6">
        <v>45111</v>
      </c>
      <c r="B26" s="5">
        <v>6.8605277304648993E-2</v>
      </c>
      <c r="D26">
        <v>33280</v>
      </c>
      <c r="E26">
        <f t="shared" si="6"/>
        <v>86.67</v>
      </c>
      <c r="F26" s="5">
        <f t="shared" ref="F26:F27" si="33">D26+F25</f>
        <v>146582</v>
      </c>
      <c r="G26">
        <v>0</v>
      </c>
      <c r="H26">
        <v>0</v>
      </c>
      <c r="L26" s="5">
        <v>0</v>
      </c>
      <c r="M26" s="5">
        <f t="shared" ref="M26:M27" si="34">0.2*K22+0.2*K23+0.2*K24+0.2*K25+0.2*K26</f>
        <v>0</v>
      </c>
      <c r="N26" s="5">
        <f t="shared" ref="N26:N27" si="35">D26+M26</f>
        <v>33280</v>
      </c>
      <c r="O26" s="5">
        <f t="shared" ref="O26:O27" si="36">N26+O25</f>
        <v>146582</v>
      </c>
      <c r="P26" s="5">
        <f t="shared" ref="P26:P27" si="37">O26/B32</f>
        <v>1012645.8830472333</v>
      </c>
      <c r="Q26" s="5">
        <f t="shared" ref="Q26:Q27" si="38">O26/B26</f>
        <v>2136599.4827057854</v>
      </c>
      <c r="R26" s="5">
        <f t="shared" ref="R26:R27" si="39">O26/B20</f>
        <v>4656299.4418579405</v>
      </c>
      <c r="S26" s="5">
        <v>18581.548748351513</v>
      </c>
      <c r="T26" s="5">
        <v>145731.02535979685</v>
      </c>
      <c r="U26" s="5">
        <f t="shared" si="2"/>
        <v>6.7875403548747271E-2</v>
      </c>
      <c r="V26">
        <v>36073</v>
      </c>
      <c r="W26">
        <v>171947</v>
      </c>
    </row>
    <row r="27" spans="1:23" x14ac:dyDescent="0.35">
      <c r="A27" s="6">
        <v>45112</v>
      </c>
      <c r="B27" s="5">
        <v>7.8034355250625007E-2</v>
      </c>
      <c r="D27">
        <v>35146</v>
      </c>
      <c r="E27">
        <f t="shared" si="6"/>
        <v>86.67</v>
      </c>
      <c r="F27" s="5">
        <f t="shared" si="33"/>
        <v>181728</v>
      </c>
      <c r="G27">
        <v>0</v>
      </c>
      <c r="H27">
        <v>0</v>
      </c>
      <c r="L27" s="5">
        <v>0</v>
      </c>
      <c r="M27" s="5">
        <f t="shared" si="34"/>
        <v>0</v>
      </c>
      <c r="N27" s="5">
        <f t="shared" si="35"/>
        <v>35146</v>
      </c>
      <c r="O27" s="5">
        <f t="shared" si="36"/>
        <v>181728</v>
      </c>
      <c r="P27" s="5">
        <f t="shared" si="37"/>
        <v>1119617.8186777961</v>
      </c>
      <c r="Q27" s="5">
        <f t="shared" si="38"/>
        <v>2328820.4203948295</v>
      </c>
      <c r="R27" s="5">
        <f t="shared" si="39"/>
        <v>5044207.9117384134</v>
      </c>
      <c r="S27" s="5">
        <v>23120.325713606206</v>
      </c>
      <c r="T27" s="5">
        <v>168851.35107340306</v>
      </c>
      <c r="U27" s="5">
        <f t="shared" si="2"/>
        <v>7.8643882217685715E-2</v>
      </c>
      <c r="V27">
        <v>19178</v>
      </c>
      <c r="W27">
        <v>191125</v>
      </c>
    </row>
    <row r="28" spans="1:23" x14ac:dyDescent="0.35">
      <c r="A28" s="6">
        <v>45113</v>
      </c>
      <c r="B28" s="5">
        <v>8.8370244307364093E-2</v>
      </c>
      <c r="D28">
        <v>33907</v>
      </c>
      <c r="E28">
        <f t="shared" ref="E28" si="40">E27+C28</f>
        <v>86.67</v>
      </c>
      <c r="F28" s="5">
        <f t="shared" ref="F28" si="41">D28+F27</f>
        <v>215635</v>
      </c>
      <c r="G28">
        <v>0</v>
      </c>
      <c r="H28">
        <v>0</v>
      </c>
      <c r="L28" s="5">
        <v>0</v>
      </c>
      <c r="M28" s="5">
        <f t="shared" ref="M28" si="42">0.2*K24+0.2*K25+0.2*K26+0.2*K27+0.2*K28</f>
        <v>0</v>
      </c>
      <c r="N28" s="5">
        <f t="shared" ref="N28" si="43">D28+M28</f>
        <v>33907</v>
      </c>
      <c r="O28" s="5">
        <f t="shared" ref="O28" si="44">N28+O27</f>
        <v>215635</v>
      </c>
      <c r="P28" s="5">
        <f t="shared" ref="P28" si="45">O28/B34</f>
        <v>1194194.8014789568</v>
      </c>
      <c r="Q28" s="5">
        <f t="shared" ref="Q28" si="46">O28/B28</f>
        <v>2440131.3099236349</v>
      </c>
      <c r="R28" s="5">
        <f t="shared" ref="R28" si="47">O28/B22</f>
        <v>5270622.0872729374</v>
      </c>
      <c r="S28" s="5">
        <v>22882.916359410152</v>
      </c>
      <c r="T28" s="5">
        <v>191734.26743281321</v>
      </c>
      <c r="U28" s="5">
        <f t="shared" si="2"/>
        <v>8.9301785560042049E-2</v>
      </c>
      <c r="V28">
        <v>17622</v>
      </c>
      <c r="W28">
        <v>208747</v>
      </c>
    </row>
    <row r="29" spans="1:23" x14ac:dyDescent="0.35">
      <c r="A29" s="6">
        <v>45114</v>
      </c>
      <c r="B29" s="5">
        <v>0.10010412033032534</v>
      </c>
      <c r="D29">
        <v>33446</v>
      </c>
      <c r="E29">
        <f t="shared" ref="E29:E30" si="48">E28+C29</f>
        <v>86.67</v>
      </c>
      <c r="F29" s="5">
        <f t="shared" ref="F29:F30" si="49">D29+F28</f>
        <v>249081</v>
      </c>
      <c r="G29">
        <v>0</v>
      </c>
      <c r="H29">
        <v>0</v>
      </c>
      <c r="L29" s="5">
        <v>0</v>
      </c>
      <c r="M29" s="5">
        <f t="shared" ref="M29:M30" si="50">0.2*K25+0.2*K26+0.2*K27+0.2*K28+0.2*K29</f>
        <v>0</v>
      </c>
      <c r="N29" s="5">
        <f t="shared" ref="N29:N30" si="51">D29+M29</f>
        <v>33446</v>
      </c>
      <c r="O29" s="5">
        <f t="shared" ref="O29:O30" si="52">N29+O28</f>
        <v>249081</v>
      </c>
      <c r="P29" s="5">
        <f t="shared" ref="P29:P30" si="53">O29/B35</f>
        <v>1246466.4097111158</v>
      </c>
      <c r="Q29" s="5">
        <f t="shared" ref="Q29:Q30" si="54">O29/B29</f>
        <v>2488219.2578894668</v>
      </c>
      <c r="R29" s="5">
        <f t="shared" ref="R29:R30" si="55">O29/B23</f>
        <v>5346735.5905246362</v>
      </c>
      <c r="S29" s="5">
        <v>23951.569453786477</v>
      </c>
      <c r="T29" s="5">
        <v>215685.83688659969</v>
      </c>
      <c r="U29" s="5">
        <f t="shared" si="2"/>
        <v>0.10045742272301296</v>
      </c>
      <c r="V29">
        <v>31490</v>
      </c>
      <c r="W29">
        <v>240237</v>
      </c>
    </row>
    <row r="30" spans="1:23" x14ac:dyDescent="0.35">
      <c r="A30" s="6">
        <v>45115</v>
      </c>
      <c r="B30" s="5">
        <v>0.11356899668428935</v>
      </c>
      <c r="D30">
        <v>41301</v>
      </c>
      <c r="E30">
        <f t="shared" si="48"/>
        <v>86.67</v>
      </c>
      <c r="F30" s="5">
        <f t="shared" si="49"/>
        <v>290382</v>
      </c>
      <c r="G30">
        <v>0</v>
      </c>
      <c r="H30">
        <v>0</v>
      </c>
      <c r="L30" s="5">
        <v>0</v>
      </c>
      <c r="M30" s="5">
        <f t="shared" si="50"/>
        <v>0</v>
      </c>
      <c r="N30" s="5">
        <f t="shared" si="51"/>
        <v>41301</v>
      </c>
      <c r="O30" s="5">
        <f t="shared" si="52"/>
        <v>290382</v>
      </c>
      <c r="P30" s="5">
        <f t="shared" si="53"/>
        <v>1315434.7647384887</v>
      </c>
      <c r="Q30" s="5">
        <f t="shared" si="54"/>
        <v>2556877.3915229118</v>
      </c>
      <c r="R30" s="5">
        <f t="shared" si="55"/>
        <v>5483497.7641509026</v>
      </c>
      <c r="S30" s="5">
        <v>28768.502792729934</v>
      </c>
      <c r="T30" s="5">
        <v>244454.33967932957</v>
      </c>
      <c r="U30" s="5">
        <f t="shared" si="2"/>
        <v>0.113856585541835</v>
      </c>
      <c r="V30">
        <v>23239</v>
      </c>
      <c r="W30">
        <v>263476</v>
      </c>
    </row>
    <row r="31" spans="1:23" x14ac:dyDescent="0.35">
      <c r="A31" s="6">
        <v>45116</v>
      </c>
      <c r="B31" s="5">
        <v>0.12843825302513598</v>
      </c>
      <c r="D31">
        <v>47104</v>
      </c>
      <c r="E31">
        <f t="shared" ref="E31" si="56">E30+C31</f>
        <v>86.67</v>
      </c>
      <c r="F31" s="5">
        <f t="shared" ref="F31" si="57">D31+F30</f>
        <v>337486</v>
      </c>
      <c r="G31">
        <v>0</v>
      </c>
      <c r="H31">
        <v>0</v>
      </c>
      <c r="L31" s="5">
        <v>0</v>
      </c>
      <c r="M31" s="5">
        <f t="shared" ref="M31" si="58">0.2*K27+0.2*K28+0.2*K29+0.2*K30+0.2*K31</f>
        <v>0</v>
      </c>
      <c r="N31" s="5">
        <f t="shared" ref="N31" si="59">D31+M31</f>
        <v>47104</v>
      </c>
      <c r="O31" s="5">
        <f t="shared" ref="O31" si="60">N31+O30</f>
        <v>337486</v>
      </c>
      <c r="P31" s="5">
        <f t="shared" ref="P31" si="61">O31/B37</f>
        <v>1388658.895597324</v>
      </c>
      <c r="Q31" s="5">
        <f t="shared" ref="Q31" si="62">O31/B31</f>
        <v>2627612.8182306588</v>
      </c>
      <c r="R31" s="5">
        <f t="shared" ref="R31" si="63">O31/B25</f>
        <v>5600119.9329899121</v>
      </c>
      <c r="S31" s="5">
        <v>32307.560580478945</v>
      </c>
      <c r="T31" s="5">
        <v>276761.90025980858</v>
      </c>
      <c r="U31" s="5">
        <f t="shared" si="2"/>
        <v>0.12890409314470519</v>
      </c>
      <c r="V31">
        <v>23165</v>
      </c>
      <c r="W31">
        <v>286641</v>
      </c>
    </row>
    <row r="32" spans="1:23" x14ac:dyDescent="0.35">
      <c r="A32" s="6">
        <v>45117</v>
      </c>
      <c r="B32" s="5">
        <v>0.14475148959171041</v>
      </c>
      <c r="D32">
        <v>39893</v>
      </c>
      <c r="E32">
        <f t="shared" ref="E32:E33" si="64">E31+C32</f>
        <v>86.67</v>
      </c>
      <c r="F32" s="5">
        <f t="shared" ref="F32:F33" si="65">D32+F31</f>
        <v>377379</v>
      </c>
      <c r="G32">
        <v>17279</v>
      </c>
      <c r="H32">
        <v>0</v>
      </c>
      <c r="I32">
        <v>142</v>
      </c>
      <c r="J32">
        <v>0</v>
      </c>
      <c r="K32" s="5">
        <f>G32+H32</f>
        <v>17279</v>
      </c>
      <c r="L32" s="5">
        <f>L31+K32</f>
        <v>17279</v>
      </c>
      <c r="M32" s="5">
        <f t="shared" ref="M32:M33" si="66">0.2*K28+0.2*K29+0.2*K30+0.2*K31+0.2*K32</f>
        <v>3455.8</v>
      </c>
      <c r="N32" s="5">
        <f t="shared" ref="N32:N33" si="67">D32+M32</f>
        <v>43348.800000000003</v>
      </c>
      <c r="O32" s="5">
        <f t="shared" ref="O32:O33" si="68">N32+O31</f>
        <v>380834.8</v>
      </c>
      <c r="P32" s="5">
        <f t="shared" ref="P32:P33" si="69">O32/B38</f>
        <v>1428876.2051737807</v>
      </c>
      <c r="Q32" s="5">
        <f t="shared" ref="Q32:Q33" si="70">O32/B32</f>
        <v>2630955.9996528667</v>
      </c>
      <c r="R32" s="5">
        <f t="shared" ref="R32:R33" si="71">O32/B26</f>
        <v>5551100.6581733171</v>
      </c>
      <c r="S32" s="5">
        <v>44350.91543162278</v>
      </c>
      <c r="T32" s="5">
        <v>321112.81569143134</v>
      </c>
      <c r="U32" s="5">
        <f t="shared" si="2"/>
        <v>0.14956089066085188</v>
      </c>
      <c r="V32">
        <v>50006</v>
      </c>
      <c r="W32">
        <v>336647</v>
      </c>
    </row>
    <row r="33" spans="1:23" x14ac:dyDescent="0.35">
      <c r="A33" s="6">
        <v>45118</v>
      </c>
      <c r="B33" s="5">
        <v>0.16231252930094509</v>
      </c>
      <c r="D33">
        <v>48870</v>
      </c>
      <c r="E33">
        <f t="shared" si="64"/>
        <v>86.67</v>
      </c>
      <c r="F33" s="5">
        <f t="shared" si="65"/>
        <v>426249</v>
      </c>
      <c r="G33">
        <v>15978</v>
      </c>
      <c r="H33">
        <v>0</v>
      </c>
      <c r="I33">
        <v>147</v>
      </c>
      <c r="J33">
        <v>0</v>
      </c>
      <c r="K33" s="5">
        <f>G33+H33</f>
        <v>15978</v>
      </c>
      <c r="L33" s="5">
        <f t="shared" ref="L33:L35" si="72">L32+K33</f>
        <v>33257</v>
      </c>
      <c r="M33" s="5">
        <f t="shared" si="66"/>
        <v>6651.4000000000005</v>
      </c>
      <c r="N33" s="5">
        <f t="shared" si="67"/>
        <v>55521.4</v>
      </c>
      <c r="O33" s="5">
        <f t="shared" si="68"/>
        <v>436356.2</v>
      </c>
      <c r="P33" s="5">
        <f t="shared" si="69"/>
        <v>1494122.985386851</v>
      </c>
      <c r="Q33" s="5">
        <f t="shared" si="70"/>
        <v>2688370.4041783991</v>
      </c>
      <c r="R33" s="5">
        <f t="shared" si="71"/>
        <v>5591847.3164613619</v>
      </c>
      <c r="S33" s="5">
        <v>41303.573129613396</v>
      </c>
      <c r="T33" s="5">
        <v>362416.38882104476</v>
      </c>
      <c r="U33" s="5">
        <f t="shared" si="2"/>
        <v>0.16879836385680394</v>
      </c>
      <c r="V33">
        <v>51731</v>
      </c>
      <c r="W33">
        <v>388378</v>
      </c>
    </row>
    <row r="34" spans="1:23" x14ac:dyDescent="0.35">
      <c r="A34" s="6">
        <v>45119</v>
      </c>
      <c r="B34" s="5">
        <v>0.18056936752106584</v>
      </c>
      <c r="D34">
        <v>28122</v>
      </c>
      <c r="E34">
        <f t="shared" ref="E34:E35" si="73">E33+C34</f>
        <v>86.67</v>
      </c>
      <c r="F34" s="5">
        <f t="shared" ref="F34:F35" si="74">D34+F33</f>
        <v>454371</v>
      </c>
      <c r="G34">
        <v>0</v>
      </c>
      <c r="H34">
        <v>0</v>
      </c>
      <c r="I34">
        <v>0</v>
      </c>
      <c r="J34">
        <v>0</v>
      </c>
      <c r="K34" s="5">
        <f t="shared" ref="K34:K35" si="75">G34+H34</f>
        <v>0</v>
      </c>
      <c r="L34" s="5">
        <f t="shared" si="72"/>
        <v>33257</v>
      </c>
      <c r="M34" s="5">
        <f t="shared" ref="M34:M35" si="76">0.2*K30+0.2*K31+0.2*K32+0.2*K33+0.2*K34</f>
        <v>6651.4000000000005</v>
      </c>
      <c r="N34" s="5">
        <f t="shared" ref="N34:N35" si="77">D34+M34</f>
        <v>34773.4</v>
      </c>
      <c r="O34" s="5">
        <f t="shared" ref="O34:O35" si="78">N34+O33</f>
        <v>471129.60000000003</v>
      </c>
      <c r="P34" s="5">
        <f t="shared" ref="P34:P35" si="79">O34/B40</f>
        <v>1478920.8144342706</v>
      </c>
      <c r="Q34" s="5">
        <f t="shared" ref="Q34:Q35" si="80">O34/B34</f>
        <v>2609133.578235724</v>
      </c>
      <c r="R34" s="5">
        <f t="shared" ref="R34:R35" si="81">O34/B28</f>
        <v>5331314.8978217747</v>
      </c>
      <c r="S34" s="5">
        <v>41606.683135942716</v>
      </c>
      <c r="T34" s="5">
        <v>404023.07195698743</v>
      </c>
      <c r="U34" s="5">
        <f t="shared" si="2"/>
        <v>0.18817701298937259</v>
      </c>
      <c r="V34">
        <v>40550</v>
      </c>
      <c r="W34">
        <v>428928</v>
      </c>
    </row>
    <row r="35" spans="1:23" x14ac:dyDescent="0.35">
      <c r="A35" s="6">
        <v>45120</v>
      </c>
      <c r="B35" s="5">
        <v>0.19982969301012102</v>
      </c>
      <c r="D35">
        <v>47244</v>
      </c>
      <c r="E35">
        <f t="shared" si="73"/>
        <v>86.67</v>
      </c>
      <c r="F35" s="5">
        <f t="shared" si="74"/>
        <v>501615</v>
      </c>
      <c r="G35">
        <v>0</v>
      </c>
      <c r="H35">
        <v>0</v>
      </c>
      <c r="I35">
        <v>0</v>
      </c>
      <c r="J35">
        <v>0</v>
      </c>
      <c r="K35" s="5">
        <f t="shared" si="75"/>
        <v>0</v>
      </c>
      <c r="L35" s="5">
        <f t="shared" si="72"/>
        <v>33257</v>
      </c>
      <c r="M35" s="5">
        <f t="shared" si="76"/>
        <v>6651.4000000000005</v>
      </c>
      <c r="N35" s="5">
        <f t="shared" si="77"/>
        <v>53895.4</v>
      </c>
      <c r="O35" s="5">
        <f t="shared" si="78"/>
        <v>525025</v>
      </c>
      <c r="P35" s="5">
        <f t="shared" si="79"/>
        <v>1518442.249620788</v>
      </c>
      <c r="Q35" s="5">
        <f t="shared" si="80"/>
        <v>2627362.2908153515</v>
      </c>
      <c r="R35" s="5">
        <f t="shared" si="81"/>
        <v>5244789.1082556164</v>
      </c>
      <c r="S35" s="5">
        <v>41496.012284827695</v>
      </c>
      <c r="T35" s="5">
        <v>445519.0842418152</v>
      </c>
      <c r="U35" s="5">
        <f t="shared" si="2"/>
        <v>0.2075041162780692</v>
      </c>
      <c r="V35">
        <v>41779</v>
      </c>
      <c r="W35">
        <v>470707</v>
      </c>
    </row>
    <row r="36" spans="1:23" x14ac:dyDescent="0.35">
      <c r="A36" s="6">
        <v>45121</v>
      </c>
      <c r="B36" s="5">
        <v>0.22074982947385352</v>
      </c>
      <c r="D36">
        <v>32197</v>
      </c>
      <c r="E36">
        <f t="shared" ref="E36:E38" si="82">E35+C36</f>
        <v>86.67</v>
      </c>
      <c r="F36" s="5">
        <f t="shared" ref="F36:F38" si="83">D36+F35</f>
        <v>533812</v>
      </c>
      <c r="G36">
        <v>13227</v>
      </c>
      <c r="H36">
        <v>0</v>
      </c>
      <c r="I36">
        <v>149</v>
      </c>
      <c r="J36">
        <v>0</v>
      </c>
      <c r="K36" s="5">
        <f t="shared" ref="K36:K38" si="84">G36+H36</f>
        <v>13227</v>
      </c>
      <c r="L36" s="5">
        <f t="shared" ref="L36:L38" si="85">L35+K36</f>
        <v>46484</v>
      </c>
      <c r="M36" s="5">
        <f t="shared" ref="M36:M38" si="86">0.2*K32+0.2*K33+0.2*K34+0.2*K35+0.2*K36</f>
        <v>9296.8000000000011</v>
      </c>
      <c r="N36" s="5">
        <f t="shared" ref="N36:N38" si="87">D36+M36</f>
        <v>41493.800000000003</v>
      </c>
      <c r="O36" s="5">
        <f t="shared" ref="O36:O38" si="88">N36+O35</f>
        <v>566518.80000000005</v>
      </c>
      <c r="P36" s="5">
        <f t="shared" ref="P36:P38" si="89">O36/B42</f>
        <v>1514463.2565740831</v>
      </c>
      <c r="Q36" s="5">
        <f t="shared" ref="Q36:Q38" si="90">O36/B36</f>
        <v>2566338.5623004558</v>
      </c>
      <c r="R36" s="5">
        <f t="shared" ref="R36:R38" si="91">O36/B30</f>
        <v>4988322.6632253043</v>
      </c>
      <c r="S36" s="5">
        <v>45259.319827047781</v>
      </c>
      <c r="T36" s="5">
        <v>490778.40406886296</v>
      </c>
      <c r="U36" s="5">
        <f t="shared" si="2"/>
        <v>0.22858401048740593</v>
      </c>
      <c r="V36">
        <v>72558</v>
      </c>
      <c r="W36">
        <v>543265</v>
      </c>
    </row>
    <row r="37" spans="1:23" x14ac:dyDescent="0.35">
      <c r="A37" s="6">
        <v>45122</v>
      </c>
      <c r="B37" s="5">
        <v>0.24303016462140778</v>
      </c>
      <c r="D37">
        <v>23731</v>
      </c>
      <c r="E37">
        <f t="shared" si="82"/>
        <v>86.67</v>
      </c>
      <c r="F37" s="5">
        <f t="shared" si="83"/>
        <v>557543</v>
      </c>
      <c r="G37">
        <v>10276</v>
      </c>
      <c r="H37">
        <v>0</v>
      </c>
      <c r="I37">
        <v>144</v>
      </c>
      <c r="J37">
        <v>0</v>
      </c>
      <c r="K37" s="5">
        <f t="shared" si="84"/>
        <v>10276</v>
      </c>
      <c r="L37" s="5">
        <f t="shared" si="85"/>
        <v>56760</v>
      </c>
      <c r="M37" s="5">
        <f t="shared" si="86"/>
        <v>7896.2000000000007</v>
      </c>
      <c r="N37" s="5">
        <f t="shared" si="87"/>
        <v>31627.200000000001</v>
      </c>
      <c r="O37" s="5">
        <f t="shared" si="88"/>
        <v>598146</v>
      </c>
      <c r="P37" s="5">
        <f t="shared" si="89"/>
        <v>1483160.6268886887</v>
      </c>
      <c r="Q37" s="5">
        <f t="shared" si="90"/>
        <v>2461200.6535558719</v>
      </c>
      <c r="R37" s="5">
        <f t="shared" si="91"/>
        <v>4657070.5059569748</v>
      </c>
      <c r="S37" s="5">
        <v>50826.700790611583</v>
      </c>
      <c r="T37" s="5">
        <v>541605.1048594747</v>
      </c>
      <c r="U37" s="5">
        <f t="shared" si="2"/>
        <v>0.25225695740242798</v>
      </c>
      <c r="V37">
        <v>80516</v>
      </c>
      <c r="W37">
        <v>623781</v>
      </c>
    </row>
    <row r="38" spans="1:23" x14ac:dyDescent="0.35">
      <c r="A38" s="6">
        <v>45123</v>
      </c>
      <c r="B38" s="5">
        <v>0.26652749805829584</v>
      </c>
      <c r="D38">
        <v>33080</v>
      </c>
      <c r="E38">
        <f t="shared" si="82"/>
        <v>86.67</v>
      </c>
      <c r="F38" s="5">
        <f t="shared" si="83"/>
        <v>590623</v>
      </c>
      <c r="G38">
        <v>0</v>
      </c>
      <c r="H38">
        <v>0</v>
      </c>
      <c r="I38">
        <v>0</v>
      </c>
      <c r="J38">
        <v>0</v>
      </c>
      <c r="K38" s="5">
        <f t="shared" si="84"/>
        <v>0</v>
      </c>
      <c r="L38" s="5">
        <f t="shared" si="85"/>
        <v>56760</v>
      </c>
      <c r="M38" s="5">
        <f t="shared" si="86"/>
        <v>4700.6000000000004</v>
      </c>
      <c r="N38" s="5">
        <f t="shared" si="87"/>
        <v>37780.6</v>
      </c>
      <c r="O38" s="5">
        <f t="shared" si="88"/>
        <v>635926.6</v>
      </c>
      <c r="P38" s="5">
        <f t="shared" si="89"/>
        <v>1468304.7638808331</v>
      </c>
      <c r="Q38" s="5">
        <f t="shared" si="90"/>
        <v>2385969.9454384549</v>
      </c>
      <c r="R38" s="5">
        <f t="shared" si="91"/>
        <v>4393230.0924412599</v>
      </c>
      <c r="S38" s="5">
        <v>57840.191024513711</v>
      </c>
      <c r="T38" s="5">
        <v>599445.29588398826</v>
      </c>
      <c r="U38" s="5">
        <f t="shared" si="2"/>
        <v>0.27919649411009012</v>
      </c>
      <c r="V38">
        <v>50379</v>
      </c>
      <c r="W38">
        <v>674160</v>
      </c>
    </row>
    <row r="39" spans="1:23" x14ac:dyDescent="0.35">
      <c r="A39" s="6">
        <v>45124</v>
      </c>
      <c r="B39" s="5">
        <v>0.29204838173814773</v>
      </c>
      <c r="D39">
        <v>78558</v>
      </c>
      <c r="E39">
        <f t="shared" ref="E39" si="92">E38+C39</f>
        <v>86.67</v>
      </c>
      <c r="F39" s="5">
        <f t="shared" ref="F39" si="93">D39+F38</f>
        <v>669181</v>
      </c>
      <c r="G39">
        <v>0</v>
      </c>
      <c r="H39">
        <v>0</v>
      </c>
      <c r="I39">
        <v>0</v>
      </c>
      <c r="J39">
        <v>0</v>
      </c>
      <c r="K39" s="5">
        <f t="shared" ref="K39" si="94">G39+H39</f>
        <v>0</v>
      </c>
      <c r="L39" s="5">
        <f t="shared" ref="L39" si="95">L38+K39</f>
        <v>56760</v>
      </c>
      <c r="M39" s="5">
        <f t="shared" ref="M39" si="96">0.2*K35+0.2*K36+0.2*K37+0.2*K38+0.2*K39</f>
        <v>4700.6000000000004</v>
      </c>
      <c r="N39" s="5">
        <f t="shared" ref="N39" si="97">D39+M39</f>
        <v>83258.600000000006</v>
      </c>
      <c r="O39" s="5">
        <f t="shared" ref="O39" si="98">N39+O38</f>
        <v>719185.2</v>
      </c>
      <c r="P39" s="5">
        <f t="shared" ref="P39" si="99">O39/B45</f>
        <v>1553446.9295629426</v>
      </c>
      <c r="Q39" s="5">
        <f t="shared" ref="Q39" si="100">O39/B39</f>
        <v>2462554.9907851419</v>
      </c>
      <c r="R39" s="5">
        <f t="shared" ref="R39" si="101">O39/B33</f>
        <v>4430866.8166124895</v>
      </c>
      <c r="S39" s="5">
        <v>55408.905279432678</v>
      </c>
      <c r="T39" s="5">
        <v>654854.20116342092</v>
      </c>
      <c r="U39" s="5">
        <f t="shared" si="2"/>
        <v>0.30500363982083001</v>
      </c>
      <c r="V39">
        <v>149502</v>
      </c>
      <c r="W39">
        <v>823662</v>
      </c>
    </row>
    <row r="40" spans="1:23" x14ac:dyDescent="0.35">
      <c r="A40" s="6">
        <v>45125</v>
      </c>
      <c r="B40" s="5">
        <v>0.31856310047284075</v>
      </c>
      <c r="D40">
        <v>74116</v>
      </c>
      <c r="E40">
        <f t="shared" ref="E40" si="102">E39+C40</f>
        <v>86.67</v>
      </c>
      <c r="F40" s="5">
        <f t="shared" ref="F40" si="103">D40+F39</f>
        <v>743297</v>
      </c>
      <c r="G40">
        <v>18236</v>
      </c>
      <c r="H40">
        <v>0</v>
      </c>
      <c r="I40">
        <v>185</v>
      </c>
      <c r="J40">
        <v>0</v>
      </c>
      <c r="K40" s="5">
        <f t="shared" ref="K40:K45" si="104">G40+H40</f>
        <v>18236</v>
      </c>
      <c r="L40" s="5">
        <f t="shared" ref="L40" si="105">L39+K40</f>
        <v>74996</v>
      </c>
      <c r="M40" s="5">
        <f t="shared" ref="M40" si="106">0.2*K36+0.2*K37+0.2*K38+0.2*K39+0.2*K40</f>
        <v>8347.8000000000011</v>
      </c>
      <c r="N40" s="5">
        <f t="shared" ref="N40" si="107">D40+M40</f>
        <v>82463.8</v>
      </c>
      <c r="O40" s="5">
        <f t="shared" ref="O40" si="108">N40+O39</f>
        <v>801649</v>
      </c>
      <c r="P40" s="5">
        <f t="shared" ref="P40" si="109">O40/B46</f>
        <v>1625595.091483793</v>
      </c>
      <c r="Q40" s="5">
        <f t="shared" ref="Q40" si="110">O40/B40</f>
        <v>2516452.7806582702</v>
      </c>
      <c r="R40" s="5">
        <f t="shared" ref="R40" si="111">O40/B34</f>
        <v>4439562.5404540272</v>
      </c>
      <c r="S40" s="5">
        <v>60014.916634989248</v>
      </c>
      <c r="T40" s="5">
        <v>714869.11779841012</v>
      </c>
      <c r="U40" s="5">
        <f t="shared" si="2"/>
        <v>0.33295607256798948</v>
      </c>
      <c r="V40">
        <v>89717</v>
      </c>
      <c r="W40">
        <v>913379</v>
      </c>
    </row>
    <row r="41" spans="1:23" x14ac:dyDescent="0.35">
      <c r="A41" s="6">
        <v>45126</v>
      </c>
      <c r="B41" s="5">
        <v>0.34576553710298724</v>
      </c>
      <c r="D41">
        <v>38462</v>
      </c>
      <c r="E41">
        <f t="shared" ref="E41:E45" si="112">E40+C41</f>
        <v>86.67</v>
      </c>
      <c r="F41" s="5">
        <f t="shared" ref="F41:F45" si="113">D41+F40</f>
        <v>781759</v>
      </c>
      <c r="G41">
        <v>15705</v>
      </c>
      <c r="H41">
        <v>1373</v>
      </c>
      <c r="I41">
        <v>143</v>
      </c>
      <c r="J41">
        <v>5</v>
      </c>
      <c r="K41" s="5">
        <f t="shared" si="104"/>
        <v>17078</v>
      </c>
      <c r="L41" s="5">
        <f t="shared" ref="L41:L45" si="114">L40+K41</f>
        <v>92074</v>
      </c>
      <c r="M41" s="5">
        <f t="shared" ref="M41:M45" si="115">0.2*K37+0.2*K38+0.2*K39+0.2*K40+0.2*K41</f>
        <v>9118</v>
      </c>
      <c r="N41" s="5">
        <f t="shared" ref="N41:N45" si="116">D41+M41</f>
        <v>47580</v>
      </c>
      <c r="O41" s="5">
        <f t="shared" ref="O41:O45" si="117">N41+O40</f>
        <v>849229</v>
      </c>
      <c r="P41" s="5">
        <f t="shared" ref="P41:P45" si="118">O41/B47</f>
        <v>1622046.8291999262</v>
      </c>
      <c r="Q41" s="5">
        <f t="shared" ref="Q41:Q45" si="119">O41/B41</f>
        <v>2456083.4116531825</v>
      </c>
      <c r="R41" s="5">
        <f t="shared" ref="R41:R45" si="120">O41/B35</f>
        <v>4249763.822421466</v>
      </c>
      <c r="S41" s="5">
        <v>62476.050963584676</v>
      </c>
      <c r="T41" s="5">
        <v>777345.16876199492</v>
      </c>
      <c r="U41" s="5">
        <f t="shared" si="2"/>
        <v>0.36205479853122063</v>
      </c>
      <c r="V41">
        <v>91831</v>
      </c>
      <c r="W41">
        <v>1005210</v>
      </c>
    </row>
    <row r="42" spans="1:23" x14ac:dyDescent="0.35">
      <c r="A42" s="6">
        <v>45127</v>
      </c>
      <c r="B42" s="5">
        <v>0.37407233060347778</v>
      </c>
      <c r="D42">
        <v>39078</v>
      </c>
      <c r="E42">
        <f t="shared" si="112"/>
        <v>86.67</v>
      </c>
      <c r="F42" s="5">
        <f t="shared" si="113"/>
        <v>820837</v>
      </c>
      <c r="G42">
        <v>0</v>
      </c>
      <c r="H42">
        <v>11291</v>
      </c>
      <c r="J42">
        <v>14</v>
      </c>
      <c r="K42" s="5">
        <f t="shared" si="104"/>
        <v>11291</v>
      </c>
      <c r="L42" s="5">
        <f t="shared" si="114"/>
        <v>103365</v>
      </c>
      <c r="M42" s="5">
        <f t="shared" si="115"/>
        <v>9321.0000000000018</v>
      </c>
      <c r="N42" s="5">
        <f t="shared" si="116"/>
        <v>48399</v>
      </c>
      <c r="O42" s="5">
        <f t="shared" si="117"/>
        <v>897628</v>
      </c>
      <c r="P42" s="5">
        <f t="shared" si="118"/>
        <v>1620905.1699185057</v>
      </c>
      <c r="Q42" s="5">
        <f t="shared" si="119"/>
        <v>2399610.7879775236</v>
      </c>
      <c r="R42" s="5">
        <f t="shared" si="120"/>
        <v>4066268.1467951876</v>
      </c>
      <c r="S42" s="5">
        <v>59738.250031466319</v>
      </c>
      <c r="T42" s="5">
        <v>837083.41879346117</v>
      </c>
      <c r="U42" s="5">
        <f t="shared" si="2"/>
        <v>0.38987837157046129</v>
      </c>
      <c r="V42">
        <v>63745</v>
      </c>
      <c r="W42">
        <v>1068955</v>
      </c>
    </row>
    <row r="43" spans="1:23" x14ac:dyDescent="0.35">
      <c r="A43" s="6">
        <v>45128</v>
      </c>
      <c r="B43" s="5">
        <v>0.40329145013427525</v>
      </c>
      <c r="D43">
        <v>33658</v>
      </c>
      <c r="E43">
        <f t="shared" si="112"/>
        <v>86.67</v>
      </c>
      <c r="F43" s="5">
        <f t="shared" si="113"/>
        <v>854495</v>
      </c>
      <c r="G43">
        <v>17867</v>
      </c>
      <c r="H43">
        <v>6234</v>
      </c>
      <c r="I43">
        <v>168</v>
      </c>
      <c r="J43">
        <v>13</v>
      </c>
      <c r="K43" s="5">
        <f t="shared" si="104"/>
        <v>24101</v>
      </c>
      <c r="L43" s="5">
        <f t="shared" si="114"/>
        <v>127466</v>
      </c>
      <c r="M43" s="5">
        <f t="shared" si="115"/>
        <v>14141.2</v>
      </c>
      <c r="N43" s="5">
        <f t="shared" si="116"/>
        <v>47799.199999999997</v>
      </c>
      <c r="O43" s="5">
        <f t="shared" si="117"/>
        <v>945427.2</v>
      </c>
      <c r="P43" s="5">
        <f t="shared" si="118"/>
        <v>1621104.2474128986</v>
      </c>
      <c r="Q43" s="5">
        <f t="shared" si="119"/>
        <v>2344277.8161679883</v>
      </c>
      <c r="R43" s="5">
        <f t="shared" si="120"/>
        <v>3890164.0110098505</v>
      </c>
      <c r="S43" s="5">
        <v>65462.190459599289</v>
      </c>
      <c r="T43" s="5">
        <v>902545.60925306054</v>
      </c>
      <c r="U43" s="5">
        <f t="shared" si="2"/>
        <v>0.42036791615206437</v>
      </c>
      <c r="V43">
        <v>112812</v>
      </c>
      <c r="W43">
        <v>1181767</v>
      </c>
    </row>
    <row r="44" spans="1:23" x14ac:dyDescent="0.35">
      <c r="A44" s="6">
        <v>45129</v>
      </c>
      <c r="B44" s="5">
        <v>0.43310259262470902</v>
      </c>
      <c r="D44">
        <v>25137</v>
      </c>
      <c r="E44">
        <f t="shared" si="112"/>
        <v>86.67</v>
      </c>
      <c r="F44" s="5">
        <f t="shared" si="113"/>
        <v>879632</v>
      </c>
      <c r="G44">
        <v>10614</v>
      </c>
      <c r="H44">
        <v>8409</v>
      </c>
      <c r="I44">
        <v>148</v>
      </c>
      <c r="J44">
        <v>14</v>
      </c>
      <c r="K44" s="5">
        <f t="shared" si="104"/>
        <v>19023</v>
      </c>
      <c r="L44" s="5">
        <f t="shared" si="114"/>
        <v>146489</v>
      </c>
      <c r="M44" s="5">
        <f t="shared" si="115"/>
        <v>17945.800000000003</v>
      </c>
      <c r="N44" s="5">
        <f t="shared" si="116"/>
        <v>43082.8</v>
      </c>
      <c r="O44" s="5">
        <f t="shared" si="117"/>
        <v>988510</v>
      </c>
      <c r="P44" s="5">
        <f t="shared" si="118"/>
        <v>1614539.782896128</v>
      </c>
      <c r="Q44" s="5">
        <f t="shared" si="119"/>
        <v>2282392.2480107644</v>
      </c>
      <c r="R44" s="5">
        <f t="shared" si="120"/>
        <v>3708848.0820984165</v>
      </c>
      <c r="S44" s="5">
        <v>65324.345638398911</v>
      </c>
      <c r="T44" s="5">
        <v>967869.95489145932</v>
      </c>
      <c r="U44" s="5">
        <f t="shared" si="2"/>
        <v>0.4507932583934795</v>
      </c>
      <c r="V44">
        <v>87700</v>
      </c>
      <c r="W44">
        <v>1269467</v>
      </c>
    </row>
    <row r="45" spans="1:23" x14ac:dyDescent="0.35">
      <c r="A45" s="6">
        <v>45130</v>
      </c>
      <c r="B45" s="5">
        <v>0.46296090733034595</v>
      </c>
      <c r="D45">
        <v>24543</v>
      </c>
      <c r="E45">
        <f t="shared" si="112"/>
        <v>86.67</v>
      </c>
      <c r="F45" s="5">
        <f t="shared" si="113"/>
        <v>904175</v>
      </c>
      <c r="G45">
        <v>0</v>
      </c>
      <c r="H45">
        <v>13840</v>
      </c>
      <c r="I45">
        <v>0</v>
      </c>
      <c r="J45">
        <v>15</v>
      </c>
      <c r="K45" s="5">
        <f t="shared" si="104"/>
        <v>13840</v>
      </c>
      <c r="L45" s="5">
        <f t="shared" si="114"/>
        <v>160329</v>
      </c>
      <c r="M45" s="5">
        <f t="shared" si="115"/>
        <v>17066.599999999999</v>
      </c>
      <c r="N45" s="5">
        <f t="shared" si="116"/>
        <v>41609.599999999999</v>
      </c>
      <c r="O45" s="5">
        <f t="shared" si="117"/>
        <v>1030119.6</v>
      </c>
      <c r="P45" s="5">
        <f t="shared" si="118"/>
        <v>1608922.6568415773</v>
      </c>
      <c r="Q45" s="5">
        <f t="shared" si="119"/>
        <v>2225068.2156732464</v>
      </c>
      <c r="R45" s="5">
        <f t="shared" si="120"/>
        <v>3527222.4207138773</v>
      </c>
      <c r="S45" s="5">
        <v>64093.256126034423</v>
      </c>
      <c r="T45" s="5">
        <v>1031963.2110174939</v>
      </c>
      <c r="U45" s="5">
        <f t="shared" si="2"/>
        <v>0.48064521073902278</v>
      </c>
      <c r="V45">
        <v>90281</v>
      </c>
      <c r="W45">
        <v>1359748</v>
      </c>
    </row>
    <row r="46" spans="1:23" x14ac:dyDescent="0.35">
      <c r="A46" s="6">
        <v>45131</v>
      </c>
      <c r="B46" s="5">
        <v>0.49314186798403747</v>
      </c>
      <c r="D46">
        <v>41973</v>
      </c>
      <c r="E46">
        <f t="shared" ref="E46" si="121">E45+C46</f>
        <v>86.67</v>
      </c>
      <c r="F46" s="5">
        <f t="shared" ref="F46" si="122">D46+F45</f>
        <v>946148</v>
      </c>
      <c r="G46">
        <v>0</v>
      </c>
      <c r="H46">
        <v>0</v>
      </c>
      <c r="I46">
        <v>0</v>
      </c>
      <c r="J46">
        <v>0</v>
      </c>
      <c r="K46" s="5">
        <f t="shared" ref="K46" si="123">G46+H46</f>
        <v>0</v>
      </c>
      <c r="L46" s="5">
        <f t="shared" ref="L46" si="124">L45+K46</f>
        <v>160329</v>
      </c>
      <c r="M46" s="5">
        <f t="shared" ref="M46" si="125">0.2*K42+0.2*K43+0.2*K44+0.2*K45+0.2*K46</f>
        <v>13651</v>
      </c>
      <c r="N46" s="5">
        <f t="shared" ref="N46" si="126">D46+M46</f>
        <v>55624</v>
      </c>
      <c r="O46" s="5">
        <f t="shared" ref="O46" si="127">N46+O45</f>
        <v>1085743.6000000001</v>
      </c>
      <c r="P46" s="5">
        <f t="shared" ref="P46" si="128">O46/B52</f>
        <v>1628011.2989607877</v>
      </c>
      <c r="Q46" s="5">
        <f t="shared" ref="Q46" si="129">O46/B46</f>
        <v>2201686.1079723705</v>
      </c>
      <c r="R46" s="5">
        <f t="shared" ref="R46" si="130">O46/B40</f>
        <v>3408252.8654085775</v>
      </c>
      <c r="S46" s="5">
        <v>69179.380185976013</v>
      </c>
      <c r="T46" s="5">
        <v>1101142.5912034698</v>
      </c>
      <c r="U46" s="5">
        <f t="shared" si="2"/>
        <v>0.51286606649559463</v>
      </c>
      <c r="V46">
        <v>89666</v>
      </c>
      <c r="W46">
        <v>1449414</v>
      </c>
    </row>
    <row r="47" spans="1:23" x14ac:dyDescent="0.35">
      <c r="A47" s="6">
        <v>45132</v>
      </c>
      <c r="B47" s="5">
        <v>0.52355393488786128</v>
      </c>
      <c r="D47">
        <v>36623</v>
      </c>
      <c r="E47">
        <f t="shared" ref="E47" si="131">E46+C47</f>
        <v>86.67</v>
      </c>
      <c r="F47" s="5">
        <f t="shared" ref="F47" si="132">D47+F46</f>
        <v>982771</v>
      </c>
      <c r="G47">
        <v>12309</v>
      </c>
      <c r="H47">
        <v>0</v>
      </c>
      <c r="I47">
        <v>143</v>
      </c>
      <c r="J47">
        <v>0</v>
      </c>
      <c r="K47" s="5">
        <f t="shared" ref="K47:K49" si="133">G47+H47</f>
        <v>12309</v>
      </c>
      <c r="L47" s="5">
        <f t="shared" ref="L47" si="134">L46+K47</f>
        <v>172638</v>
      </c>
      <c r="M47" s="5">
        <f t="shared" ref="M47" si="135">0.2*K43+0.2*K44+0.2*K45+0.2*K46+0.2*K47</f>
        <v>13854.599999999999</v>
      </c>
      <c r="N47" s="5">
        <f t="shared" ref="N47" si="136">D47+M47</f>
        <v>50477.599999999999</v>
      </c>
      <c r="O47" s="5">
        <f t="shared" ref="O47" si="137">N47+O46</f>
        <v>1136221.2000000002</v>
      </c>
      <c r="P47" s="5">
        <f t="shared" ref="P47" si="138">O47/B53</f>
        <v>1640002.0935863343</v>
      </c>
      <c r="Q47" s="5">
        <f t="shared" ref="Q47" si="139">O47/B47</f>
        <v>2170208.5005690283</v>
      </c>
      <c r="R47" s="5">
        <f t="shared" ref="R47" si="140">O47/B41</f>
        <v>3286103.0903191878</v>
      </c>
      <c r="S47" s="5">
        <v>66575.392995297138</v>
      </c>
      <c r="T47" s="5">
        <v>1167717.984198767</v>
      </c>
      <c r="U47" s="5">
        <f t="shared" si="2"/>
        <v>0.54387409416036714</v>
      </c>
      <c r="V47">
        <v>112200</v>
      </c>
      <c r="W47">
        <v>1561614</v>
      </c>
    </row>
    <row r="48" spans="1:23" x14ac:dyDescent="0.35">
      <c r="A48" s="6">
        <v>45133</v>
      </c>
      <c r="B48" s="5">
        <v>0.55378193410607113</v>
      </c>
      <c r="D48">
        <v>22246</v>
      </c>
      <c r="E48">
        <f t="shared" ref="E48:E49" si="141">E47+C48</f>
        <v>86.67</v>
      </c>
      <c r="F48" s="5">
        <f t="shared" ref="F48:F49" si="142">D48+F47</f>
        <v>1005017</v>
      </c>
      <c r="G48">
        <v>19321</v>
      </c>
      <c r="H48">
        <v>5072</v>
      </c>
      <c r="I48">
        <v>131</v>
      </c>
      <c r="J48">
        <v>10</v>
      </c>
      <c r="K48" s="5">
        <f t="shared" si="133"/>
        <v>24393</v>
      </c>
      <c r="L48" s="5">
        <f t="shared" ref="L48:L49" si="143">L47+K48</f>
        <v>197031</v>
      </c>
      <c r="M48" s="5">
        <f t="shared" ref="M48:M49" si="144">0.2*K44+0.2*K45+0.2*K46+0.2*K47+0.2*K48</f>
        <v>13913.000000000002</v>
      </c>
      <c r="N48" s="5">
        <f t="shared" ref="N48:N49" si="145">D48+M48</f>
        <v>36159</v>
      </c>
      <c r="O48" s="5">
        <f t="shared" ref="O48:O49" si="146">N48+O47</f>
        <v>1172380.2000000002</v>
      </c>
      <c r="P48" s="5">
        <f t="shared" ref="P48:P49" si="147">O48/B54</f>
        <v>1633586.0205656178</v>
      </c>
      <c r="Q48" s="5">
        <f t="shared" ref="Q48:Q49" si="148">O48/B48</f>
        <v>2117043.0593632241</v>
      </c>
      <c r="R48" s="5">
        <f t="shared" ref="R48:R49" si="149">O48/B42</f>
        <v>3134100.2904669275</v>
      </c>
      <c r="S48" s="5">
        <v>68428.507327846979</v>
      </c>
      <c r="T48" s="5">
        <v>1236146.4915266139</v>
      </c>
      <c r="U48" s="5">
        <f t="shared" si="2"/>
        <v>0.57574522481115942</v>
      </c>
      <c r="V48">
        <v>95900</v>
      </c>
      <c r="W48">
        <v>1657514</v>
      </c>
    </row>
    <row r="49" spans="1:23" x14ac:dyDescent="0.35">
      <c r="A49" s="6">
        <v>45134</v>
      </c>
      <c r="B49" s="5">
        <v>0.58319950830355061</v>
      </c>
      <c r="D49">
        <v>14138</v>
      </c>
      <c r="E49">
        <f t="shared" si="141"/>
        <v>86.67</v>
      </c>
      <c r="F49" s="5">
        <f t="shared" si="142"/>
        <v>1019155</v>
      </c>
      <c r="G49">
        <v>0</v>
      </c>
      <c r="H49">
        <v>9116</v>
      </c>
      <c r="I49">
        <v>0</v>
      </c>
      <c r="J49">
        <v>15</v>
      </c>
      <c r="K49" s="5">
        <f t="shared" si="133"/>
        <v>9116</v>
      </c>
      <c r="L49" s="5">
        <f t="shared" si="143"/>
        <v>206147</v>
      </c>
      <c r="M49" s="5">
        <f t="shared" si="144"/>
        <v>11931.600000000002</v>
      </c>
      <c r="N49" s="5">
        <f t="shared" si="145"/>
        <v>26069.600000000002</v>
      </c>
      <c r="O49" s="5">
        <f t="shared" si="146"/>
        <v>1198449.8000000003</v>
      </c>
      <c r="P49" s="5">
        <f t="shared" si="147"/>
        <v>1617956.169622431</v>
      </c>
      <c r="Q49" s="5">
        <f t="shared" si="148"/>
        <v>2054956.8079817668</v>
      </c>
      <c r="R49" s="5">
        <f t="shared" si="149"/>
        <v>2971671.7267399998</v>
      </c>
      <c r="S49" s="5">
        <v>66592.359951264749</v>
      </c>
      <c r="T49" s="5">
        <v>1302738.8514778786</v>
      </c>
      <c r="U49" s="5">
        <f t="shared" si="2"/>
        <v>0.60676115497288097</v>
      </c>
      <c r="V49">
        <v>104764</v>
      </c>
      <c r="W49">
        <v>1762278</v>
      </c>
    </row>
    <row r="50" spans="1:23" x14ac:dyDescent="0.35">
      <c r="A50" s="6">
        <v>45135</v>
      </c>
      <c r="B50" s="5">
        <v>0.61225496607264218</v>
      </c>
      <c r="D50">
        <v>18439</v>
      </c>
      <c r="E50">
        <f t="shared" ref="E50" si="150">E49+C50</f>
        <v>86.67</v>
      </c>
      <c r="F50" s="5">
        <f t="shared" ref="F50" si="151">D50+F49</f>
        <v>1037594</v>
      </c>
      <c r="G50">
        <v>0</v>
      </c>
      <c r="H50">
        <v>2282</v>
      </c>
      <c r="I50">
        <v>0</v>
      </c>
      <c r="J50">
        <v>6</v>
      </c>
      <c r="K50" s="5">
        <f t="shared" ref="K50" si="152">G50+H50</f>
        <v>2282</v>
      </c>
      <c r="L50" s="5">
        <f t="shared" ref="L50" si="153">L49+K50</f>
        <v>208429</v>
      </c>
      <c r="M50" s="5">
        <f t="shared" ref="M50" si="154">0.2*K46+0.2*K47+0.2*K48+0.2*K49+0.2*K50</f>
        <v>9620</v>
      </c>
      <c r="N50" s="5">
        <f t="shared" ref="N50" si="155">D50+M50</f>
        <v>28059</v>
      </c>
      <c r="O50" s="5">
        <f t="shared" ref="O50" si="156">N50+O49</f>
        <v>1226508.8000000003</v>
      </c>
      <c r="P50" s="5">
        <f t="shared" ref="P50" si="157">O50/B56</f>
        <v>1608888.1179785682</v>
      </c>
      <c r="Q50" s="5">
        <f t="shared" ref="Q50" si="158">O50/B50</f>
        <v>2003264.7638083489</v>
      </c>
      <c r="R50" s="5">
        <f t="shared" ref="R50" si="159">O50/B44</f>
        <v>2831912.8559518731</v>
      </c>
      <c r="S50" s="5">
        <v>64786.297244514564</v>
      </c>
      <c r="T50" s="5">
        <v>1367525.1487223932</v>
      </c>
      <c r="U50" s="5">
        <f t="shared" si="2"/>
        <v>0.63693589682379259</v>
      </c>
      <c r="V50">
        <v>88795</v>
      </c>
      <c r="W50">
        <v>1851073</v>
      </c>
    </row>
    <row r="51" spans="1:23" x14ac:dyDescent="0.35">
      <c r="A51" s="6">
        <v>45136</v>
      </c>
      <c r="B51" s="5">
        <v>0.6402542692898574</v>
      </c>
      <c r="D51">
        <v>19940</v>
      </c>
      <c r="E51">
        <f t="shared" ref="E51" si="160">E50+C51</f>
        <v>86.67</v>
      </c>
      <c r="F51" s="5">
        <f t="shared" ref="F51" si="161">D51+F50</f>
        <v>1057534</v>
      </c>
      <c r="G51">
        <v>0</v>
      </c>
      <c r="H51">
        <v>473</v>
      </c>
      <c r="I51">
        <v>0</v>
      </c>
      <c r="J51">
        <v>2</v>
      </c>
      <c r="K51" s="5">
        <f t="shared" ref="K51" si="162">G51+H51</f>
        <v>473</v>
      </c>
      <c r="L51" s="5">
        <f t="shared" ref="L51" si="163">L50+K51</f>
        <v>208902</v>
      </c>
      <c r="M51" s="5">
        <f t="shared" ref="M51" si="164">0.2*K47+0.2*K48+0.2*K49+0.2*K50+0.2*K51</f>
        <v>9714.6</v>
      </c>
      <c r="N51" s="5">
        <f t="shared" ref="N51" si="165">D51+M51</f>
        <v>29654.6</v>
      </c>
      <c r="O51" s="5">
        <f t="shared" ref="O51" si="166">N51+O50</f>
        <v>1256163.4000000004</v>
      </c>
      <c r="P51" s="5">
        <f t="shared" ref="P51" si="167">O51/B57</f>
        <v>1604657.0893849186</v>
      </c>
      <c r="Q51" s="5">
        <f t="shared" ref="Q51" si="168">O51/B51</f>
        <v>1961975.8278117895</v>
      </c>
      <c r="R51" s="5">
        <f t="shared" ref="R51" si="169">O51/B45</f>
        <v>2713324.9916146039</v>
      </c>
      <c r="S51" s="5">
        <v>65304.219650330939</v>
      </c>
      <c r="T51" s="5">
        <v>1432829.3683727242</v>
      </c>
      <c r="U51" s="5">
        <f t="shared" si="2"/>
        <v>0.66735186522351164</v>
      </c>
      <c r="V51">
        <v>160235</v>
      </c>
      <c r="W51">
        <v>2011308</v>
      </c>
    </row>
    <row r="52" spans="1:23" x14ac:dyDescent="0.35">
      <c r="A52" s="6">
        <v>45137</v>
      </c>
      <c r="B52" s="5">
        <v>0.66691404457270376</v>
      </c>
      <c r="D52">
        <v>26110</v>
      </c>
      <c r="E52">
        <f t="shared" ref="E52" si="170">E51+C52</f>
        <v>86.67</v>
      </c>
      <c r="F52" s="5">
        <f t="shared" ref="F52" si="171">D52+F51</f>
        <v>1083644</v>
      </c>
      <c r="G52">
        <v>0</v>
      </c>
      <c r="H52">
        <v>0</v>
      </c>
      <c r="I52">
        <v>0</v>
      </c>
      <c r="J52">
        <v>0</v>
      </c>
      <c r="K52" s="5">
        <f t="shared" ref="K52" si="172">G52+H52</f>
        <v>0</v>
      </c>
      <c r="L52" s="5">
        <f t="shared" ref="L52" si="173">L51+K52</f>
        <v>208902</v>
      </c>
      <c r="M52" s="5">
        <f t="shared" ref="M52" si="174">0.2*K48+0.2*K49+0.2*K50+0.2*K51+0.2*K52</f>
        <v>7252.8</v>
      </c>
      <c r="N52" s="5">
        <f t="shared" ref="N52" si="175">D52+M52</f>
        <v>33362.800000000003</v>
      </c>
      <c r="O52" s="5">
        <f t="shared" ref="O52" si="176">N52+O51</f>
        <v>1289526.2000000004</v>
      </c>
      <c r="P52" s="5">
        <f t="shared" ref="P52" si="177">O52/B58</f>
        <v>1607985.0484646647</v>
      </c>
      <c r="Q52" s="5">
        <f t="shared" ref="Q52" si="178">O52/B52</f>
        <v>1933571.8155796351</v>
      </c>
      <c r="R52" s="5">
        <f t="shared" ref="R52" si="179">O52/B46</f>
        <v>2614919.3238683622</v>
      </c>
      <c r="S52" s="5">
        <v>60005.590423051319</v>
      </c>
      <c r="T52" s="5">
        <v>1492834.9587957759</v>
      </c>
      <c r="U52" s="5">
        <f t="shared" si="2"/>
        <v>0.69529995421204271</v>
      </c>
      <c r="V52">
        <v>165064</v>
      </c>
      <c r="W52">
        <v>2176372</v>
      </c>
    </row>
    <row r="53" spans="1:23" x14ac:dyDescent="0.35">
      <c r="A53" s="6">
        <v>45138</v>
      </c>
      <c r="B53" s="5">
        <v>0.6928169204438801</v>
      </c>
      <c r="D53">
        <v>17955</v>
      </c>
      <c r="E53">
        <f t="shared" ref="E53:E54" si="180">E52+C53</f>
        <v>86.67</v>
      </c>
      <c r="F53" s="5">
        <f t="shared" ref="F53:F54" si="181">D53+F52</f>
        <v>1101599</v>
      </c>
      <c r="G53">
        <v>13604</v>
      </c>
      <c r="H53">
        <v>0</v>
      </c>
      <c r="I53">
        <v>134</v>
      </c>
      <c r="J53">
        <v>0</v>
      </c>
      <c r="K53" s="5">
        <f t="shared" ref="K53:K54" si="182">G53+H53</f>
        <v>13604</v>
      </c>
      <c r="L53" s="5">
        <f t="shared" ref="L53:L54" si="183">L52+K53</f>
        <v>222506</v>
      </c>
      <c r="M53" s="5">
        <f t="shared" ref="M53:M54" si="184">0.2*K49+0.2*K50+0.2*K51+0.2*K52+0.2*K53</f>
        <v>5095</v>
      </c>
      <c r="N53" s="5">
        <f t="shared" ref="N53:N54" si="185">D53+M53</f>
        <v>23050</v>
      </c>
      <c r="O53" s="5">
        <f t="shared" ref="O53:O54" si="186">N53+O52</f>
        <v>1312576.2000000004</v>
      </c>
      <c r="P53" s="5">
        <f t="shared" ref="P53:P54" si="187">O53/B59</f>
        <v>1600867.5025524634</v>
      </c>
      <c r="Q53" s="5">
        <f t="shared" ref="Q53:Q54" si="188">O53/B53</f>
        <v>1894549.8605303222</v>
      </c>
      <c r="R53" s="5">
        <f t="shared" ref="R53:R54" si="189">O53/B47</f>
        <v>2507050.5874072704</v>
      </c>
      <c r="S53" s="5">
        <v>53795.466509776168</v>
      </c>
      <c r="T53" s="5">
        <v>1546630.4253055516</v>
      </c>
      <c r="U53" s="5">
        <f t="shared" si="2"/>
        <v>0.72035562776837159</v>
      </c>
      <c r="V53">
        <v>160299</v>
      </c>
      <c r="W53">
        <v>2336671</v>
      </c>
    </row>
    <row r="54" spans="1:23" x14ac:dyDescent="0.35">
      <c r="A54" s="6">
        <v>45139</v>
      </c>
      <c r="B54" s="5">
        <v>0.71767276729882379</v>
      </c>
      <c r="D54">
        <v>20821</v>
      </c>
      <c r="E54">
        <f t="shared" si="180"/>
        <v>86.67</v>
      </c>
      <c r="F54" s="5">
        <f t="shared" si="181"/>
        <v>1122420</v>
      </c>
      <c r="G54">
        <v>13094</v>
      </c>
      <c r="H54">
        <v>0</v>
      </c>
      <c r="I54">
        <v>134</v>
      </c>
      <c r="J54">
        <v>0</v>
      </c>
      <c r="K54" s="5">
        <f t="shared" si="182"/>
        <v>13094</v>
      </c>
      <c r="L54" s="5">
        <f t="shared" si="183"/>
        <v>235600</v>
      </c>
      <c r="M54" s="5">
        <f t="shared" si="184"/>
        <v>5890.6</v>
      </c>
      <c r="N54" s="5">
        <f t="shared" si="185"/>
        <v>26711.599999999999</v>
      </c>
      <c r="O54" s="5">
        <f t="shared" si="186"/>
        <v>1339287.8000000005</v>
      </c>
      <c r="P54" s="5">
        <f t="shared" si="187"/>
        <v>1599769.1212495917</v>
      </c>
      <c r="Q54" s="5">
        <f t="shared" si="188"/>
        <v>1866153.8531562386</v>
      </c>
      <c r="R54" s="5">
        <f t="shared" si="189"/>
        <v>2418438.9513571132</v>
      </c>
      <c r="S54" s="5">
        <v>48703.899246071393</v>
      </c>
      <c r="T54" s="5">
        <v>1595334.3245516231</v>
      </c>
      <c r="U54" s="5">
        <f t="shared" si="2"/>
        <v>0.74303986269750155</v>
      </c>
      <c r="V54">
        <v>122569</v>
      </c>
      <c r="W54">
        <v>2459240</v>
      </c>
    </row>
    <row r="55" spans="1:23" x14ac:dyDescent="0.35">
      <c r="A55" s="6">
        <v>45140</v>
      </c>
      <c r="B55" s="5">
        <v>0.74071833495939043</v>
      </c>
      <c r="S55" s="5">
        <v>48614.453034435028</v>
      </c>
      <c r="T55" s="5">
        <v>1643948.777586058</v>
      </c>
      <c r="U55" s="5">
        <f t="shared" si="2"/>
        <v>0.76568243733023444</v>
      </c>
      <c r="V55">
        <v>124045</v>
      </c>
      <c r="W55">
        <v>2583285</v>
      </c>
    </row>
    <row r="56" spans="1:23" x14ac:dyDescent="0.35">
      <c r="A56" s="6">
        <v>45141</v>
      </c>
      <c r="B56" s="5">
        <v>0.76233318295681418</v>
      </c>
      <c r="S56" s="5">
        <v>44561.865684226534</v>
      </c>
      <c r="T56" s="5">
        <v>1688510.6432702849</v>
      </c>
      <c r="U56" s="5">
        <f t="shared" si="2"/>
        <v>0.78643748663242918</v>
      </c>
      <c r="V56">
        <v>124135</v>
      </c>
      <c r="W56">
        <v>2707420</v>
      </c>
    </row>
    <row r="57" spans="1:23" x14ac:dyDescent="0.35">
      <c r="A57" s="6">
        <v>45142</v>
      </c>
      <c r="B57" s="5">
        <v>0.7828235753979691</v>
      </c>
      <c r="S57" s="5">
        <v>40633.572411578098</v>
      </c>
      <c r="T57" s="5">
        <v>1729144.215681863</v>
      </c>
      <c r="U57" s="5">
        <f t="shared" si="2"/>
        <v>0.80536290157584156</v>
      </c>
      <c r="V57">
        <v>55452</v>
      </c>
      <c r="W57">
        <v>2762872</v>
      </c>
    </row>
    <row r="58" spans="1:23" x14ac:dyDescent="0.35">
      <c r="A58" s="6">
        <v>45143</v>
      </c>
      <c r="B58" s="5">
        <v>0.80195161095015466</v>
      </c>
      <c r="S58" s="5">
        <v>37227.996106321858</v>
      </c>
      <c r="T58" s="5">
        <v>1766372.2117881842</v>
      </c>
      <c r="U58" s="5">
        <f t="shared" si="2"/>
        <v>0.82270214181510526</v>
      </c>
      <c r="V58">
        <v>65082</v>
      </c>
      <c r="W58">
        <v>2827954</v>
      </c>
    </row>
    <row r="59" spans="1:23" x14ac:dyDescent="0.35">
      <c r="A59" s="6">
        <v>45144</v>
      </c>
      <c r="B59" s="5">
        <v>0.81991557571578899</v>
      </c>
      <c r="S59" s="5">
        <v>39197.525832590116</v>
      </c>
      <c r="T59" s="5">
        <v>1805569.7376207747</v>
      </c>
      <c r="U59" s="5">
        <f t="shared" si="2"/>
        <v>0.84095870645143345</v>
      </c>
      <c r="V59">
        <v>46115</v>
      </c>
      <c r="W59">
        <v>2874069</v>
      </c>
    </row>
    <row r="60" spans="1:23" x14ac:dyDescent="0.35">
      <c r="A60" s="6">
        <v>45145</v>
      </c>
      <c r="B60" s="5">
        <v>0.8371756787966208</v>
      </c>
      <c r="S60" s="5">
        <v>36224.378059443734</v>
      </c>
      <c r="T60" s="5">
        <v>1841794.1156802182</v>
      </c>
      <c r="U60" s="5">
        <f t="shared" si="2"/>
        <v>0.85783050346937595</v>
      </c>
      <c r="V60">
        <v>48958</v>
      </c>
      <c r="W60">
        <v>2923027</v>
      </c>
    </row>
    <row r="61" spans="1:23" x14ac:dyDescent="0.35">
      <c r="A61" s="6">
        <v>45146</v>
      </c>
      <c r="B61" s="5">
        <v>0.85318941768930012</v>
      </c>
      <c r="S61" s="5">
        <v>29044.95890219901</v>
      </c>
      <c r="T61" s="5">
        <v>1870839.0745824173</v>
      </c>
      <c r="U61" s="5">
        <f t="shared" si="2"/>
        <v>0.87135842795680907</v>
      </c>
      <c r="V61">
        <v>54224</v>
      </c>
      <c r="W61">
        <v>2977251</v>
      </c>
    </row>
    <row r="62" spans="1:23" x14ac:dyDescent="0.35">
      <c r="A62" s="6">
        <v>45147</v>
      </c>
      <c r="B62" s="5">
        <v>0.86753106424847903</v>
      </c>
      <c r="S62" s="5">
        <v>26989.753187181439</v>
      </c>
      <c r="T62" s="5">
        <v>1897828.8277695992</v>
      </c>
      <c r="U62" s="5">
        <f t="shared" si="2"/>
        <v>0.88392912376257982</v>
      </c>
      <c r="V62">
        <v>55482</v>
      </c>
      <c r="W62">
        <v>3032733</v>
      </c>
    </row>
    <row r="63" spans="1:23" x14ac:dyDescent="0.35">
      <c r="A63" s="6">
        <v>45148</v>
      </c>
      <c r="B63" s="5">
        <v>0.88023295929133472</v>
      </c>
      <c r="S63" s="5">
        <v>23865.26975055896</v>
      </c>
      <c r="T63" s="5">
        <v>1921694.0975201582</v>
      </c>
      <c r="U63" s="5">
        <f t="shared" si="2"/>
        <v>0.89504456614089012</v>
      </c>
      <c r="V63">
        <v>51169</v>
      </c>
      <c r="W63">
        <v>3083902</v>
      </c>
    </row>
    <row r="64" spans="1:23" x14ac:dyDescent="0.35">
      <c r="A64" s="6">
        <v>45149</v>
      </c>
      <c r="B64" s="5">
        <v>0.89135664449752738</v>
      </c>
      <c r="S64" s="5">
        <v>23021.934955030483</v>
      </c>
      <c r="T64" s="5">
        <v>1944716.0324751879</v>
      </c>
      <c r="U64" s="5">
        <f t="shared" si="2"/>
        <v>0.90576721851836206</v>
      </c>
      <c r="V64">
        <v>46135</v>
      </c>
      <c r="W64">
        <v>3130037</v>
      </c>
    </row>
    <row r="65" spans="1:23" x14ac:dyDescent="0.35">
      <c r="A65" s="6">
        <v>45150</v>
      </c>
      <c r="B65" s="5">
        <v>0.90111863887094701</v>
      </c>
      <c r="S65" s="5">
        <v>21749.508868263125</v>
      </c>
      <c r="T65" s="5">
        <v>1966465.5413434512</v>
      </c>
      <c r="U65" s="5">
        <f t="shared" si="2"/>
        <v>0.91589722815615671</v>
      </c>
      <c r="V65">
        <v>27140</v>
      </c>
      <c r="W65">
        <v>3157177</v>
      </c>
    </row>
    <row r="66" spans="1:23" x14ac:dyDescent="0.35">
      <c r="A66" s="6">
        <v>45151</v>
      </c>
      <c r="B66" s="5">
        <v>0.90998814915806914</v>
      </c>
      <c r="S66" s="5">
        <v>18548.431759572555</v>
      </c>
      <c r="T66" s="5">
        <v>1985013.9731030238</v>
      </c>
      <c r="U66" s="5">
        <f t="shared" si="2"/>
        <v>0.92453631024433303</v>
      </c>
      <c r="V66">
        <v>46306</v>
      </c>
      <c r="W66">
        <v>3203483</v>
      </c>
    </row>
    <row r="67" spans="1:23" x14ac:dyDescent="0.35">
      <c r="A67" s="6">
        <v>45152</v>
      </c>
      <c r="B67" s="5">
        <v>0.91817047331304769</v>
      </c>
      <c r="S67" s="5">
        <v>15475.946932289731</v>
      </c>
      <c r="T67" s="5">
        <v>2000489.9200353138</v>
      </c>
      <c r="U67" s="5">
        <f t="shared" ref="U67:U103" si="190">T67/T$103</f>
        <v>0.93174435767784791</v>
      </c>
      <c r="V67">
        <v>54934</v>
      </c>
      <c r="W67">
        <v>3258417</v>
      </c>
    </row>
    <row r="68" spans="1:23" x14ac:dyDescent="0.35">
      <c r="A68" s="6">
        <v>45153</v>
      </c>
      <c r="B68" s="5">
        <v>0.92587590237367878</v>
      </c>
      <c r="S68" s="5">
        <v>15910.865932143031</v>
      </c>
      <c r="T68" s="5">
        <v>2016400.7859674566</v>
      </c>
      <c r="U68" s="5">
        <f t="shared" si="190"/>
        <v>0.93915497215261667</v>
      </c>
      <c r="V68">
        <v>49337</v>
      </c>
      <c r="W68">
        <v>3307754</v>
      </c>
    </row>
    <row r="69" spans="1:23" x14ac:dyDescent="0.35">
      <c r="A69" s="6">
        <v>45154</v>
      </c>
      <c r="B69" s="5">
        <v>0.93319321483467543</v>
      </c>
      <c r="S69" s="5">
        <v>14035.057070577563</v>
      </c>
      <c r="T69" s="5">
        <v>2030435.8430380342</v>
      </c>
      <c r="U69" s="5">
        <f t="shared" si="190"/>
        <v>0.94569191348095205</v>
      </c>
      <c r="V69">
        <v>47167</v>
      </c>
      <c r="W69">
        <v>3354921</v>
      </c>
    </row>
    <row r="70" spans="1:23" x14ac:dyDescent="0.35">
      <c r="A70" s="6">
        <v>45155</v>
      </c>
      <c r="B70" s="5">
        <v>0.94036030131163173</v>
      </c>
      <c r="S70" s="5">
        <v>12418.846613743837</v>
      </c>
      <c r="T70" s="5">
        <v>2042854.689651778</v>
      </c>
      <c r="U70" s="5">
        <f t="shared" si="190"/>
        <v>0.95147609171915992</v>
      </c>
      <c r="V70">
        <v>14353</v>
      </c>
      <c r="W70">
        <v>3369274</v>
      </c>
    </row>
    <row r="71" spans="1:23" x14ac:dyDescent="0.35">
      <c r="A71" s="6">
        <v>45156</v>
      </c>
      <c r="B71" s="5">
        <v>0.94697472799284088</v>
      </c>
      <c r="S71" s="5">
        <v>10752.058026885574</v>
      </c>
      <c r="T71" s="5">
        <v>2053606.7476786636</v>
      </c>
      <c r="U71" s="5">
        <f t="shared" si="190"/>
        <v>0.95648394969416972</v>
      </c>
      <c r="V71">
        <v>12432</v>
      </c>
      <c r="W71">
        <v>3381706</v>
      </c>
    </row>
    <row r="72" spans="1:23" x14ac:dyDescent="0.35">
      <c r="A72" s="6">
        <v>45157</v>
      </c>
      <c r="B72" s="5">
        <v>0.95290531259251277</v>
      </c>
      <c r="S72" s="5">
        <v>12258.539157590531</v>
      </c>
      <c r="T72" s="5">
        <v>2065865.2868362539</v>
      </c>
      <c r="U72" s="5">
        <f t="shared" si="190"/>
        <v>0.96219346343831103</v>
      </c>
      <c r="V72">
        <v>20857</v>
      </c>
      <c r="W72">
        <v>3402563</v>
      </c>
    </row>
    <row r="73" spans="1:23" x14ac:dyDescent="0.35">
      <c r="A73" s="6">
        <v>45158</v>
      </c>
      <c r="B73" s="5">
        <v>0.95823550169962191</v>
      </c>
      <c r="S73" s="5">
        <v>11238.174137585938</v>
      </c>
      <c r="T73" s="5">
        <v>2077103.4609738402</v>
      </c>
      <c r="U73" s="5">
        <f t="shared" si="190"/>
        <v>0.96742773392296921</v>
      </c>
      <c r="V73">
        <v>968</v>
      </c>
      <c r="W73">
        <v>3403531</v>
      </c>
    </row>
    <row r="74" spans="1:23" x14ac:dyDescent="0.35">
      <c r="A74" s="6">
        <v>45159</v>
      </c>
      <c r="B74" s="5">
        <v>0.96307334427101954</v>
      </c>
      <c r="S74" s="5">
        <v>8291.1937227088165</v>
      </c>
      <c r="T74" s="5">
        <v>2085394.6546965488</v>
      </c>
      <c r="U74" s="5">
        <f t="shared" si="190"/>
        <v>0.97128942444796396</v>
      </c>
      <c r="V74">
        <v>17983</v>
      </c>
      <c r="W74">
        <v>3421514</v>
      </c>
    </row>
    <row r="75" spans="1:23" x14ac:dyDescent="0.35">
      <c r="A75" s="6">
        <v>45160</v>
      </c>
      <c r="B75" s="5">
        <v>0.96728980953121568</v>
      </c>
      <c r="S75" s="5">
        <v>7215.6513031947225</v>
      </c>
      <c r="T75" s="5">
        <v>2092610.3059997438</v>
      </c>
      <c r="U75" s="5">
        <f t="shared" si="190"/>
        <v>0.9746501723934492</v>
      </c>
      <c r="V75">
        <v>25911</v>
      </c>
      <c r="W75">
        <v>3447425</v>
      </c>
    </row>
    <row r="76" spans="1:23" x14ac:dyDescent="0.35">
      <c r="A76" s="6">
        <v>45161</v>
      </c>
      <c r="B76" s="5">
        <v>0.97116947724627933</v>
      </c>
      <c r="S76" s="5">
        <v>5927.7063513089761</v>
      </c>
      <c r="T76" s="5">
        <v>2098538.0123510528</v>
      </c>
      <c r="U76" s="5">
        <f t="shared" si="190"/>
        <v>0.97741104956233082</v>
      </c>
      <c r="V76">
        <v>15783</v>
      </c>
      <c r="W76">
        <v>3463208</v>
      </c>
    </row>
    <row r="77" spans="1:23" x14ac:dyDescent="0.35">
      <c r="A77" s="6">
        <v>45162</v>
      </c>
      <c r="B77" s="5">
        <v>0.97461053024759181</v>
      </c>
      <c r="S77" s="5">
        <v>5656.9927960858913</v>
      </c>
      <c r="T77" s="5">
        <v>2104195.0051471386</v>
      </c>
      <c r="U77" s="5">
        <f t="shared" si="190"/>
        <v>0.98004583970367987</v>
      </c>
      <c r="V77">
        <v>10009</v>
      </c>
      <c r="W77">
        <v>3473217</v>
      </c>
    </row>
    <row r="78" spans="1:23" x14ac:dyDescent="0.35">
      <c r="A78" s="6">
        <v>45163</v>
      </c>
      <c r="B78" s="5">
        <v>0.97788734086459539</v>
      </c>
      <c r="S78" s="5">
        <v>5086.3146516996367</v>
      </c>
      <c r="T78" s="5">
        <v>2109281.3197988374</v>
      </c>
      <c r="U78" s="5">
        <f t="shared" si="190"/>
        <v>0.98241483188436074</v>
      </c>
      <c r="V78">
        <v>2880</v>
      </c>
      <c r="W78">
        <v>3476097</v>
      </c>
    </row>
    <row r="79" spans="1:23" x14ac:dyDescent="0.35">
      <c r="A79" s="6">
        <v>45164</v>
      </c>
      <c r="B79" s="5">
        <v>0.98091134970925997</v>
      </c>
      <c r="S79" s="5">
        <v>4803.0339857898934</v>
      </c>
      <c r="T79" s="5">
        <v>2114084.3537846282</v>
      </c>
      <c r="U79" s="5">
        <f t="shared" si="190"/>
        <v>0.98465188380408075</v>
      </c>
      <c r="V79">
        <v>7972</v>
      </c>
      <c r="W79">
        <v>3484069</v>
      </c>
    </row>
    <row r="80" spans="1:23" x14ac:dyDescent="0.35">
      <c r="A80" s="6">
        <v>45165</v>
      </c>
      <c r="B80" s="5">
        <v>0.98366303156233992</v>
      </c>
      <c r="S80" s="5">
        <v>5884.6162047047965</v>
      </c>
      <c r="T80" s="5">
        <v>2119968.9699893328</v>
      </c>
      <c r="U80" s="5">
        <f t="shared" si="190"/>
        <v>0.98739269138872299</v>
      </c>
      <c r="V80">
        <v>2903</v>
      </c>
      <c r="W80">
        <v>3486972</v>
      </c>
    </row>
    <row r="81" spans="1:23" x14ac:dyDescent="0.35">
      <c r="A81" s="6">
        <v>45166</v>
      </c>
      <c r="B81" s="5">
        <v>0.98598016856618964</v>
      </c>
      <c r="S81" s="5">
        <v>5318.0078745401697</v>
      </c>
      <c r="T81" s="5">
        <v>2125286.9778638734</v>
      </c>
      <c r="U81" s="5">
        <f t="shared" si="190"/>
        <v>0.98986959656158291</v>
      </c>
      <c r="V81">
        <v>488</v>
      </c>
      <c r="W81">
        <v>3487460</v>
      </c>
    </row>
    <row r="82" spans="1:23" x14ac:dyDescent="0.35">
      <c r="A82" s="6">
        <v>45167</v>
      </c>
      <c r="B82" s="5">
        <v>0.98816185994174632</v>
      </c>
      <c r="S82" s="5">
        <v>3719.4535534111537</v>
      </c>
      <c r="T82" s="5">
        <v>2129006.4314172841</v>
      </c>
      <c r="U82" s="5">
        <f t="shared" si="190"/>
        <v>0.99160196213229967</v>
      </c>
      <c r="V82">
        <v>484</v>
      </c>
      <c r="W82">
        <v>3487944</v>
      </c>
    </row>
    <row r="83" spans="1:23" x14ac:dyDescent="0.35">
      <c r="A83" s="6">
        <v>45168</v>
      </c>
      <c r="B83" s="5">
        <v>0.99002800700447668</v>
      </c>
      <c r="S83" s="5">
        <v>4591.2659907224934</v>
      </c>
      <c r="T83" s="5">
        <v>2133597.697408007</v>
      </c>
      <c r="U83" s="5">
        <f t="shared" si="190"/>
        <v>0.99374038139580634</v>
      </c>
      <c r="V83">
        <v>0</v>
      </c>
      <c r="W83">
        <v>3487944</v>
      </c>
    </row>
    <row r="84" spans="1:23" x14ac:dyDescent="0.35">
      <c r="A84" s="6">
        <v>45169</v>
      </c>
      <c r="B84" s="5">
        <v>0.99155500086425052</v>
      </c>
      <c r="S84" s="5">
        <v>2815.4052568022698</v>
      </c>
      <c r="T84" s="5">
        <v>2136413.1026648087</v>
      </c>
      <c r="U84" s="5">
        <f t="shared" si="190"/>
        <v>0.99505167916158321</v>
      </c>
      <c r="V84">
        <v>488</v>
      </c>
      <c r="W84">
        <v>3488432</v>
      </c>
    </row>
    <row r="85" spans="1:23" x14ac:dyDescent="0.35">
      <c r="A85" s="6">
        <v>45170</v>
      </c>
      <c r="B85" s="5">
        <v>0.99275741029291542</v>
      </c>
      <c r="S85" s="5">
        <v>2639.6905744394553</v>
      </c>
      <c r="T85" s="5">
        <v>2139052.7932392489</v>
      </c>
      <c r="U85" s="5">
        <f t="shared" si="190"/>
        <v>0.99628113639309313</v>
      </c>
      <c r="V85">
        <v>968</v>
      </c>
      <c r="W85">
        <v>3489400</v>
      </c>
    </row>
    <row r="86" spans="1:23" x14ac:dyDescent="0.35">
      <c r="A86" s="6">
        <v>45171</v>
      </c>
      <c r="B86" s="5">
        <v>0.99386868803910888</v>
      </c>
      <c r="S86" s="5">
        <v>1634.4493305462195</v>
      </c>
      <c r="T86" s="5">
        <v>2140687.2425697944</v>
      </c>
      <c r="U86" s="5">
        <f t="shared" si="190"/>
        <v>0.99704239438614473</v>
      </c>
      <c r="V86">
        <v>488</v>
      </c>
      <c r="W86">
        <v>3489888</v>
      </c>
    </row>
    <row r="87" spans="1:23" x14ac:dyDescent="0.35">
      <c r="A87" s="6">
        <v>45172</v>
      </c>
      <c r="B87" s="5">
        <v>0.99481903037787078</v>
      </c>
      <c r="S87" s="5">
        <v>1289.8117204912744</v>
      </c>
      <c r="T87" s="5">
        <v>2141977.0542902858</v>
      </c>
      <c r="U87" s="5">
        <f t="shared" si="190"/>
        <v>0.99764313462532239</v>
      </c>
      <c r="V87">
        <v>3233</v>
      </c>
      <c r="W87">
        <v>3493121</v>
      </c>
    </row>
    <row r="88" spans="1:23" x14ac:dyDescent="0.35">
      <c r="A88" s="6">
        <v>45173</v>
      </c>
      <c r="B88" s="5">
        <v>0.99560766970102965</v>
      </c>
      <c r="S88" s="5">
        <v>1316.648545868519</v>
      </c>
      <c r="T88" s="5">
        <v>2143293.7028361545</v>
      </c>
      <c r="U88" s="5">
        <f t="shared" si="190"/>
        <v>0.99825637433294179</v>
      </c>
      <c r="V88">
        <v>975</v>
      </c>
      <c r="W88">
        <v>3494096</v>
      </c>
    </row>
    <row r="89" spans="1:23" x14ac:dyDescent="0.35">
      <c r="A89" s="6">
        <v>45174</v>
      </c>
      <c r="B89" s="5">
        <v>0.9963488803710655</v>
      </c>
      <c r="S89" s="5">
        <v>483.920742843261</v>
      </c>
      <c r="T89" s="5">
        <v>2143777.6235789978</v>
      </c>
      <c r="U89" s="5">
        <f t="shared" si="190"/>
        <v>0.99848176433225733</v>
      </c>
      <c r="V89">
        <v>0</v>
      </c>
      <c r="W89">
        <v>3494096</v>
      </c>
    </row>
    <row r="90" spans="1:23" x14ac:dyDescent="0.35">
      <c r="A90" s="6">
        <v>45175</v>
      </c>
      <c r="B90" s="5">
        <v>0.9969951691855915</v>
      </c>
      <c r="S90" s="5">
        <v>729.16152283080316</v>
      </c>
      <c r="T90" s="5">
        <v>2144506.7851018286</v>
      </c>
      <c r="U90" s="5">
        <f t="shared" si="190"/>
        <v>0.99882137720804798</v>
      </c>
      <c r="V90">
        <v>2439</v>
      </c>
      <c r="W90">
        <v>3496535</v>
      </c>
    </row>
    <row r="91" spans="1:23" x14ac:dyDescent="0.35">
      <c r="A91" s="6">
        <v>45176</v>
      </c>
      <c r="B91" s="5">
        <v>0.99754854023848138</v>
      </c>
      <c r="S91" s="5">
        <v>724.9701573537792</v>
      </c>
      <c r="T91" s="5">
        <v>2145231.7552591818</v>
      </c>
      <c r="U91" s="5">
        <f t="shared" si="190"/>
        <v>0.99915903792147298</v>
      </c>
      <c r="V91">
        <v>0</v>
      </c>
      <c r="W91">
        <v>3496535</v>
      </c>
    </row>
    <row r="92" spans="1:23" x14ac:dyDescent="0.35">
      <c r="A92" s="6">
        <v>45177</v>
      </c>
      <c r="B92" s="5">
        <v>0.9980500691025469</v>
      </c>
      <c r="S92" s="5">
        <v>467.03116677687797</v>
      </c>
      <c r="T92" s="5">
        <v>2145698.7864259593</v>
      </c>
      <c r="U92" s="5">
        <f t="shared" si="190"/>
        <v>0.99937656146415443</v>
      </c>
      <c r="V92">
        <v>488</v>
      </c>
      <c r="W92">
        <v>3497023</v>
      </c>
    </row>
    <row r="93" spans="1:23" x14ac:dyDescent="0.35">
      <c r="A93" s="6">
        <v>45178</v>
      </c>
      <c r="B93" s="5">
        <v>0.99847555253151088</v>
      </c>
      <c r="S93" s="5">
        <v>601.38364865381914</v>
      </c>
      <c r="T93" s="5">
        <v>2146300.1700746128</v>
      </c>
      <c r="U93" s="5">
        <f t="shared" si="190"/>
        <v>0.99965666076174187</v>
      </c>
      <c r="V93">
        <v>0</v>
      </c>
      <c r="W93">
        <v>3497023</v>
      </c>
    </row>
    <row r="94" spans="1:23" x14ac:dyDescent="0.35">
      <c r="A94" s="6">
        <v>45179</v>
      </c>
      <c r="B94" s="5">
        <v>0.99879641563202826</v>
      </c>
      <c r="S94" s="5">
        <v>267.18918918918916</v>
      </c>
      <c r="T94" s="5">
        <v>2146467.0079124505</v>
      </c>
      <c r="U94" s="5">
        <f t="shared" si="190"/>
        <v>0.99973436683388728</v>
      </c>
      <c r="V94">
        <v>2926</v>
      </c>
      <c r="W94">
        <v>3499949</v>
      </c>
    </row>
    <row r="95" spans="1:23" x14ac:dyDescent="0.35">
      <c r="A95" s="6">
        <v>45180</v>
      </c>
      <c r="B95" s="5">
        <v>0.99908750341334074</v>
      </c>
      <c r="S95" s="5">
        <v>155.56756756756758</v>
      </c>
      <c r="T95" s="5">
        <v>2146562.4943989371</v>
      </c>
      <c r="U95" s="5">
        <f t="shared" si="190"/>
        <v>0.99977884043714182</v>
      </c>
      <c r="V95">
        <v>975</v>
      </c>
      <c r="W95">
        <v>3500924</v>
      </c>
    </row>
    <row r="96" spans="1:23" x14ac:dyDescent="0.35">
      <c r="A96" s="6">
        <v>45181</v>
      </c>
      <c r="B96" s="5">
        <v>0.99933936721171013</v>
      </c>
      <c r="S96" s="5">
        <v>224.86486486486487</v>
      </c>
      <c r="T96" s="5">
        <v>2146727.2781827208</v>
      </c>
      <c r="U96" s="5">
        <f t="shared" si="190"/>
        <v>0.99985558981700107</v>
      </c>
      <c r="V96">
        <v>1951</v>
      </c>
      <c r="W96">
        <v>3502875</v>
      </c>
    </row>
    <row r="97" spans="1:23" x14ac:dyDescent="0.35">
      <c r="A97" s="6">
        <v>45182</v>
      </c>
      <c r="B97" s="5">
        <v>0.99955436627872929</v>
      </c>
      <c r="S97" s="5">
        <v>171.32432432432432</v>
      </c>
      <c r="T97" s="5">
        <v>2146878.4133178559</v>
      </c>
      <c r="U97" s="5">
        <f t="shared" si="190"/>
        <v>0.99992598222837925</v>
      </c>
      <c r="V97">
        <v>0</v>
      </c>
      <c r="W97">
        <v>3502875</v>
      </c>
    </row>
    <row r="98" spans="1:23" x14ac:dyDescent="0.35">
      <c r="A98" s="6">
        <v>45183</v>
      </c>
      <c r="B98" s="5">
        <v>0.99971683726516747</v>
      </c>
      <c r="S98" s="5">
        <v>62.864864864864863</v>
      </c>
      <c r="T98" s="5">
        <v>2146911.0079124505</v>
      </c>
      <c r="U98" s="5">
        <f t="shared" si="190"/>
        <v>0.99994116342439532</v>
      </c>
      <c r="V98">
        <v>0</v>
      </c>
      <c r="W98">
        <v>3502875</v>
      </c>
    </row>
    <row r="99" spans="1:23" x14ac:dyDescent="0.35">
      <c r="A99" s="6">
        <v>45184</v>
      </c>
      <c r="B99" s="5">
        <v>0.99985756408842319</v>
      </c>
      <c r="S99" s="5">
        <v>54.243243243243242</v>
      </c>
      <c r="T99" s="5">
        <v>2146945.0619665044</v>
      </c>
      <c r="U99" s="5">
        <f t="shared" si="190"/>
        <v>0.99995702437545686</v>
      </c>
      <c r="V99">
        <v>0</v>
      </c>
      <c r="W99">
        <v>3502875</v>
      </c>
    </row>
    <row r="100" spans="1:23" x14ac:dyDescent="0.35">
      <c r="A100" s="6">
        <v>45185</v>
      </c>
      <c r="B100" s="5">
        <v>0.999939418640308</v>
      </c>
      <c r="S100" s="5">
        <v>11.54054054054054</v>
      </c>
      <c r="T100" s="5">
        <v>2146956.602507045</v>
      </c>
      <c r="U100" s="5">
        <f t="shared" si="190"/>
        <v>0.99996239947553889</v>
      </c>
      <c r="V100">
        <v>0</v>
      </c>
      <c r="W100">
        <v>3502875</v>
      </c>
    </row>
    <row r="101" spans="1:23" x14ac:dyDescent="0.35">
      <c r="A101" s="6">
        <v>45186</v>
      </c>
      <c r="B101" s="5">
        <v>0.99997896677124687</v>
      </c>
      <c r="S101" s="5">
        <v>36.486486486486484</v>
      </c>
      <c r="T101" s="5">
        <v>2146993.0889935317</v>
      </c>
      <c r="U101" s="5">
        <f t="shared" si="190"/>
        <v>0.9999793933516764</v>
      </c>
      <c r="V101">
        <v>0</v>
      </c>
      <c r="W101">
        <v>3502875</v>
      </c>
    </row>
    <row r="102" spans="1:23" x14ac:dyDescent="0.35">
      <c r="A102" s="6">
        <v>45187</v>
      </c>
      <c r="B102" s="5">
        <v>1</v>
      </c>
      <c r="S102" s="5">
        <v>21.378378378378379</v>
      </c>
      <c r="T102" s="5">
        <v>2147004.4673719099</v>
      </c>
      <c r="U102" s="5">
        <f t="shared" si="190"/>
        <v>0.99998469292341996</v>
      </c>
      <c r="V102">
        <v>0</v>
      </c>
      <c r="W102">
        <v>3502875</v>
      </c>
    </row>
    <row r="103" spans="1:23" x14ac:dyDescent="0.35">
      <c r="A103" s="6">
        <v>45188</v>
      </c>
      <c r="B103" s="5">
        <v>1</v>
      </c>
      <c r="S103" s="5">
        <v>33.777777777777779</v>
      </c>
      <c r="T103" s="5">
        <v>2147037.3322367747</v>
      </c>
      <c r="U103" s="5">
        <f t="shared" si="190"/>
        <v>1</v>
      </c>
      <c r="V103">
        <v>0</v>
      </c>
      <c r="W103">
        <v>3502875</v>
      </c>
    </row>
    <row r="104" spans="1:23" x14ac:dyDescent="0.35">
      <c r="A104" s="6">
        <v>45189</v>
      </c>
      <c r="B104" s="5">
        <v>1</v>
      </c>
      <c r="S104" s="5">
        <v>33.777777777777779</v>
      </c>
      <c r="T104" s="5">
        <v>2147037.3322367747</v>
      </c>
      <c r="U104" s="5">
        <f t="shared" ref="U104" si="191">T104/T$103</f>
        <v>1</v>
      </c>
      <c r="V104">
        <v>0</v>
      </c>
      <c r="W104">
        <v>3502875</v>
      </c>
    </row>
    <row r="105" spans="1:23" x14ac:dyDescent="0.35">
      <c r="A105" s="6">
        <v>45190</v>
      </c>
      <c r="B105" s="5">
        <v>1</v>
      </c>
      <c r="V105">
        <v>0</v>
      </c>
      <c r="W105">
        <v>3502875</v>
      </c>
    </row>
    <row r="106" spans="1:23" x14ac:dyDescent="0.35">
      <c r="A106" s="6">
        <v>45191</v>
      </c>
      <c r="B106" s="5">
        <v>1</v>
      </c>
      <c r="V106">
        <v>0</v>
      </c>
      <c r="W106">
        <v>3502875</v>
      </c>
    </row>
    <row r="107" spans="1:23" x14ac:dyDescent="0.35">
      <c r="A107" s="6">
        <v>45192</v>
      </c>
      <c r="B107" s="5">
        <v>1</v>
      </c>
      <c r="V107">
        <v>0</v>
      </c>
      <c r="W107">
        <v>3502875</v>
      </c>
    </row>
    <row r="108" spans="1:23" x14ac:dyDescent="0.35">
      <c r="A108" s="6">
        <v>45193</v>
      </c>
      <c r="B108" s="5">
        <v>1</v>
      </c>
      <c r="V108">
        <v>0</v>
      </c>
      <c r="W108">
        <v>3502875</v>
      </c>
    </row>
    <row r="109" spans="1:23" x14ac:dyDescent="0.35">
      <c r="A109" s="6">
        <v>45194</v>
      </c>
      <c r="B109" s="5">
        <v>1</v>
      </c>
      <c r="V109">
        <v>0</v>
      </c>
      <c r="W109">
        <v>3502875</v>
      </c>
    </row>
    <row r="110" spans="1:23" x14ac:dyDescent="0.35">
      <c r="A110" s="6">
        <v>45195</v>
      </c>
      <c r="B110" s="5">
        <v>1</v>
      </c>
      <c r="V110">
        <v>0</v>
      </c>
      <c r="W110">
        <v>3502875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C54" sqref="C54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27</v>
      </c>
      <c r="C1" t="s">
        <v>26</v>
      </c>
      <c r="D1" t="s">
        <v>49</v>
      </c>
      <c r="E1" t="s">
        <v>30</v>
      </c>
      <c r="F1" t="s">
        <v>29</v>
      </c>
      <c r="G1" t="s">
        <v>44</v>
      </c>
      <c r="H1" t="s">
        <v>31</v>
      </c>
      <c r="I1" t="s">
        <v>32</v>
      </c>
      <c r="J1" t="s">
        <v>33</v>
      </c>
    </row>
    <row r="2" spans="1:10" x14ac:dyDescent="0.35">
      <c r="A2" s="1">
        <v>45087</v>
      </c>
      <c r="B2" t="s">
        <v>28</v>
      </c>
    </row>
    <row r="3" spans="1:10" x14ac:dyDescent="0.35">
      <c r="A3" s="1">
        <v>45088</v>
      </c>
      <c r="B3" t="s">
        <v>28</v>
      </c>
    </row>
    <row r="4" spans="1:10" x14ac:dyDescent="0.35">
      <c r="A4" s="1">
        <v>45089</v>
      </c>
      <c r="B4" t="s">
        <v>28</v>
      </c>
    </row>
    <row r="5" spans="1:10" x14ac:dyDescent="0.35">
      <c r="A5" s="1">
        <v>45090</v>
      </c>
      <c r="B5" t="s">
        <v>28</v>
      </c>
    </row>
    <row r="6" spans="1:10" x14ac:dyDescent="0.35">
      <c r="A6" s="1">
        <v>45091</v>
      </c>
      <c r="B6" t="s">
        <v>28</v>
      </c>
    </row>
    <row r="7" spans="1:10" x14ac:dyDescent="0.35">
      <c r="A7" s="1">
        <v>45092</v>
      </c>
      <c r="B7" t="s">
        <v>28</v>
      </c>
    </row>
    <row r="8" spans="1:10" x14ac:dyDescent="0.35">
      <c r="A8" s="1">
        <v>45093</v>
      </c>
      <c r="B8" t="s">
        <v>28</v>
      </c>
    </row>
    <row r="9" spans="1:10" x14ac:dyDescent="0.35">
      <c r="A9" s="1">
        <v>45094</v>
      </c>
      <c r="B9" t="s">
        <v>28</v>
      </c>
    </row>
    <row r="10" spans="1:10" x14ac:dyDescent="0.35">
      <c r="A10" s="1">
        <v>45095</v>
      </c>
      <c r="B10" t="s">
        <v>28</v>
      </c>
    </row>
    <row r="11" spans="1:10" x14ac:dyDescent="0.35">
      <c r="A11" s="1">
        <v>45096</v>
      </c>
      <c r="B11" t="s">
        <v>28</v>
      </c>
    </row>
    <row r="12" spans="1:10" x14ac:dyDescent="0.35">
      <c r="A12" s="1">
        <v>45097</v>
      </c>
      <c r="B12" t="s">
        <v>28</v>
      </c>
    </row>
    <row r="13" spans="1:10" x14ac:dyDescent="0.35">
      <c r="A13" s="1">
        <v>45098</v>
      </c>
      <c r="B13" t="s">
        <v>28</v>
      </c>
    </row>
    <row r="14" spans="1:10" x14ac:dyDescent="0.35">
      <c r="A14" s="1">
        <v>45099</v>
      </c>
      <c r="B14" t="s">
        <v>28</v>
      </c>
    </row>
    <row r="15" spans="1:10" x14ac:dyDescent="0.35">
      <c r="A15" s="1">
        <v>45100</v>
      </c>
      <c r="B15" t="s">
        <v>28</v>
      </c>
    </row>
    <row r="16" spans="1:10" x14ac:dyDescent="0.35">
      <c r="A16" s="1">
        <v>45101</v>
      </c>
      <c r="B16" t="s">
        <v>28</v>
      </c>
    </row>
    <row r="17" spans="1:10" x14ac:dyDescent="0.35">
      <c r="A17" s="1">
        <v>45102</v>
      </c>
      <c r="B17" t="s">
        <v>28</v>
      </c>
    </row>
    <row r="18" spans="1:10" x14ac:dyDescent="0.35">
      <c r="A18" s="1">
        <v>45103</v>
      </c>
      <c r="B18" t="s">
        <v>28</v>
      </c>
    </row>
    <row r="19" spans="1:10" x14ac:dyDescent="0.35">
      <c r="A19" s="1">
        <v>45104</v>
      </c>
      <c r="B19" t="s">
        <v>28</v>
      </c>
    </row>
    <row r="20" spans="1:10" x14ac:dyDescent="0.35">
      <c r="A20" s="1">
        <v>45105</v>
      </c>
      <c r="B20" t="s">
        <v>28</v>
      </c>
    </row>
    <row r="21" spans="1:10" x14ac:dyDescent="0.35">
      <c r="A21" s="1">
        <v>45106</v>
      </c>
      <c r="B21" t="s">
        <v>28</v>
      </c>
    </row>
    <row r="22" spans="1:10" x14ac:dyDescent="0.35">
      <c r="A22" s="1">
        <v>45107</v>
      </c>
      <c r="B22" t="s">
        <v>28</v>
      </c>
    </row>
    <row r="23" spans="1:10" x14ac:dyDescent="0.35">
      <c r="A23" s="1">
        <v>45108</v>
      </c>
      <c r="B23" t="s">
        <v>28</v>
      </c>
    </row>
    <row r="24" spans="1:10" x14ac:dyDescent="0.35">
      <c r="A24" s="1">
        <v>45109</v>
      </c>
      <c r="B24" t="s">
        <v>28</v>
      </c>
    </row>
    <row r="25" spans="1:10" x14ac:dyDescent="0.35">
      <c r="A25" s="1">
        <v>45110</v>
      </c>
      <c r="B25" t="s">
        <v>28</v>
      </c>
    </row>
    <row r="26" spans="1:10" x14ac:dyDescent="0.35">
      <c r="A26" s="1">
        <v>45111</v>
      </c>
      <c r="B26" t="s">
        <v>28</v>
      </c>
    </row>
    <row r="27" spans="1:10" x14ac:dyDescent="0.35">
      <c r="A27" s="1">
        <v>45112</v>
      </c>
      <c r="B27" t="s">
        <v>28</v>
      </c>
    </row>
    <row r="28" spans="1:10" x14ac:dyDescent="0.35">
      <c r="A28" s="1">
        <v>45113</v>
      </c>
      <c r="B28" t="s">
        <v>28</v>
      </c>
    </row>
    <row r="29" spans="1:10" x14ac:dyDescent="0.35">
      <c r="A29" s="1">
        <v>45114</v>
      </c>
      <c r="B29" t="s">
        <v>28</v>
      </c>
    </row>
    <row r="30" spans="1:10" x14ac:dyDescent="0.35">
      <c r="A30" s="1">
        <v>45115</v>
      </c>
      <c r="B30" t="s">
        <v>28</v>
      </c>
    </row>
    <row r="31" spans="1:10" x14ac:dyDescent="0.35">
      <c r="A31" s="1">
        <v>45116</v>
      </c>
      <c r="B31" t="s">
        <v>28</v>
      </c>
    </row>
    <row r="32" spans="1:10" x14ac:dyDescent="0.35">
      <c r="A32" s="1">
        <v>45117</v>
      </c>
      <c r="B32" t="s">
        <v>28</v>
      </c>
      <c r="C32">
        <v>142</v>
      </c>
      <c r="D32">
        <v>17279</v>
      </c>
      <c r="E32">
        <v>193</v>
      </c>
      <c r="F32">
        <v>579</v>
      </c>
      <c r="G32">
        <v>0</v>
      </c>
      <c r="H32">
        <v>198</v>
      </c>
      <c r="I32">
        <v>30</v>
      </c>
      <c r="J32">
        <v>0</v>
      </c>
    </row>
    <row r="33" spans="1:10" x14ac:dyDescent="0.35">
      <c r="A33" s="1">
        <v>45118</v>
      </c>
      <c r="B33" t="s">
        <v>28</v>
      </c>
      <c r="C33">
        <v>147</v>
      </c>
      <c r="D33">
        <v>15978</v>
      </c>
      <c r="E33">
        <v>461</v>
      </c>
      <c r="F33">
        <v>1163</v>
      </c>
      <c r="G33">
        <v>0</v>
      </c>
      <c r="H33">
        <v>450</v>
      </c>
      <c r="I33">
        <v>25</v>
      </c>
      <c r="J33">
        <v>9</v>
      </c>
    </row>
    <row r="34" spans="1:10" x14ac:dyDescent="0.35">
      <c r="A34" s="1">
        <v>45119</v>
      </c>
      <c r="B34" t="s">
        <v>28</v>
      </c>
    </row>
    <row r="35" spans="1:10" x14ac:dyDescent="0.35">
      <c r="A35" s="1">
        <v>45120</v>
      </c>
      <c r="B35" t="s">
        <v>28</v>
      </c>
    </row>
    <row r="36" spans="1:10" x14ac:dyDescent="0.35">
      <c r="A36" s="1">
        <v>45121</v>
      </c>
      <c r="B36" t="s">
        <v>28</v>
      </c>
      <c r="C36">
        <v>149</v>
      </c>
      <c r="D36">
        <v>13227</v>
      </c>
      <c r="E36">
        <v>211</v>
      </c>
      <c r="F36">
        <v>1582</v>
      </c>
      <c r="G36">
        <v>0</v>
      </c>
      <c r="H36">
        <v>215</v>
      </c>
      <c r="I36">
        <v>39</v>
      </c>
      <c r="J36">
        <v>6</v>
      </c>
    </row>
    <row r="37" spans="1:10" x14ac:dyDescent="0.35">
      <c r="A37" s="1">
        <v>45122</v>
      </c>
      <c r="B37" t="s">
        <v>28</v>
      </c>
      <c r="C37">
        <v>144</v>
      </c>
      <c r="D37">
        <v>10276</v>
      </c>
      <c r="E37">
        <v>234</v>
      </c>
      <c r="F37">
        <v>2068</v>
      </c>
      <c r="G37">
        <v>0</v>
      </c>
      <c r="H37">
        <v>398</v>
      </c>
      <c r="I37">
        <v>70</v>
      </c>
      <c r="J37">
        <v>2</v>
      </c>
    </row>
    <row r="38" spans="1:10" x14ac:dyDescent="0.35">
      <c r="A38" s="1">
        <v>45123</v>
      </c>
      <c r="B38" t="s">
        <v>28</v>
      </c>
    </row>
    <row r="39" spans="1:10" x14ac:dyDescent="0.35">
      <c r="A39" s="1">
        <v>45124</v>
      </c>
      <c r="B39" t="s">
        <v>28</v>
      </c>
    </row>
    <row r="40" spans="1:10" x14ac:dyDescent="0.35">
      <c r="A40" s="1">
        <v>45125</v>
      </c>
      <c r="B40" t="s">
        <v>28</v>
      </c>
      <c r="C40">
        <v>185</v>
      </c>
      <c r="D40">
        <v>18236</v>
      </c>
      <c r="E40">
        <v>88</v>
      </c>
      <c r="F40">
        <v>6603</v>
      </c>
      <c r="G40">
        <v>0</v>
      </c>
      <c r="H40">
        <v>31</v>
      </c>
      <c r="I40">
        <v>46</v>
      </c>
      <c r="J40">
        <v>2</v>
      </c>
    </row>
    <row r="41" spans="1:10" x14ac:dyDescent="0.35">
      <c r="A41" s="1">
        <v>45126</v>
      </c>
      <c r="B41" t="s">
        <v>28</v>
      </c>
      <c r="C41">
        <v>143</v>
      </c>
      <c r="D41">
        <v>15705</v>
      </c>
      <c r="E41">
        <v>430</v>
      </c>
      <c r="F41">
        <v>7316</v>
      </c>
      <c r="G41">
        <v>89</v>
      </c>
      <c r="H41">
        <v>466</v>
      </c>
      <c r="I41">
        <v>87</v>
      </c>
      <c r="J41">
        <v>14</v>
      </c>
    </row>
    <row r="42" spans="1:10" x14ac:dyDescent="0.35">
      <c r="A42" s="1">
        <v>45127</v>
      </c>
      <c r="B42" t="s">
        <v>28</v>
      </c>
    </row>
    <row r="43" spans="1:10" x14ac:dyDescent="0.35">
      <c r="A43" s="1">
        <v>45128</v>
      </c>
      <c r="B43" t="s">
        <v>28</v>
      </c>
      <c r="C43">
        <v>168</v>
      </c>
      <c r="D43">
        <v>17867</v>
      </c>
      <c r="E43">
        <v>271</v>
      </c>
      <c r="F43">
        <v>11969</v>
      </c>
      <c r="G43">
        <v>0</v>
      </c>
      <c r="H43">
        <v>276</v>
      </c>
      <c r="I43">
        <v>21</v>
      </c>
      <c r="J43">
        <v>0</v>
      </c>
    </row>
    <row r="44" spans="1:10" x14ac:dyDescent="0.35">
      <c r="A44" s="1">
        <v>45129</v>
      </c>
      <c r="B44" t="s">
        <v>28</v>
      </c>
      <c r="C44">
        <v>148</v>
      </c>
      <c r="D44">
        <v>10614</v>
      </c>
      <c r="E44">
        <v>280</v>
      </c>
      <c r="F44">
        <v>7474</v>
      </c>
      <c r="G44">
        <v>0</v>
      </c>
      <c r="H44">
        <v>271</v>
      </c>
      <c r="I44">
        <v>36</v>
      </c>
      <c r="J44">
        <v>7</v>
      </c>
    </row>
    <row r="45" spans="1:10" x14ac:dyDescent="0.35">
      <c r="A45" s="1">
        <v>45130</v>
      </c>
      <c r="B45" t="s">
        <v>28</v>
      </c>
    </row>
    <row r="46" spans="1:10" x14ac:dyDescent="0.35">
      <c r="A46" s="1">
        <v>45131</v>
      </c>
      <c r="B46" t="s">
        <v>28</v>
      </c>
    </row>
    <row r="47" spans="1:10" x14ac:dyDescent="0.35">
      <c r="A47" s="1">
        <v>45132</v>
      </c>
      <c r="B47" t="s">
        <v>28</v>
      </c>
      <c r="C47">
        <v>143</v>
      </c>
      <c r="D47">
        <v>12309</v>
      </c>
      <c r="E47">
        <v>355</v>
      </c>
      <c r="F47">
        <v>5915</v>
      </c>
      <c r="G47">
        <v>0</v>
      </c>
      <c r="H47">
        <v>490</v>
      </c>
      <c r="I47">
        <v>38</v>
      </c>
      <c r="J47">
        <v>0</v>
      </c>
    </row>
    <row r="48" spans="1:10" x14ac:dyDescent="0.35">
      <c r="A48" s="1">
        <v>45133</v>
      </c>
      <c r="B48" t="s">
        <v>28</v>
      </c>
      <c r="C48">
        <v>131</v>
      </c>
      <c r="D48">
        <v>19321</v>
      </c>
      <c r="E48">
        <v>347</v>
      </c>
      <c r="F48">
        <v>14817</v>
      </c>
      <c r="G48">
        <v>0</v>
      </c>
      <c r="H48">
        <v>490</v>
      </c>
      <c r="I48">
        <v>17</v>
      </c>
      <c r="J48">
        <v>13</v>
      </c>
    </row>
    <row r="49" spans="1:10" x14ac:dyDescent="0.35">
      <c r="A49" s="1">
        <v>45134</v>
      </c>
      <c r="B49" t="s">
        <v>28</v>
      </c>
    </row>
    <row r="50" spans="1:10" x14ac:dyDescent="0.35">
      <c r="A50" s="1">
        <v>45135</v>
      </c>
      <c r="B50" t="s">
        <v>28</v>
      </c>
    </row>
    <row r="51" spans="1:10" x14ac:dyDescent="0.35">
      <c r="A51" s="1">
        <v>45136</v>
      </c>
      <c r="B51" t="s">
        <v>28</v>
      </c>
    </row>
    <row r="52" spans="1:10" x14ac:dyDescent="0.35">
      <c r="A52" s="1">
        <v>45137</v>
      </c>
      <c r="B52" t="s">
        <v>28</v>
      </c>
      <c r="C52">
        <v>134</v>
      </c>
      <c r="D52">
        <v>13604</v>
      </c>
      <c r="E52">
        <v>441</v>
      </c>
      <c r="F52">
        <v>30597</v>
      </c>
      <c r="G52">
        <v>0</v>
      </c>
      <c r="H52">
        <v>888</v>
      </c>
      <c r="I52">
        <v>17</v>
      </c>
      <c r="J52">
        <v>30</v>
      </c>
    </row>
    <row r="53" spans="1:10" x14ac:dyDescent="0.35">
      <c r="A53" s="1">
        <v>45138</v>
      </c>
      <c r="B53" t="s">
        <v>28</v>
      </c>
      <c r="C53">
        <v>134</v>
      </c>
      <c r="D53">
        <v>13094</v>
      </c>
      <c r="E53">
        <v>531</v>
      </c>
      <c r="F53">
        <v>21580</v>
      </c>
      <c r="G53">
        <v>0</v>
      </c>
      <c r="H53">
        <v>700</v>
      </c>
      <c r="I53">
        <v>32</v>
      </c>
      <c r="J53">
        <v>16</v>
      </c>
    </row>
    <row r="54" spans="1:10" x14ac:dyDescent="0.35">
      <c r="A54" s="1">
        <v>45139</v>
      </c>
      <c r="B54" t="s">
        <v>28</v>
      </c>
    </row>
    <row r="55" spans="1:10" x14ac:dyDescent="0.35">
      <c r="A55" s="1">
        <v>45140</v>
      </c>
      <c r="B55" t="s">
        <v>28</v>
      </c>
    </row>
    <row r="56" spans="1:10" x14ac:dyDescent="0.35">
      <c r="A56" s="1">
        <v>45141</v>
      </c>
      <c r="B56" t="s">
        <v>28</v>
      </c>
    </row>
    <row r="57" spans="1:10" x14ac:dyDescent="0.35">
      <c r="A57" s="1">
        <v>45142</v>
      </c>
      <c r="B57" t="s">
        <v>28</v>
      </c>
    </row>
    <row r="58" spans="1:10" x14ac:dyDescent="0.35">
      <c r="A58" s="1">
        <v>45143</v>
      </c>
      <c r="B58" t="s">
        <v>28</v>
      </c>
    </row>
    <row r="59" spans="1:10" x14ac:dyDescent="0.35">
      <c r="A59" s="1">
        <v>45144</v>
      </c>
      <c r="B59" t="s">
        <v>28</v>
      </c>
    </row>
    <row r="60" spans="1:10" x14ac:dyDescent="0.35">
      <c r="A60" s="1">
        <v>45145</v>
      </c>
      <c r="B60" t="s">
        <v>28</v>
      </c>
    </row>
    <row r="61" spans="1:10" x14ac:dyDescent="0.35">
      <c r="A61" s="1">
        <v>45146</v>
      </c>
      <c r="B61" t="s">
        <v>28</v>
      </c>
    </row>
    <row r="62" spans="1:10" x14ac:dyDescent="0.35">
      <c r="A62" s="1">
        <v>45147</v>
      </c>
      <c r="B62" t="s">
        <v>28</v>
      </c>
    </row>
    <row r="63" spans="1:10" x14ac:dyDescent="0.35">
      <c r="A63" s="1">
        <v>45148</v>
      </c>
      <c r="B63" t="s">
        <v>28</v>
      </c>
    </row>
    <row r="64" spans="1:10" x14ac:dyDescent="0.35">
      <c r="A64" s="1">
        <v>45149</v>
      </c>
      <c r="B64" t="s">
        <v>28</v>
      </c>
    </row>
    <row r="65" spans="1:2" x14ac:dyDescent="0.35">
      <c r="A65" s="1">
        <v>45150</v>
      </c>
      <c r="B65" t="s">
        <v>28</v>
      </c>
    </row>
    <row r="66" spans="1:2" x14ac:dyDescent="0.35">
      <c r="A66" s="1">
        <v>45151</v>
      </c>
      <c r="B66" t="s">
        <v>28</v>
      </c>
    </row>
    <row r="67" spans="1:2" x14ac:dyDescent="0.35">
      <c r="A67" s="1">
        <v>45152</v>
      </c>
      <c r="B67" t="s">
        <v>28</v>
      </c>
    </row>
    <row r="68" spans="1:2" x14ac:dyDescent="0.35">
      <c r="A68" s="1">
        <v>45153</v>
      </c>
      <c r="B68" t="s">
        <v>28</v>
      </c>
    </row>
    <row r="69" spans="1:2" x14ac:dyDescent="0.35">
      <c r="A69" s="1">
        <v>45154</v>
      </c>
      <c r="B69" t="s">
        <v>28</v>
      </c>
    </row>
    <row r="70" spans="1:2" x14ac:dyDescent="0.35">
      <c r="A70" s="1">
        <v>45155</v>
      </c>
      <c r="B70" t="s">
        <v>28</v>
      </c>
    </row>
    <row r="71" spans="1:2" x14ac:dyDescent="0.35">
      <c r="A71" s="1">
        <v>45156</v>
      </c>
      <c r="B71" t="s">
        <v>28</v>
      </c>
    </row>
    <row r="72" spans="1:2" x14ac:dyDescent="0.35">
      <c r="A72" s="1">
        <v>45157</v>
      </c>
      <c r="B72" t="s">
        <v>28</v>
      </c>
    </row>
    <row r="73" spans="1:2" x14ac:dyDescent="0.35">
      <c r="A73" s="1">
        <v>45158</v>
      </c>
      <c r="B73" t="s">
        <v>28</v>
      </c>
    </row>
    <row r="74" spans="1:2" x14ac:dyDescent="0.35">
      <c r="A74" s="1">
        <v>45159</v>
      </c>
      <c r="B74" t="s">
        <v>28</v>
      </c>
    </row>
    <row r="75" spans="1:2" x14ac:dyDescent="0.35">
      <c r="A75" s="1">
        <v>45160</v>
      </c>
      <c r="B75" t="s">
        <v>28</v>
      </c>
    </row>
    <row r="76" spans="1:2" x14ac:dyDescent="0.35">
      <c r="A76" s="1">
        <v>45161</v>
      </c>
      <c r="B76" t="s">
        <v>28</v>
      </c>
    </row>
    <row r="77" spans="1:2" x14ac:dyDescent="0.35">
      <c r="A77" s="1">
        <v>45162</v>
      </c>
      <c r="B77" t="s">
        <v>28</v>
      </c>
    </row>
    <row r="78" spans="1:2" x14ac:dyDescent="0.35">
      <c r="A78" s="1">
        <v>45163</v>
      </c>
      <c r="B78" t="s">
        <v>28</v>
      </c>
    </row>
    <row r="79" spans="1:2" x14ac:dyDescent="0.35">
      <c r="A79" s="1">
        <v>45164</v>
      </c>
      <c r="B79" t="s">
        <v>28</v>
      </c>
    </row>
    <row r="80" spans="1:2" x14ac:dyDescent="0.35">
      <c r="A80" s="1">
        <v>45165</v>
      </c>
      <c r="B80" t="s">
        <v>28</v>
      </c>
    </row>
    <row r="81" spans="1:2" x14ac:dyDescent="0.35">
      <c r="A81" s="1">
        <v>45166</v>
      </c>
      <c r="B81" t="s">
        <v>28</v>
      </c>
    </row>
    <row r="82" spans="1:2" x14ac:dyDescent="0.35">
      <c r="A82" s="1">
        <v>45167</v>
      </c>
      <c r="B82" t="s">
        <v>28</v>
      </c>
    </row>
    <row r="83" spans="1:2" x14ac:dyDescent="0.35">
      <c r="A83" s="1">
        <v>45168</v>
      </c>
      <c r="B83" t="s">
        <v>28</v>
      </c>
    </row>
    <row r="84" spans="1:2" x14ac:dyDescent="0.35">
      <c r="A84" s="1">
        <v>45169</v>
      </c>
      <c r="B84" t="s">
        <v>28</v>
      </c>
    </row>
    <row r="85" spans="1:2" x14ac:dyDescent="0.35">
      <c r="A85" s="1">
        <v>45170</v>
      </c>
      <c r="B85" t="s">
        <v>28</v>
      </c>
    </row>
    <row r="86" spans="1:2" x14ac:dyDescent="0.35">
      <c r="A86" s="1">
        <v>45171</v>
      </c>
      <c r="B86" t="s">
        <v>28</v>
      </c>
    </row>
    <row r="87" spans="1:2" x14ac:dyDescent="0.35">
      <c r="A87" s="1">
        <v>45172</v>
      </c>
      <c r="B87" t="s">
        <v>28</v>
      </c>
    </row>
    <row r="88" spans="1:2" x14ac:dyDescent="0.35">
      <c r="A88" s="1">
        <v>45173</v>
      </c>
      <c r="B88" t="s">
        <v>28</v>
      </c>
    </row>
    <row r="89" spans="1:2" x14ac:dyDescent="0.35">
      <c r="A89" s="1">
        <v>45174</v>
      </c>
      <c r="B89" t="s">
        <v>28</v>
      </c>
    </row>
    <row r="90" spans="1:2" x14ac:dyDescent="0.35">
      <c r="A90" s="1">
        <v>45175</v>
      </c>
      <c r="B90" t="s">
        <v>28</v>
      </c>
    </row>
    <row r="91" spans="1:2" x14ac:dyDescent="0.35">
      <c r="A91" s="1">
        <v>45176</v>
      </c>
      <c r="B91" t="s">
        <v>28</v>
      </c>
    </row>
    <row r="92" spans="1:2" x14ac:dyDescent="0.35">
      <c r="A92" s="1">
        <v>45177</v>
      </c>
      <c r="B92" t="s">
        <v>28</v>
      </c>
    </row>
    <row r="93" spans="1:2" x14ac:dyDescent="0.35">
      <c r="A93" s="1">
        <v>45178</v>
      </c>
      <c r="B93" t="s">
        <v>28</v>
      </c>
    </row>
    <row r="94" spans="1:2" x14ac:dyDescent="0.35">
      <c r="A94" s="1">
        <v>45179</v>
      </c>
      <c r="B94" t="s">
        <v>28</v>
      </c>
    </row>
    <row r="95" spans="1:2" x14ac:dyDescent="0.35">
      <c r="A95" s="1">
        <v>45180</v>
      </c>
      <c r="B95" t="s">
        <v>28</v>
      </c>
    </row>
    <row r="96" spans="1:2" x14ac:dyDescent="0.35">
      <c r="A96" s="1">
        <v>45181</v>
      </c>
      <c r="B96" t="s">
        <v>28</v>
      </c>
    </row>
    <row r="97" spans="1:2" x14ac:dyDescent="0.35">
      <c r="A97" s="1">
        <v>45182</v>
      </c>
      <c r="B97" t="s">
        <v>28</v>
      </c>
    </row>
    <row r="98" spans="1:2" x14ac:dyDescent="0.35">
      <c r="A98" s="1">
        <v>45183</v>
      </c>
      <c r="B98" t="s">
        <v>28</v>
      </c>
    </row>
    <row r="99" spans="1:2" x14ac:dyDescent="0.35">
      <c r="A99" s="1">
        <v>45184</v>
      </c>
      <c r="B99" t="s">
        <v>28</v>
      </c>
    </row>
    <row r="100" spans="1:2" x14ac:dyDescent="0.35">
      <c r="A100" s="1">
        <v>45185</v>
      </c>
      <c r="B100" t="s">
        <v>28</v>
      </c>
    </row>
    <row r="101" spans="1:2" x14ac:dyDescent="0.35">
      <c r="A101" s="1">
        <v>45186</v>
      </c>
      <c r="B101" t="s">
        <v>28</v>
      </c>
    </row>
    <row r="102" spans="1:2" x14ac:dyDescent="0.35">
      <c r="A102" s="1">
        <v>45187</v>
      </c>
      <c r="B102" t="s">
        <v>28</v>
      </c>
    </row>
    <row r="103" spans="1:2" x14ac:dyDescent="0.35">
      <c r="A103" s="1">
        <v>45188</v>
      </c>
      <c r="B103" t="s">
        <v>28</v>
      </c>
    </row>
    <row r="104" spans="1:2" x14ac:dyDescent="0.35">
      <c r="A104" s="1">
        <v>45087</v>
      </c>
      <c r="B104" t="s">
        <v>34</v>
      </c>
    </row>
    <row r="105" spans="1:2" x14ac:dyDescent="0.35">
      <c r="A105" s="1">
        <v>45088</v>
      </c>
      <c r="B105" t="s">
        <v>34</v>
      </c>
    </row>
    <row r="106" spans="1:2" x14ac:dyDescent="0.35">
      <c r="A106" s="1">
        <v>45089</v>
      </c>
      <c r="B106" t="s">
        <v>34</v>
      </c>
    </row>
    <row r="107" spans="1:2" x14ac:dyDescent="0.35">
      <c r="A107" s="1">
        <v>45090</v>
      </c>
      <c r="B107" t="s">
        <v>34</v>
      </c>
    </row>
    <row r="108" spans="1:2" x14ac:dyDescent="0.35">
      <c r="A108" s="1">
        <v>45091</v>
      </c>
      <c r="B108" t="s">
        <v>34</v>
      </c>
    </row>
    <row r="109" spans="1:2" x14ac:dyDescent="0.35">
      <c r="A109" s="1">
        <v>45092</v>
      </c>
      <c r="B109" t="s">
        <v>34</v>
      </c>
    </row>
    <row r="110" spans="1:2" x14ac:dyDescent="0.35">
      <c r="A110" s="1">
        <v>45093</v>
      </c>
      <c r="B110" t="s">
        <v>34</v>
      </c>
    </row>
    <row r="111" spans="1:2" x14ac:dyDescent="0.35">
      <c r="A111" s="1">
        <v>45094</v>
      </c>
      <c r="B111" t="s">
        <v>34</v>
      </c>
    </row>
    <row r="112" spans="1:2" x14ac:dyDescent="0.35">
      <c r="A112" s="1">
        <v>45095</v>
      </c>
      <c r="B112" t="s">
        <v>34</v>
      </c>
    </row>
    <row r="113" spans="1:2" x14ac:dyDescent="0.35">
      <c r="A113" s="1">
        <v>45096</v>
      </c>
      <c r="B113" t="s">
        <v>34</v>
      </c>
    </row>
    <row r="114" spans="1:2" x14ac:dyDescent="0.35">
      <c r="A114" s="1">
        <v>45097</v>
      </c>
      <c r="B114" t="s">
        <v>34</v>
      </c>
    </row>
    <row r="115" spans="1:2" x14ac:dyDescent="0.35">
      <c r="A115" s="1">
        <v>45098</v>
      </c>
      <c r="B115" t="s">
        <v>34</v>
      </c>
    </row>
    <row r="116" spans="1:2" x14ac:dyDescent="0.35">
      <c r="A116" s="1">
        <v>45099</v>
      </c>
      <c r="B116" t="s">
        <v>34</v>
      </c>
    </row>
    <row r="117" spans="1:2" x14ac:dyDescent="0.35">
      <c r="A117" s="1">
        <v>45100</v>
      </c>
      <c r="B117" t="s">
        <v>34</v>
      </c>
    </row>
    <row r="118" spans="1:2" x14ac:dyDescent="0.35">
      <c r="A118" s="1">
        <v>45101</v>
      </c>
      <c r="B118" t="s">
        <v>34</v>
      </c>
    </row>
    <row r="119" spans="1:2" x14ac:dyDescent="0.35">
      <c r="A119" s="1">
        <v>45102</v>
      </c>
      <c r="B119" t="s">
        <v>34</v>
      </c>
    </row>
    <row r="120" spans="1:2" x14ac:dyDescent="0.35">
      <c r="A120" s="1">
        <v>45103</v>
      </c>
      <c r="B120" t="s">
        <v>34</v>
      </c>
    </row>
    <row r="121" spans="1:2" x14ac:dyDescent="0.35">
      <c r="A121" s="1">
        <v>45104</v>
      </c>
      <c r="B121" t="s">
        <v>34</v>
      </c>
    </row>
    <row r="122" spans="1:2" x14ac:dyDescent="0.35">
      <c r="A122" s="1">
        <v>45105</v>
      </c>
      <c r="B122" t="s">
        <v>34</v>
      </c>
    </row>
    <row r="123" spans="1:2" x14ac:dyDescent="0.35">
      <c r="A123" s="1">
        <v>45106</v>
      </c>
      <c r="B123" t="s">
        <v>34</v>
      </c>
    </row>
    <row r="124" spans="1:2" x14ac:dyDescent="0.35">
      <c r="A124" s="1">
        <v>45107</v>
      </c>
      <c r="B124" t="s">
        <v>34</v>
      </c>
    </row>
    <row r="125" spans="1:2" x14ac:dyDescent="0.35">
      <c r="A125" s="1">
        <v>45108</v>
      </c>
      <c r="B125" t="s">
        <v>34</v>
      </c>
    </row>
    <row r="126" spans="1:2" x14ac:dyDescent="0.35">
      <c r="A126" s="1">
        <v>45109</v>
      </c>
      <c r="B126" t="s">
        <v>34</v>
      </c>
    </row>
    <row r="127" spans="1:2" x14ac:dyDescent="0.35">
      <c r="A127" s="1">
        <v>45110</v>
      </c>
      <c r="B127" t="s">
        <v>34</v>
      </c>
    </row>
    <row r="128" spans="1:2" x14ac:dyDescent="0.35">
      <c r="A128" s="1">
        <v>45111</v>
      </c>
      <c r="B128" t="s">
        <v>34</v>
      </c>
    </row>
    <row r="129" spans="1:10" x14ac:dyDescent="0.35">
      <c r="A129" s="1">
        <v>45112</v>
      </c>
      <c r="B129" t="s">
        <v>34</v>
      </c>
    </row>
    <row r="130" spans="1:10" x14ac:dyDescent="0.35">
      <c r="A130" s="1">
        <v>45113</v>
      </c>
      <c r="B130" t="s">
        <v>34</v>
      </c>
    </row>
    <row r="131" spans="1:10" x14ac:dyDescent="0.35">
      <c r="A131" s="1">
        <v>45114</v>
      </c>
      <c r="B131" t="s">
        <v>34</v>
      </c>
    </row>
    <row r="132" spans="1:10" x14ac:dyDescent="0.35">
      <c r="A132" s="1">
        <v>45115</v>
      </c>
      <c r="B132" t="s">
        <v>34</v>
      </c>
    </row>
    <row r="133" spans="1:10" x14ac:dyDescent="0.35">
      <c r="A133" s="1">
        <v>45116</v>
      </c>
      <c r="B133" t="s">
        <v>34</v>
      </c>
    </row>
    <row r="134" spans="1:10" x14ac:dyDescent="0.35">
      <c r="A134" s="1">
        <v>45117</v>
      </c>
      <c r="B134" t="s">
        <v>34</v>
      </c>
    </row>
    <row r="135" spans="1:10" x14ac:dyDescent="0.35">
      <c r="A135" s="1">
        <v>45118</v>
      </c>
      <c r="B135" t="s">
        <v>34</v>
      </c>
    </row>
    <row r="136" spans="1:10" x14ac:dyDescent="0.35">
      <c r="A136" s="1">
        <v>45119</v>
      </c>
      <c r="B136" t="s">
        <v>34</v>
      </c>
    </row>
    <row r="137" spans="1:10" x14ac:dyDescent="0.35">
      <c r="A137" s="1">
        <v>45120</v>
      </c>
      <c r="B137" t="s">
        <v>34</v>
      </c>
    </row>
    <row r="138" spans="1:10" x14ac:dyDescent="0.35">
      <c r="A138" s="1">
        <v>45121</v>
      </c>
      <c r="B138" t="s">
        <v>34</v>
      </c>
    </row>
    <row r="139" spans="1:10" x14ac:dyDescent="0.35">
      <c r="A139" s="1">
        <v>45122</v>
      </c>
      <c r="B139" t="s">
        <v>34</v>
      </c>
    </row>
    <row r="140" spans="1:10" x14ac:dyDescent="0.35">
      <c r="A140" s="1">
        <v>45123</v>
      </c>
      <c r="B140" t="s">
        <v>34</v>
      </c>
    </row>
    <row r="141" spans="1:10" x14ac:dyDescent="0.35">
      <c r="A141" s="1">
        <v>45124</v>
      </c>
      <c r="B141" t="s">
        <v>34</v>
      </c>
    </row>
    <row r="142" spans="1:10" x14ac:dyDescent="0.35">
      <c r="A142" s="1">
        <v>45125</v>
      </c>
      <c r="B142" t="s">
        <v>34</v>
      </c>
    </row>
    <row r="143" spans="1:10" x14ac:dyDescent="0.35">
      <c r="A143" s="1">
        <v>45126</v>
      </c>
      <c r="B143" t="s">
        <v>34</v>
      </c>
      <c r="C143">
        <v>5</v>
      </c>
      <c r="D143">
        <v>1373</v>
      </c>
      <c r="E143">
        <v>180</v>
      </c>
      <c r="F143">
        <v>0</v>
      </c>
      <c r="G143">
        <v>0</v>
      </c>
      <c r="H143">
        <v>73</v>
      </c>
      <c r="I143">
        <v>41</v>
      </c>
      <c r="J143">
        <v>4</v>
      </c>
    </row>
    <row r="144" spans="1:10" x14ac:dyDescent="0.35">
      <c r="A144" s="1">
        <v>45127</v>
      </c>
      <c r="B144" t="s">
        <v>34</v>
      </c>
      <c r="C144">
        <v>14</v>
      </c>
      <c r="D144">
        <v>11291</v>
      </c>
      <c r="E144">
        <v>444</v>
      </c>
      <c r="F144">
        <v>28328</v>
      </c>
      <c r="G144">
        <v>0</v>
      </c>
      <c r="H144">
        <v>528</v>
      </c>
      <c r="I144">
        <v>146</v>
      </c>
      <c r="J144">
        <v>4</v>
      </c>
    </row>
    <row r="145" spans="1:10" x14ac:dyDescent="0.35">
      <c r="A145" s="1">
        <v>45128</v>
      </c>
      <c r="B145" t="s">
        <v>34</v>
      </c>
      <c r="C145">
        <v>13</v>
      </c>
      <c r="D145">
        <v>6234</v>
      </c>
      <c r="E145">
        <v>229</v>
      </c>
      <c r="F145">
        <v>22472</v>
      </c>
      <c r="G145">
        <v>0</v>
      </c>
      <c r="H145">
        <v>255</v>
      </c>
      <c r="I145">
        <v>34</v>
      </c>
      <c r="J145">
        <v>1</v>
      </c>
    </row>
    <row r="146" spans="1:10" x14ac:dyDescent="0.35">
      <c r="A146" s="1">
        <v>45129</v>
      </c>
      <c r="B146" t="s">
        <v>34</v>
      </c>
      <c r="C146">
        <v>14</v>
      </c>
      <c r="D146">
        <v>8409</v>
      </c>
      <c r="E146">
        <v>432</v>
      </c>
      <c r="F146">
        <v>25306</v>
      </c>
      <c r="G146">
        <v>0</v>
      </c>
      <c r="H146">
        <v>584</v>
      </c>
      <c r="I146">
        <v>141</v>
      </c>
      <c r="J146">
        <v>8</v>
      </c>
    </row>
    <row r="147" spans="1:10" x14ac:dyDescent="0.35">
      <c r="A147" s="1">
        <v>45130</v>
      </c>
      <c r="B147" t="s">
        <v>34</v>
      </c>
      <c r="C147">
        <v>15</v>
      </c>
      <c r="D147">
        <v>13840</v>
      </c>
      <c r="E147">
        <v>748</v>
      </c>
      <c r="F147">
        <v>35384</v>
      </c>
      <c r="G147">
        <v>0</v>
      </c>
      <c r="H147">
        <v>711</v>
      </c>
      <c r="I147">
        <v>140</v>
      </c>
      <c r="J147">
        <v>13</v>
      </c>
    </row>
    <row r="148" spans="1:10" x14ac:dyDescent="0.35">
      <c r="A148" s="1">
        <v>45131</v>
      </c>
      <c r="B148" t="s">
        <v>34</v>
      </c>
    </row>
    <row r="149" spans="1:10" x14ac:dyDescent="0.35">
      <c r="A149" s="1">
        <v>45132</v>
      </c>
      <c r="B149" t="s">
        <v>34</v>
      </c>
    </row>
    <row r="150" spans="1:10" x14ac:dyDescent="0.35">
      <c r="A150" s="1">
        <v>45133</v>
      </c>
      <c r="B150" t="s">
        <v>34</v>
      </c>
      <c r="C150">
        <v>10</v>
      </c>
      <c r="D150">
        <v>5072</v>
      </c>
      <c r="E150">
        <v>313</v>
      </c>
      <c r="F150">
        <v>48872</v>
      </c>
      <c r="G150">
        <v>0</v>
      </c>
      <c r="H150">
        <v>434</v>
      </c>
      <c r="I150">
        <v>117</v>
      </c>
      <c r="J150">
        <v>12</v>
      </c>
    </row>
    <row r="151" spans="1:10" x14ac:dyDescent="0.35">
      <c r="A151" s="1">
        <v>45134</v>
      </c>
      <c r="B151" t="s">
        <v>34</v>
      </c>
      <c r="C151">
        <v>15</v>
      </c>
      <c r="D151">
        <v>9116</v>
      </c>
      <c r="E151">
        <v>341</v>
      </c>
      <c r="F151">
        <v>72876</v>
      </c>
      <c r="G151">
        <v>0</v>
      </c>
      <c r="H151">
        <v>380</v>
      </c>
      <c r="I151">
        <v>89</v>
      </c>
      <c r="J151">
        <v>18</v>
      </c>
    </row>
    <row r="152" spans="1:10" x14ac:dyDescent="0.35">
      <c r="A152" s="1">
        <v>45135</v>
      </c>
      <c r="B152" t="s">
        <v>34</v>
      </c>
      <c r="C152">
        <v>6</v>
      </c>
      <c r="D152">
        <v>2272</v>
      </c>
      <c r="E152">
        <v>84</v>
      </c>
      <c r="F152">
        <v>51264</v>
      </c>
      <c r="G152">
        <v>0</v>
      </c>
      <c r="H152">
        <v>50</v>
      </c>
      <c r="I152">
        <v>44</v>
      </c>
      <c r="J152">
        <v>11</v>
      </c>
    </row>
    <row r="153" spans="1:10" x14ac:dyDescent="0.35">
      <c r="A153" s="1">
        <v>45136</v>
      </c>
      <c r="B153" t="s">
        <v>34</v>
      </c>
      <c r="C153">
        <v>2</v>
      </c>
      <c r="D153">
        <v>473</v>
      </c>
      <c r="E153">
        <v>12</v>
      </c>
      <c r="F153">
        <v>2642</v>
      </c>
      <c r="G153">
        <v>0</v>
      </c>
      <c r="H153">
        <v>19</v>
      </c>
      <c r="I153">
        <v>10</v>
      </c>
      <c r="J153">
        <v>1</v>
      </c>
    </row>
    <row r="154" spans="1:10" x14ac:dyDescent="0.35">
      <c r="A154" s="1">
        <v>45137</v>
      </c>
      <c r="B154" t="s">
        <v>34</v>
      </c>
    </row>
    <row r="155" spans="1:10" x14ac:dyDescent="0.35">
      <c r="A155" s="1">
        <v>45138</v>
      </c>
      <c r="B155" t="s">
        <v>34</v>
      </c>
    </row>
    <row r="156" spans="1:10" x14ac:dyDescent="0.35">
      <c r="A156" s="1">
        <v>45139</v>
      </c>
      <c r="B156" t="s">
        <v>34</v>
      </c>
    </row>
    <row r="157" spans="1:10" x14ac:dyDescent="0.35">
      <c r="A157" s="1">
        <v>45140</v>
      </c>
      <c r="B157" t="s">
        <v>34</v>
      </c>
    </row>
    <row r="158" spans="1:10" x14ac:dyDescent="0.35">
      <c r="A158" s="1">
        <v>45141</v>
      </c>
      <c r="B158" t="s">
        <v>34</v>
      </c>
      <c r="C158" s="3"/>
      <c r="D158" s="3"/>
    </row>
    <row r="159" spans="1:10" x14ac:dyDescent="0.35">
      <c r="A159" s="1">
        <v>45142</v>
      </c>
      <c r="B159" t="s">
        <v>34</v>
      </c>
    </row>
    <row r="160" spans="1:10" x14ac:dyDescent="0.35">
      <c r="A160" s="1">
        <v>45143</v>
      </c>
      <c r="B160" t="s">
        <v>34</v>
      </c>
    </row>
    <row r="161" spans="1:2" x14ac:dyDescent="0.35">
      <c r="A161" s="1">
        <v>45144</v>
      </c>
      <c r="B161" t="s">
        <v>34</v>
      </c>
    </row>
    <row r="162" spans="1:2" x14ac:dyDescent="0.35">
      <c r="A162" s="1">
        <v>45145</v>
      </c>
      <c r="B162" t="s">
        <v>34</v>
      </c>
    </row>
    <row r="163" spans="1:2" x14ac:dyDescent="0.35">
      <c r="A163" s="1">
        <v>45146</v>
      </c>
      <c r="B163" t="s">
        <v>34</v>
      </c>
    </row>
    <row r="164" spans="1:2" x14ac:dyDescent="0.35">
      <c r="A164" s="1">
        <v>45147</v>
      </c>
      <c r="B164" t="s">
        <v>34</v>
      </c>
    </row>
    <row r="165" spans="1:2" x14ac:dyDescent="0.35">
      <c r="A165" s="1">
        <v>45148</v>
      </c>
      <c r="B165" t="s">
        <v>34</v>
      </c>
    </row>
    <row r="166" spans="1:2" x14ac:dyDescent="0.35">
      <c r="A166" s="1">
        <v>45149</v>
      </c>
      <c r="B166" t="s">
        <v>34</v>
      </c>
    </row>
    <row r="167" spans="1:2" x14ac:dyDescent="0.35">
      <c r="A167" s="1">
        <v>45150</v>
      </c>
      <c r="B167" t="s">
        <v>34</v>
      </c>
    </row>
    <row r="168" spans="1:2" x14ac:dyDescent="0.35">
      <c r="A168" s="1">
        <v>45151</v>
      </c>
      <c r="B168" t="s">
        <v>34</v>
      </c>
    </row>
    <row r="169" spans="1:2" x14ac:dyDescent="0.35">
      <c r="A169" s="1">
        <v>45152</v>
      </c>
      <c r="B169" t="s">
        <v>34</v>
      </c>
    </row>
    <row r="170" spans="1:2" x14ac:dyDescent="0.35">
      <c r="A170" s="1">
        <v>45153</v>
      </c>
      <c r="B170" t="s">
        <v>34</v>
      </c>
    </row>
    <row r="171" spans="1:2" x14ac:dyDescent="0.35">
      <c r="A171" s="1">
        <v>45154</v>
      </c>
      <c r="B171" t="s">
        <v>34</v>
      </c>
    </row>
    <row r="172" spans="1:2" x14ac:dyDescent="0.35">
      <c r="A172" s="1">
        <v>45155</v>
      </c>
      <c r="B172" t="s">
        <v>34</v>
      </c>
    </row>
    <row r="173" spans="1:2" x14ac:dyDescent="0.35">
      <c r="A173" s="1">
        <v>45156</v>
      </c>
      <c r="B173" t="s">
        <v>34</v>
      </c>
    </row>
    <row r="174" spans="1:2" x14ac:dyDescent="0.35">
      <c r="A174" s="1">
        <v>45157</v>
      </c>
      <c r="B174" t="s">
        <v>34</v>
      </c>
    </row>
    <row r="175" spans="1:2" x14ac:dyDescent="0.35">
      <c r="A175" s="1">
        <v>45158</v>
      </c>
      <c r="B175" t="s">
        <v>34</v>
      </c>
    </row>
    <row r="176" spans="1:2" x14ac:dyDescent="0.35">
      <c r="A176" s="1">
        <v>45159</v>
      </c>
      <c r="B176" t="s">
        <v>34</v>
      </c>
    </row>
    <row r="177" spans="1:2" x14ac:dyDescent="0.35">
      <c r="A177" s="1">
        <v>45160</v>
      </c>
      <c r="B177" t="s">
        <v>34</v>
      </c>
    </row>
    <row r="178" spans="1:2" x14ac:dyDescent="0.35">
      <c r="A178" s="1">
        <v>45161</v>
      </c>
      <c r="B178" t="s">
        <v>34</v>
      </c>
    </row>
    <row r="179" spans="1:2" x14ac:dyDescent="0.35">
      <c r="A179" s="1">
        <v>45162</v>
      </c>
      <c r="B179" t="s">
        <v>34</v>
      </c>
    </row>
    <row r="180" spans="1:2" x14ac:dyDescent="0.35">
      <c r="A180" s="1">
        <v>45163</v>
      </c>
      <c r="B180" t="s">
        <v>34</v>
      </c>
    </row>
    <row r="181" spans="1:2" x14ac:dyDescent="0.35">
      <c r="A181" s="1">
        <v>45164</v>
      </c>
      <c r="B181" t="s">
        <v>34</v>
      </c>
    </row>
    <row r="182" spans="1:2" x14ac:dyDescent="0.35">
      <c r="A182" s="1">
        <v>45165</v>
      </c>
      <c r="B182" t="s">
        <v>34</v>
      </c>
    </row>
    <row r="183" spans="1:2" x14ac:dyDescent="0.35">
      <c r="A183" s="1">
        <v>45166</v>
      </c>
      <c r="B183" t="s">
        <v>34</v>
      </c>
    </row>
    <row r="184" spans="1:2" x14ac:dyDescent="0.35">
      <c r="A184" s="1">
        <v>45167</v>
      </c>
      <c r="B184" t="s">
        <v>34</v>
      </c>
    </row>
    <row r="185" spans="1:2" x14ac:dyDescent="0.35">
      <c r="A185" s="1">
        <v>45168</v>
      </c>
      <c r="B185" t="s">
        <v>34</v>
      </c>
    </row>
    <row r="186" spans="1:2" x14ac:dyDescent="0.35">
      <c r="A186" s="1">
        <v>45169</v>
      </c>
      <c r="B186" t="s">
        <v>34</v>
      </c>
    </row>
    <row r="187" spans="1:2" x14ac:dyDescent="0.35">
      <c r="A187" s="1">
        <v>45170</v>
      </c>
      <c r="B187" t="s">
        <v>34</v>
      </c>
    </row>
    <row r="188" spans="1:2" x14ac:dyDescent="0.35">
      <c r="A188" s="1">
        <v>45171</v>
      </c>
      <c r="B188" t="s">
        <v>34</v>
      </c>
    </row>
    <row r="189" spans="1:2" x14ac:dyDescent="0.35">
      <c r="A189" s="1">
        <v>45172</v>
      </c>
      <c r="B189" t="s">
        <v>34</v>
      </c>
    </row>
    <row r="190" spans="1:2" x14ac:dyDescent="0.35">
      <c r="A190" s="1">
        <v>45173</v>
      </c>
      <c r="B190" t="s">
        <v>34</v>
      </c>
    </row>
    <row r="191" spans="1:2" x14ac:dyDescent="0.35">
      <c r="A191" s="1">
        <v>45174</v>
      </c>
      <c r="B191" t="s">
        <v>34</v>
      </c>
    </row>
    <row r="192" spans="1:2" x14ac:dyDescent="0.35">
      <c r="A192" s="1">
        <v>45175</v>
      </c>
      <c r="B192" t="s">
        <v>34</v>
      </c>
    </row>
    <row r="193" spans="1:2" x14ac:dyDescent="0.35">
      <c r="A193" s="1">
        <v>45176</v>
      </c>
      <c r="B193" t="s">
        <v>34</v>
      </c>
    </row>
    <row r="194" spans="1:2" x14ac:dyDescent="0.35">
      <c r="A194" s="1">
        <v>45177</v>
      </c>
      <c r="B194" t="s">
        <v>34</v>
      </c>
    </row>
    <row r="195" spans="1:2" x14ac:dyDescent="0.35">
      <c r="A195" s="1">
        <v>45178</v>
      </c>
      <c r="B195" t="s">
        <v>34</v>
      </c>
    </row>
    <row r="196" spans="1:2" x14ac:dyDescent="0.35">
      <c r="A196" s="1">
        <v>45179</v>
      </c>
      <c r="B196" t="s">
        <v>34</v>
      </c>
    </row>
    <row r="197" spans="1:2" x14ac:dyDescent="0.35">
      <c r="A197" s="1">
        <v>45180</v>
      </c>
      <c r="B197" t="s">
        <v>34</v>
      </c>
    </row>
    <row r="198" spans="1:2" x14ac:dyDescent="0.35">
      <c r="A198" s="1">
        <v>45181</v>
      </c>
      <c r="B198" t="s">
        <v>34</v>
      </c>
    </row>
    <row r="199" spans="1:2" x14ac:dyDescent="0.35">
      <c r="A199" s="1">
        <v>45182</v>
      </c>
      <c r="B199" t="s">
        <v>34</v>
      </c>
    </row>
    <row r="200" spans="1:2" x14ac:dyDescent="0.35">
      <c r="A200" s="1">
        <v>45183</v>
      </c>
      <c r="B200" t="s">
        <v>34</v>
      </c>
    </row>
    <row r="201" spans="1:2" x14ac:dyDescent="0.35">
      <c r="A201" s="1">
        <v>45184</v>
      </c>
      <c r="B201" t="s">
        <v>34</v>
      </c>
    </row>
    <row r="202" spans="1:2" x14ac:dyDescent="0.35">
      <c r="A202" s="1">
        <v>45185</v>
      </c>
      <c r="B202" t="s">
        <v>34</v>
      </c>
    </row>
    <row r="203" spans="1:2" x14ac:dyDescent="0.35">
      <c r="A203" s="1">
        <v>45186</v>
      </c>
      <c r="B203" t="s">
        <v>34</v>
      </c>
    </row>
    <row r="204" spans="1:2" x14ac:dyDescent="0.35">
      <c r="A204" s="1">
        <v>45187</v>
      </c>
      <c r="B204" t="s">
        <v>34</v>
      </c>
    </row>
    <row r="205" spans="1:2" x14ac:dyDescent="0.35">
      <c r="A205" s="1">
        <v>45188</v>
      </c>
      <c r="B205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D7" sqref="D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50</v>
      </c>
      <c r="B1" t="s">
        <v>51</v>
      </c>
      <c r="C1" t="s">
        <v>27</v>
      </c>
      <c r="D1" t="s">
        <v>52</v>
      </c>
      <c r="E1" t="s">
        <v>55</v>
      </c>
      <c r="F1" t="s">
        <v>56</v>
      </c>
    </row>
    <row r="2" spans="1:6" x14ac:dyDescent="0.35">
      <c r="A2" s="1">
        <v>45130</v>
      </c>
      <c r="B2" t="s">
        <v>53</v>
      </c>
      <c r="C2" t="s">
        <v>54</v>
      </c>
      <c r="D2">
        <v>1375</v>
      </c>
      <c r="E2">
        <v>7210</v>
      </c>
      <c r="F2">
        <f>E2/D2</f>
        <v>5.2436363636363632</v>
      </c>
    </row>
    <row r="3" spans="1:6" x14ac:dyDescent="0.35">
      <c r="A3" s="1">
        <v>45130</v>
      </c>
      <c r="B3" t="s">
        <v>57</v>
      </c>
      <c r="C3" t="s">
        <v>54</v>
      </c>
      <c r="D3">
        <v>150</v>
      </c>
    </row>
    <row r="4" spans="1:6" x14ac:dyDescent="0.35">
      <c r="A4" s="1">
        <v>45124</v>
      </c>
      <c r="B4" t="s">
        <v>58</v>
      </c>
      <c r="C4" t="s">
        <v>54</v>
      </c>
      <c r="D4">
        <v>1268</v>
      </c>
    </row>
    <row r="5" spans="1:6" x14ac:dyDescent="0.35">
      <c r="A5" s="1">
        <v>45127</v>
      </c>
      <c r="B5" t="s">
        <v>58</v>
      </c>
      <c r="C5" t="s">
        <v>54</v>
      </c>
      <c r="D5">
        <v>694</v>
      </c>
    </row>
    <row r="6" spans="1:6" x14ac:dyDescent="0.35">
      <c r="A6" s="1">
        <v>45131</v>
      </c>
      <c r="B6" t="s">
        <v>58</v>
      </c>
      <c r="C6" t="s">
        <v>54</v>
      </c>
      <c r="D6">
        <v>2165</v>
      </c>
    </row>
    <row r="7" spans="1:6" x14ac:dyDescent="0.35">
      <c r="A7" s="1">
        <v>45135</v>
      </c>
      <c r="B7" t="s">
        <v>58</v>
      </c>
      <c r="C7" t="s">
        <v>54</v>
      </c>
      <c r="D7">
        <v>5361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L33" sqref="L33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</cols>
  <sheetData>
    <row r="1" spans="1:20" x14ac:dyDescent="0.35">
      <c r="A1" t="s">
        <v>1</v>
      </c>
      <c r="B1" t="s">
        <v>20</v>
      </c>
      <c r="C1" t="s">
        <v>42</v>
      </c>
      <c r="D1" t="s">
        <v>36</v>
      </c>
      <c r="E1" t="s">
        <v>41</v>
      </c>
      <c r="F1" t="s">
        <v>37</v>
      </c>
      <c r="G1" s="2" t="s">
        <v>25</v>
      </c>
      <c r="H1" s="2" t="s">
        <v>38</v>
      </c>
      <c r="I1" s="4" t="s">
        <v>19</v>
      </c>
      <c r="J1" s="2" t="s">
        <v>21</v>
      </c>
      <c r="K1" s="2" t="s">
        <v>43</v>
      </c>
      <c r="L1" s="2" t="s">
        <v>35</v>
      </c>
      <c r="M1" s="2">
        <v>2014</v>
      </c>
      <c r="N1" s="2" t="s">
        <v>22</v>
      </c>
      <c r="O1" s="2" t="s">
        <v>23</v>
      </c>
      <c r="P1" s="2" t="s">
        <v>24</v>
      </c>
      <c r="Q1" s="2" t="s">
        <v>39</v>
      </c>
      <c r="R1" s="2" t="s">
        <v>40</v>
      </c>
      <c r="S1" t="s">
        <v>60</v>
      </c>
      <c r="T1" s="2" t="s">
        <v>59</v>
      </c>
    </row>
    <row r="2" spans="1:20" x14ac:dyDescent="0.35">
      <c r="A2" s="1">
        <v>45108</v>
      </c>
      <c r="B2">
        <v>0</v>
      </c>
      <c r="D2">
        <v>0</v>
      </c>
      <c r="E2">
        <v>0</v>
      </c>
      <c r="F2">
        <v>0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B3">
        <v>0</v>
      </c>
      <c r="D3">
        <v>0</v>
      </c>
      <c r="E3">
        <v>0</v>
      </c>
      <c r="F3">
        <v>0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B4">
        <v>0</v>
      </c>
      <c r="D4">
        <v>0</v>
      </c>
      <c r="E4">
        <v>0</v>
      </c>
      <c r="F4">
        <v>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B5">
        <v>0</v>
      </c>
      <c r="D5">
        <v>0</v>
      </c>
      <c r="E5">
        <v>0</v>
      </c>
      <c r="F5">
        <v>0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B6">
        <v>0</v>
      </c>
      <c r="D6">
        <v>0</v>
      </c>
      <c r="E6">
        <v>0</v>
      </c>
      <c r="F6">
        <v>0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B7">
        <v>0</v>
      </c>
      <c r="D7">
        <v>0</v>
      </c>
      <c r="E7">
        <v>0</v>
      </c>
      <c r="F7">
        <v>0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B8">
        <v>0</v>
      </c>
      <c r="D8">
        <v>0</v>
      </c>
      <c r="E8">
        <v>0</v>
      </c>
      <c r="F8">
        <v>0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B9">
        <v>0</v>
      </c>
      <c r="D9">
        <v>0</v>
      </c>
      <c r="E9">
        <v>0</v>
      </c>
      <c r="F9">
        <v>0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B10">
        <v>0</v>
      </c>
      <c r="D10">
        <v>0</v>
      </c>
      <c r="E10">
        <v>0</v>
      </c>
      <c r="F10">
        <v>0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B11">
        <v>0</v>
      </c>
      <c r="D11">
        <v>0</v>
      </c>
      <c r="E11">
        <v>0</v>
      </c>
      <c r="F11">
        <v>0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B12">
        <v>0</v>
      </c>
      <c r="D12">
        <v>0</v>
      </c>
      <c r="E12">
        <v>0</v>
      </c>
      <c r="F12">
        <v>0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B13">
        <v>0</v>
      </c>
      <c r="D13">
        <v>0</v>
      </c>
      <c r="E13">
        <v>0</v>
      </c>
      <c r="F13">
        <v>0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B14">
        <v>0</v>
      </c>
      <c r="D14">
        <v>0</v>
      </c>
      <c r="E14">
        <v>0</v>
      </c>
      <c r="F14">
        <v>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B15">
        <v>0</v>
      </c>
      <c r="D15">
        <v>0</v>
      </c>
      <c r="E15">
        <v>0</v>
      </c>
      <c r="F15">
        <v>0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B16">
        <v>0</v>
      </c>
      <c r="C16">
        <v>0</v>
      </c>
      <c r="D16">
        <v>0</v>
      </c>
      <c r="E16">
        <v>0</v>
      </c>
      <c r="F16">
        <v>0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B17">
        <v>0</v>
      </c>
      <c r="C17">
        <v>0</v>
      </c>
      <c r="D17">
        <v>0</v>
      </c>
      <c r="E17">
        <v>0</v>
      </c>
      <c r="F17">
        <v>0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B18">
        <v>0</v>
      </c>
      <c r="C18">
        <v>0</v>
      </c>
      <c r="D18">
        <v>0</v>
      </c>
      <c r="E18">
        <v>0</v>
      </c>
      <c r="F18">
        <v>0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B19">
        <v>0</v>
      </c>
      <c r="C19">
        <v>0</v>
      </c>
      <c r="D19">
        <v>0</v>
      </c>
      <c r="E19">
        <v>0</v>
      </c>
      <c r="F19">
        <v>0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B20">
        <v>0</v>
      </c>
      <c r="C20">
        <v>0</v>
      </c>
      <c r="D20">
        <v>0</v>
      </c>
      <c r="E20">
        <v>0</v>
      </c>
      <c r="F20">
        <v>0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B21">
        <v>1567</v>
      </c>
      <c r="C21">
        <v>28</v>
      </c>
      <c r="D21">
        <v>0</v>
      </c>
      <c r="E21">
        <v>0</v>
      </c>
      <c r="F21">
        <v>0</v>
      </c>
      <c r="G21" s="2">
        <f t="shared" si="1"/>
        <v>1567</v>
      </c>
      <c r="H21" s="2">
        <f t="shared" si="2"/>
        <v>0</v>
      </c>
      <c r="I21" s="4">
        <f t="shared" si="0"/>
        <v>1567</v>
      </c>
      <c r="J21" s="2">
        <f t="shared" si="3"/>
        <v>1567</v>
      </c>
      <c r="K21" s="2">
        <f t="shared" si="6"/>
        <v>28</v>
      </c>
      <c r="L21" s="2">
        <f t="shared" si="7"/>
        <v>28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B22">
        <v>12297</v>
      </c>
      <c r="C22">
        <v>197</v>
      </c>
      <c r="D22">
        <v>0</v>
      </c>
      <c r="E22">
        <v>0</v>
      </c>
      <c r="F22">
        <v>0</v>
      </c>
      <c r="G22" s="2">
        <f t="shared" si="1"/>
        <v>13864</v>
      </c>
      <c r="H22" s="2">
        <f t="shared" si="2"/>
        <v>0</v>
      </c>
      <c r="I22" s="4">
        <f t="shared" si="0"/>
        <v>12297</v>
      </c>
      <c r="J22" s="2">
        <f t="shared" si="3"/>
        <v>13864</v>
      </c>
      <c r="K22" s="2">
        <f t="shared" si="6"/>
        <v>197</v>
      </c>
      <c r="L22" s="2">
        <f t="shared" si="7"/>
        <v>225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B23">
        <v>14741</v>
      </c>
      <c r="C23">
        <v>318</v>
      </c>
      <c r="D23">
        <v>0</v>
      </c>
      <c r="E23">
        <v>0</v>
      </c>
      <c r="F23">
        <v>0</v>
      </c>
      <c r="G23" s="2">
        <f t="shared" si="1"/>
        <v>28605</v>
      </c>
      <c r="H23" s="2">
        <f t="shared" si="2"/>
        <v>0</v>
      </c>
      <c r="I23" s="4">
        <f t="shared" si="0"/>
        <v>14741</v>
      </c>
      <c r="J23" s="2">
        <f t="shared" si="3"/>
        <v>28605</v>
      </c>
      <c r="K23" s="2">
        <f t="shared" si="6"/>
        <v>318</v>
      </c>
      <c r="L23" s="2">
        <f t="shared" si="7"/>
        <v>543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B24">
        <v>9936</v>
      </c>
      <c r="C24">
        <v>326</v>
      </c>
      <c r="D24">
        <v>0</v>
      </c>
      <c r="E24">
        <v>0</v>
      </c>
      <c r="F24">
        <v>0</v>
      </c>
      <c r="G24" s="2">
        <f t="shared" si="1"/>
        <v>38541</v>
      </c>
      <c r="H24" s="2">
        <f t="shared" si="2"/>
        <v>0</v>
      </c>
      <c r="I24" s="4">
        <f t="shared" si="0"/>
        <v>9936</v>
      </c>
      <c r="J24" s="2">
        <f t="shared" si="3"/>
        <v>38541</v>
      </c>
      <c r="K24" s="2">
        <f t="shared" si="6"/>
        <v>326</v>
      </c>
      <c r="L24" s="2">
        <f t="shared" si="7"/>
        <v>869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B25">
        <v>6629</v>
      </c>
      <c r="C25">
        <v>115</v>
      </c>
      <c r="D25">
        <v>0</v>
      </c>
      <c r="E25">
        <v>0</v>
      </c>
      <c r="F25">
        <v>0</v>
      </c>
      <c r="G25" s="2">
        <f t="shared" si="1"/>
        <v>45170</v>
      </c>
      <c r="H25" s="2">
        <f t="shared" si="2"/>
        <v>0</v>
      </c>
      <c r="I25" s="4">
        <f t="shared" si="0"/>
        <v>6629</v>
      </c>
      <c r="J25" s="2">
        <f t="shared" si="3"/>
        <v>45170</v>
      </c>
      <c r="K25" s="2">
        <f t="shared" si="6"/>
        <v>115</v>
      </c>
      <c r="L25" s="2">
        <f t="shared" si="7"/>
        <v>984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B26">
        <v>7822</v>
      </c>
      <c r="C26">
        <v>113</v>
      </c>
      <c r="D26">
        <v>0</v>
      </c>
      <c r="E26">
        <v>0</v>
      </c>
      <c r="F26">
        <v>0</v>
      </c>
      <c r="G26" s="2">
        <f t="shared" si="1"/>
        <v>52992</v>
      </c>
      <c r="H26" s="2">
        <f t="shared" si="2"/>
        <v>0</v>
      </c>
      <c r="I26" s="4">
        <f t="shared" si="0"/>
        <v>7822</v>
      </c>
      <c r="J26" s="2">
        <f t="shared" si="3"/>
        <v>52992</v>
      </c>
      <c r="K26" s="2">
        <f t="shared" si="6"/>
        <v>113</v>
      </c>
      <c r="L26" s="2">
        <f t="shared" si="7"/>
        <v>1097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B27">
        <v>13633</v>
      </c>
      <c r="C27">
        <v>431</v>
      </c>
      <c r="D27">
        <v>0</v>
      </c>
      <c r="E27">
        <v>0</v>
      </c>
      <c r="F27">
        <v>0</v>
      </c>
      <c r="G27" s="2">
        <f t="shared" si="1"/>
        <v>66625</v>
      </c>
      <c r="H27" s="2">
        <f t="shared" si="2"/>
        <v>0</v>
      </c>
      <c r="I27" s="4">
        <f t="shared" si="0"/>
        <v>13633</v>
      </c>
      <c r="J27" s="2">
        <f t="shared" si="3"/>
        <v>66625</v>
      </c>
      <c r="K27" s="2">
        <f t="shared" si="6"/>
        <v>431</v>
      </c>
      <c r="L27" s="2">
        <f t="shared" ref="L27:L29" si="8">K27+L26</f>
        <v>1528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B28">
        <v>17142</v>
      </c>
      <c r="C28">
        <v>342</v>
      </c>
      <c r="D28">
        <v>0</v>
      </c>
      <c r="E28">
        <v>0</v>
      </c>
      <c r="F28">
        <v>0</v>
      </c>
      <c r="G28" s="2">
        <f t="shared" si="1"/>
        <v>83767</v>
      </c>
      <c r="H28" s="2">
        <f t="shared" si="2"/>
        <v>0</v>
      </c>
      <c r="I28" s="4">
        <f t="shared" si="0"/>
        <v>17142</v>
      </c>
      <c r="J28" s="2">
        <f t="shared" si="3"/>
        <v>83767</v>
      </c>
      <c r="K28" s="2">
        <f t="shared" si="6"/>
        <v>342</v>
      </c>
      <c r="L28" s="2">
        <f t="shared" si="8"/>
        <v>1870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B29">
        <v>27174</v>
      </c>
      <c r="C29">
        <v>534</v>
      </c>
      <c r="D29">
        <v>0</v>
      </c>
      <c r="E29">
        <v>0</v>
      </c>
      <c r="F29">
        <v>0</v>
      </c>
      <c r="G29" s="2">
        <f t="shared" si="1"/>
        <v>110941</v>
      </c>
      <c r="H29" s="2">
        <f t="shared" si="2"/>
        <v>0</v>
      </c>
      <c r="I29" s="4">
        <f t="shared" si="0"/>
        <v>27174</v>
      </c>
      <c r="J29" s="2">
        <f t="shared" si="3"/>
        <v>110941</v>
      </c>
      <c r="K29" s="2">
        <f t="shared" si="6"/>
        <v>534</v>
      </c>
      <c r="L29" s="2">
        <f t="shared" si="8"/>
        <v>2404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B30">
        <v>23409</v>
      </c>
      <c r="C30">
        <v>344</v>
      </c>
      <c r="D30">
        <v>0</v>
      </c>
      <c r="E30">
        <v>0</v>
      </c>
      <c r="F30">
        <v>0</v>
      </c>
      <c r="G30" s="2">
        <f t="shared" ref="G30" si="9">G29+B30</f>
        <v>134350</v>
      </c>
      <c r="H30" s="2">
        <f t="shared" ref="H30" si="10">D30+F30</f>
        <v>0</v>
      </c>
      <c r="I30" s="4">
        <f t="shared" ref="I30" si="11">B30+H30</f>
        <v>23409</v>
      </c>
      <c r="J30" s="2">
        <f t="shared" ref="J30" si="12">J29+I30</f>
        <v>134350</v>
      </c>
      <c r="K30" s="2">
        <f t="shared" ref="K30" si="13">C30+E30</f>
        <v>344</v>
      </c>
      <c r="L30" s="2">
        <f t="shared" ref="L30" si="14">K30+L29</f>
        <v>2748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B31">
        <v>20265</v>
      </c>
      <c r="C31">
        <v>453</v>
      </c>
      <c r="D31">
        <v>0</v>
      </c>
      <c r="E31">
        <v>0</v>
      </c>
      <c r="F31">
        <v>0</v>
      </c>
      <c r="G31" s="2">
        <f t="shared" ref="G31" si="15">G30+B31</f>
        <v>154615</v>
      </c>
      <c r="H31" s="2">
        <f t="shared" ref="H31" si="16">D31+F31</f>
        <v>0</v>
      </c>
      <c r="I31" s="4">
        <f t="shared" ref="I31" si="17">B31+H31</f>
        <v>20265</v>
      </c>
      <c r="J31" s="2">
        <f t="shared" ref="J31" si="18">J30+I31</f>
        <v>154615</v>
      </c>
      <c r="K31" s="2">
        <f t="shared" ref="K31" si="19">C31+E31</f>
        <v>453</v>
      </c>
      <c r="L31" s="2">
        <f t="shared" ref="L31" si="20">K31+L30</f>
        <v>3201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B32">
        <v>17679</v>
      </c>
      <c r="C32">
        <v>446</v>
      </c>
      <c r="D32">
        <v>0</v>
      </c>
      <c r="E32">
        <v>0</v>
      </c>
      <c r="F32">
        <v>0</v>
      </c>
      <c r="G32" s="2">
        <f t="shared" ref="G32:G33" si="21">G31+B32</f>
        <v>172294</v>
      </c>
      <c r="H32" s="2">
        <f t="shared" ref="H32:H33" si="22">D32+F32</f>
        <v>0</v>
      </c>
      <c r="I32" s="4">
        <f t="shared" ref="I32:I33" si="23">B32+H32</f>
        <v>17679</v>
      </c>
      <c r="J32" s="2">
        <f t="shared" ref="J32:J33" si="24">J31+I32</f>
        <v>172294</v>
      </c>
      <c r="K32" s="2">
        <f t="shared" ref="K32:K33" si="25">C32+E32</f>
        <v>446</v>
      </c>
      <c r="L32" s="2">
        <f t="shared" ref="L32:L33" si="26">K32+L31</f>
        <v>3647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B33">
        <v>20408</v>
      </c>
      <c r="C33">
        <v>520</v>
      </c>
      <c r="D33">
        <v>0</v>
      </c>
      <c r="E33">
        <v>0</v>
      </c>
      <c r="F33">
        <v>0</v>
      </c>
      <c r="G33" s="2">
        <f t="shared" si="21"/>
        <v>192702</v>
      </c>
      <c r="H33" s="2">
        <f t="shared" si="22"/>
        <v>0</v>
      </c>
      <c r="I33" s="4">
        <f t="shared" si="23"/>
        <v>20408</v>
      </c>
      <c r="J33" s="2">
        <f t="shared" si="24"/>
        <v>192702</v>
      </c>
      <c r="K33" s="2">
        <f t="shared" si="25"/>
        <v>520</v>
      </c>
      <c r="L33" s="2">
        <f t="shared" si="26"/>
        <v>4167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Sockeye FSC and Demo</vt:lpstr>
      <vt:lpstr>inriver catch</vt:lpstr>
      <vt:lpstr>Tyee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2023-08-03T02:03:10Z</dcterms:modified>
</cp:coreProperties>
</file>