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2C988454-2484-924D-B683-C7579CB5FB69}" xr6:coauthVersionLast="47" xr6:coauthVersionMax="47" xr10:uidLastSave="{00000000-0000-0000-0000-000000000000}"/>
  <bookViews>
    <workbookView xWindow="2140" yWindow="500" windowWidth="26660" windowHeight="14580" activeTab="1" xr2:uid="{2C266B51-59BD-477A-86B2-2A5C41C32BA7}"/>
  </bookViews>
  <sheets>
    <sheet name="Stat weeks" sheetId="7" r:id="rId1"/>
    <sheet name="Tyee" sheetId="1" r:id="rId2"/>
    <sheet name="tyee daily" sheetId="9" r:id="rId3"/>
    <sheet name="tyee cum" sheetId="10" r:id="rId4"/>
    <sheet name="tyee pcum" sheetId="11" r:id="rId5"/>
    <sheet name="index" sheetId="8" r:id="rId6"/>
    <sheet name="Sheet1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0" i="1" l="1"/>
  <c r="L80" i="1" s="1"/>
  <c r="F80" i="1"/>
  <c r="E80" i="1"/>
  <c r="C80" i="1"/>
  <c r="K79" i="1"/>
  <c r="L79" i="1" s="1"/>
  <c r="F79" i="1"/>
  <c r="E79" i="1"/>
  <c r="C79" i="1"/>
  <c r="K76" i="1"/>
  <c r="M76" i="1" s="1"/>
  <c r="N76" i="1" s="1"/>
  <c r="O76" i="1" s="1"/>
  <c r="L76" i="1"/>
  <c r="L77" i="1" s="1"/>
  <c r="L78" i="1" s="1"/>
  <c r="K77" i="1"/>
  <c r="M78" i="1" s="1"/>
  <c r="N78" i="1" s="1"/>
  <c r="K78" i="1"/>
  <c r="F76" i="1"/>
  <c r="F77" i="1" s="1"/>
  <c r="F78" i="1" s="1"/>
  <c r="E76" i="1"/>
  <c r="E77" i="1" s="1"/>
  <c r="E78" i="1" s="1"/>
  <c r="C78" i="1"/>
  <c r="C76" i="1"/>
  <c r="C77" i="1"/>
  <c r="K75" i="1"/>
  <c r="L75" i="1"/>
  <c r="M75" i="1"/>
  <c r="N75" i="1" s="1"/>
  <c r="O75" i="1" s="1"/>
  <c r="F75" i="1"/>
  <c r="E75" i="1"/>
  <c r="C75" i="1"/>
  <c r="K74" i="1"/>
  <c r="L74" i="1" s="1"/>
  <c r="M74" i="1"/>
  <c r="N74" i="1" s="1"/>
  <c r="O74" i="1" s="1"/>
  <c r="F74" i="1"/>
  <c r="E74" i="1"/>
  <c r="C74" i="1"/>
  <c r="P73" i="1"/>
  <c r="Q73" i="1"/>
  <c r="R73" i="1"/>
  <c r="K73" i="1"/>
  <c r="L73" i="1"/>
  <c r="M73" i="1"/>
  <c r="N73" i="1" s="1"/>
  <c r="O73" i="1" s="1"/>
  <c r="F73" i="1"/>
  <c r="E73" i="1"/>
  <c r="C73" i="1"/>
  <c r="K72" i="1"/>
  <c r="L72" i="1" s="1"/>
  <c r="F72" i="1"/>
  <c r="E72" i="1"/>
  <c r="C72" i="1"/>
  <c r="N71" i="1"/>
  <c r="O71" i="1"/>
  <c r="R71" i="1" s="1"/>
  <c r="Q71" i="1"/>
  <c r="M71" i="1"/>
  <c r="L71" i="1"/>
  <c r="K71" i="1"/>
  <c r="F71" i="1"/>
  <c r="E71" i="1"/>
  <c r="M80" i="1" l="1"/>
  <c r="N80" i="1" s="1"/>
  <c r="O80" i="1" s="1"/>
  <c r="M79" i="1"/>
  <c r="N79" i="1" s="1"/>
  <c r="O79" i="1" s="1"/>
  <c r="P76" i="1"/>
  <c r="Q76" i="1"/>
  <c r="R76" i="1"/>
  <c r="M77" i="1"/>
  <c r="N77" i="1" s="1"/>
  <c r="O77" i="1" s="1"/>
  <c r="R75" i="1"/>
  <c r="P75" i="1"/>
  <c r="Q75" i="1"/>
  <c r="P74" i="1"/>
  <c r="R74" i="1"/>
  <c r="Q74" i="1"/>
  <c r="M72" i="1"/>
  <c r="N72" i="1" s="1"/>
  <c r="O72" i="1" s="1"/>
  <c r="P71" i="1"/>
  <c r="C71" i="1"/>
  <c r="M35" i="8"/>
  <c r="R70" i="1"/>
  <c r="Q70" i="1"/>
  <c r="P70" i="1"/>
  <c r="O70" i="1"/>
  <c r="N70" i="1"/>
  <c r="M70" i="1"/>
  <c r="L70" i="1"/>
  <c r="K70" i="1"/>
  <c r="F70" i="1"/>
  <c r="D70" i="1"/>
  <c r="E70" i="1"/>
  <c r="C70" i="1"/>
  <c r="Q80" i="1" l="1"/>
  <c r="R80" i="1"/>
  <c r="P80" i="1"/>
  <c r="P79" i="1"/>
  <c r="Q79" i="1"/>
  <c r="R79" i="1"/>
  <c r="P77" i="1"/>
  <c r="Q77" i="1"/>
  <c r="R77" i="1"/>
  <c r="O78" i="1"/>
  <c r="P72" i="1"/>
  <c r="Q72" i="1"/>
  <c r="R72" i="1"/>
  <c r="C68" i="1"/>
  <c r="D68" i="1"/>
  <c r="F68" i="1" s="1"/>
  <c r="E68" i="1"/>
  <c r="E69" i="1" s="1"/>
  <c r="K68" i="1"/>
  <c r="M69" i="1" s="1"/>
  <c r="N69" i="1" s="1"/>
  <c r="M68" i="1"/>
  <c r="C69" i="1"/>
  <c r="D69" i="1"/>
  <c r="K69" i="1"/>
  <c r="BD77" i="10"/>
  <c r="BD78" i="10" s="1"/>
  <c r="C67" i="1"/>
  <c r="D67" i="1"/>
  <c r="E67" i="1"/>
  <c r="F67" i="1"/>
  <c r="K67" i="1"/>
  <c r="L67" i="1" s="1"/>
  <c r="M67" i="1"/>
  <c r="N67" i="1" s="1"/>
  <c r="O67" i="1" s="1"/>
  <c r="BD76" i="10"/>
  <c r="C66" i="1"/>
  <c r="D66" i="1"/>
  <c r="E66" i="1"/>
  <c r="F66" i="1"/>
  <c r="K66" i="1"/>
  <c r="L66" i="1" s="1"/>
  <c r="M66" i="1"/>
  <c r="N66" i="1" s="1"/>
  <c r="O66" i="1" s="1"/>
  <c r="BD74" i="10"/>
  <c r="BD75" i="10" s="1"/>
  <c r="BD73" i="10"/>
  <c r="C64" i="1"/>
  <c r="D64" i="1"/>
  <c r="F64" i="1"/>
  <c r="K64" i="1"/>
  <c r="C65" i="1"/>
  <c r="D65" i="1"/>
  <c r="F65" i="1"/>
  <c r="K65" i="1"/>
  <c r="C63" i="1"/>
  <c r="D63" i="1"/>
  <c r="K63" i="1"/>
  <c r="BD72" i="10"/>
  <c r="BD70" i="10"/>
  <c r="BD71" i="10"/>
  <c r="C61" i="1"/>
  <c r="D61" i="1"/>
  <c r="F61" i="1" s="1"/>
  <c r="K61" i="1"/>
  <c r="L61" i="1" s="1"/>
  <c r="C62" i="1"/>
  <c r="D62" i="1"/>
  <c r="K62" i="1"/>
  <c r="C59" i="1"/>
  <c r="D59" i="1"/>
  <c r="F59" i="1" s="1"/>
  <c r="K59" i="1"/>
  <c r="C60" i="1"/>
  <c r="D60" i="1"/>
  <c r="F60" i="1" s="1"/>
  <c r="K60" i="1"/>
  <c r="C55" i="1"/>
  <c r="D55" i="1"/>
  <c r="K55" i="1"/>
  <c r="C56" i="1"/>
  <c r="D56" i="1"/>
  <c r="K56" i="1"/>
  <c r="C57" i="1"/>
  <c r="D57" i="1"/>
  <c r="K57" i="1"/>
  <c r="C58" i="1"/>
  <c r="D58" i="1"/>
  <c r="K58" i="1"/>
  <c r="C52" i="1"/>
  <c r="D52" i="1"/>
  <c r="K52" i="1"/>
  <c r="C53" i="1"/>
  <c r="D53" i="1"/>
  <c r="K53" i="1"/>
  <c r="C54" i="1"/>
  <c r="D54" i="1"/>
  <c r="K54" i="1"/>
  <c r="C51" i="1"/>
  <c r="D51" i="1"/>
  <c r="K51" i="1"/>
  <c r="C50" i="1"/>
  <c r="D50" i="1"/>
  <c r="K50" i="1"/>
  <c r="P78" i="1" l="1"/>
  <c r="Q78" i="1"/>
  <c r="R78" i="1"/>
  <c r="F69" i="1"/>
  <c r="N68" i="1"/>
  <c r="O68" i="1" s="1"/>
  <c r="L68" i="1"/>
  <c r="L69" i="1" s="1"/>
  <c r="Q67" i="1"/>
  <c r="R67" i="1"/>
  <c r="P67" i="1"/>
  <c r="R66" i="1"/>
  <c r="P66" i="1"/>
  <c r="Q66" i="1"/>
  <c r="L62" i="1"/>
  <c r="M63" i="1"/>
  <c r="M65" i="1"/>
  <c r="N65" i="1"/>
  <c r="M64" i="1"/>
  <c r="N64" i="1" s="1"/>
  <c r="N63" i="1"/>
  <c r="L63" i="1"/>
  <c r="L64" i="1" s="1"/>
  <c r="L65" i="1" s="1"/>
  <c r="F63" i="1"/>
  <c r="F62" i="1"/>
  <c r="M62" i="1"/>
  <c r="N62" i="1" s="1"/>
  <c r="M61" i="1"/>
  <c r="N61" i="1" s="1"/>
  <c r="O61" i="1" s="1"/>
  <c r="M56" i="1"/>
  <c r="N56" i="1" s="1"/>
  <c r="M60" i="1"/>
  <c r="N60" i="1" s="1"/>
  <c r="M59" i="1"/>
  <c r="N59" i="1" s="1"/>
  <c r="M58" i="1"/>
  <c r="N58" i="1" s="1"/>
  <c r="M57" i="1"/>
  <c r="N57" i="1" s="1"/>
  <c r="M55" i="1"/>
  <c r="N55" i="1" s="1"/>
  <c r="L55" i="1"/>
  <c r="L56" i="1" s="1"/>
  <c r="L57" i="1" s="1"/>
  <c r="L58" i="1" s="1"/>
  <c r="L59" i="1" s="1"/>
  <c r="L60" i="1" s="1"/>
  <c r="M54" i="1"/>
  <c r="N54" i="1" s="1"/>
  <c r="M53" i="1"/>
  <c r="N53" i="1" s="1"/>
  <c r="M51" i="1"/>
  <c r="M52" i="1"/>
  <c r="N52" i="1" s="1"/>
  <c r="N51" i="1"/>
  <c r="C49" i="1"/>
  <c r="D49" i="1"/>
  <c r="K49" i="1"/>
  <c r="C47" i="1"/>
  <c r="D47" i="1"/>
  <c r="K47" i="1"/>
  <c r="L47" i="1" s="1"/>
  <c r="C48" i="1"/>
  <c r="D48" i="1"/>
  <c r="K48" i="1"/>
  <c r="D46" i="1"/>
  <c r="K46" i="1"/>
  <c r="L46" i="1" s="1"/>
  <c r="C46" i="1"/>
  <c r="C45" i="1"/>
  <c r="D45" i="1"/>
  <c r="K45" i="1"/>
  <c r="M45" i="1" s="1"/>
  <c r="N45" i="1" s="1"/>
  <c r="C44" i="1"/>
  <c r="D44" i="1"/>
  <c r="K44" i="1"/>
  <c r="M44" i="1" s="1"/>
  <c r="N44" i="1" s="1"/>
  <c r="D8" i="12"/>
  <c r="C8" i="12"/>
  <c r="B8" i="12"/>
  <c r="A8" i="12"/>
  <c r="Q68" i="1" l="1"/>
  <c r="R68" i="1"/>
  <c r="P68" i="1"/>
  <c r="O69" i="1"/>
  <c r="P61" i="1"/>
  <c r="Q61" i="1"/>
  <c r="R61" i="1"/>
  <c r="O62" i="1"/>
  <c r="O63" i="1" s="1"/>
  <c r="L48" i="1"/>
  <c r="L49" i="1" s="1"/>
  <c r="L50" i="1" s="1"/>
  <c r="L51" i="1" s="1"/>
  <c r="L52" i="1" s="1"/>
  <c r="L53" i="1" s="1"/>
  <c r="L54" i="1" s="1"/>
  <c r="M47" i="1"/>
  <c r="N47" i="1" s="1"/>
  <c r="M48" i="1"/>
  <c r="N48" i="1" s="1"/>
  <c r="M50" i="1"/>
  <c r="N50" i="1" s="1"/>
  <c r="M49" i="1"/>
  <c r="N49" i="1" s="1"/>
  <c r="M46" i="1"/>
  <c r="N46" i="1" s="1"/>
  <c r="L45" i="1"/>
  <c r="L44" i="1"/>
  <c r="C41" i="1"/>
  <c r="D41" i="1"/>
  <c r="K41" i="1"/>
  <c r="L41" i="1"/>
  <c r="M41" i="1"/>
  <c r="N41" i="1"/>
  <c r="C42" i="1"/>
  <c r="D42" i="1"/>
  <c r="K42" i="1"/>
  <c r="C43" i="1"/>
  <c r="D43" i="1"/>
  <c r="K43" i="1"/>
  <c r="L36" i="1"/>
  <c r="L37" i="1" s="1"/>
  <c r="L38" i="1" s="1"/>
  <c r="L39" i="1" s="1"/>
  <c r="L40" i="1" s="1"/>
  <c r="L35" i="1"/>
  <c r="P69" i="1" l="1"/>
  <c r="Q69" i="1"/>
  <c r="R69" i="1"/>
  <c r="O64" i="1"/>
  <c r="P63" i="1"/>
  <c r="Q63" i="1"/>
  <c r="R63" i="1"/>
  <c r="P62" i="1"/>
  <c r="Q62" i="1"/>
  <c r="R62" i="1"/>
  <c r="M43" i="1"/>
  <c r="N43" i="1" s="1"/>
  <c r="L42" i="1"/>
  <c r="L43" i="1" s="1"/>
  <c r="M42" i="1"/>
  <c r="N42" i="1" s="1"/>
  <c r="C40" i="1"/>
  <c r="D40" i="1"/>
  <c r="K40" i="1"/>
  <c r="M4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P64" i="1" l="1"/>
  <c r="Q64" i="1"/>
  <c r="R64" i="1"/>
  <c r="O65" i="1"/>
  <c r="N40" i="1"/>
  <c r="C39" i="1"/>
  <c r="D39" i="1"/>
  <c r="M39" i="1"/>
  <c r="N39" i="1" s="1"/>
  <c r="C38" i="1"/>
  <c r="D38" i="1"/>
  <c r="M38" i="1"/>
  <c r="C37" i="1"/>
  <c r="D37" i="1"/>
  <c r="M37" i="1"/>
  <c r="N37" i="1" s="1"/>
  <c r="C34" i="1"/>
  <c r="D34" i="1"/>
  <c r="M34" i="1"/>
  <c r="N34" i="1" s="1"/>
  <c r="C35" i="1"/>
  <c r="D35" i="1"/>
  <c r="M35" i="1"/>
  <c r="N35" i="1" s="1"/>
  <c r="C36" i="1"/>
  <c r="D36" i="1"/>
  <c r="M36" i="1"/>
  <c r="C33" i="1"/>
  <c r="D33" i="1"/>
  <c r="M33" i="1"/>
  <c r="N33" i="1" s="1"/>
  <c r="M32" i="1"/>
  <c r="N32" i="1" s="1"/>
  <c r="D32" i="1"/>
  <c r="C32" i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C31" i="1"/>
  <c r="D31" i="1"/>
  <c r="E31" i="1"/>
  <c r="F31" i="1"/>
  <c r="M31" i="1"/>
  <c r="N31" i="1" s="1"/>
  <c r="BD40" i="10"/>
  <c r="BD41" i="10" s="1"/>
  <c r="BD42" i="10" s="1"/>
  <c r="BD43" i="10" s="1"/>
  <c r="BD44" i="10" s="1"/>
  <c r="BD45" i="10" s="1"/>
  <c r="BD46" i="10" s="1"/>
  <c r="BD47" i="10" s="1"/>
  <c r="BD48" i="10" s="1"/>
  <c r="BD49" i="10" s="1"/>
  <c r="BD50" i="10" s="1"/>
  <c r="BD51" i="10" s="1"/>
  <c r="BD52" i="10" s="1"/>
  <c r="BD53" i="10" s="1"/>
  <c r="BD54" i="10" s="1"/>
  <c r="BD55" i="10" s="1"/>
  <c r="BD56" i="10" s="1"/>
  <c r="BD57" i="10" s="1"/>
  <c r="BD58" i="10" s="1"/>
  <c r="BD59" i="10" s="1"/>
  <c r="BD60" i="10" s="1"/>
  <c r="BD61" i="10" s="1"/>
  <c r="BD62" i="10" s="1"/>
  <c r="BD63" i="10" s="1"/>
  <c r="BD64" i="10" s="1"/>
  <c r="BD65" i="10" s="1"/>
  <c r="BD66" i="10" s="1"/>
  <c r="BD67" i="10" s="1"/>
  <c r="BD68" i="10" s="1"/>
  <c r="BD69" i="10" s="1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Q65" i="1" l="1"/>
  <c r="R65" i="1"/>
  <c r="P65" i="1"/>
  <c r="F32" i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O40" i="1" s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O41" i="1" l="1"/>
  <c r="P40" i="1"/>
  <c r="Q40" i="1"/>
  <c r="R40" i="1"/>
  <c r="R39" i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P41" i="1" l="1"/>
  <c r="Q41" i="1"/>
  <c r="R41" i="1"/>
  <c r="O42" i="1"/>
  <c r="BB62" i="10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P42" i="1" l="1"/>
  <c r="Q42" i="1"/>
  <c r="R42" i="1"/>
  <c r="O43" i="1"/>
  <c r="E63" i="10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O44" i="1" l="1"/>
  <c r="P43" i="1"/>
  <c r="Q43" i="1"/>
  <c r="R43" i="1"/>
  <c r="K66" i="10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Q44" i="1" l="1"/>
  <c r="R44" i="1"/>
  <c r="P44" i="1"/>
  <c r="O45" i="1"/>
  <c r="O46" i="1" s="1"/>
  <c r="AC65" i="10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O47" i="1" l="1"/>
  <c r="P46" i="1"/>
  <c r="Q46" i="1"/>
  <c r="R46" i="1"/>
  <c r="P45" i="1"/>
  <c r="Q45" i="1"/>
  <c r="R45" i="1"/>
  <c r="U66" i="10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P47" i="1" l="1"/>
  <c r="Q47" i="1"/>
  <c r="R47" i="1"/>
  <c r="O48" i="1"/>
  <c r="J68" i="10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O49" i="1" l="1"/>
  <c r="O50" i="1" s="1"/>
  <c r="O51" i="1" s="1"/>
  <c r="O52" i="1" s="1"/>
  <c r="P48" i="1"/>
  <c r="Q48" i="1"/>
  <c r="R48" i="1"/>
  <c r="AM68" i="10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P52" i="1" l="1"/>
  <c r="Q52" i="1"/>
  <c r="R52" i="1"/>
  <c r="O53" i="1"/>
  <c r="P51" i="1"/>
  <c r="Q51" i="1"/>
  <c r="R51" i="1"/>
  <c r="P50" i="1"/>
  <c r="R50" i="1"/>
  <c r="Q50" i="1"/>
  <c r="Q49" i="1"/>
  <c r="P49" i="1"/>
  <c r="R49" i="1"/>
  <c r="AL69" i="10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P53" i="1" l="1"/>
  <c r="Q53" i="1"/>
  <c r="R53" i="1"/>
  <c r="O54" i="1"/>
  <c r="O55" i="1" s="1"/>
  <c r="L71" i="10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P55" i="1" l="1"/>
  <c r="Q55" i="1"/>
  <c r="O56" i="1"/>
  <c r="R55" i="1"/>
  <c r="Q54" i="1"/>
  <c r="R54" i="1"/>
  <c r="P54" i="1"/>
  <c r="AO71" i="10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R56" i="1" l="1"/>
  <c r="P56" i="1"/>
  <c r="O57" i="1"/>
  <c r="Q56" i="1"/>
  <c r="AH72" i="10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P57" i="1" l="1"/>
  <c r="O58" i="1"/>
  <c r="O59" i="1" s="1"/>
  <c r="Q57" i="1"/>
  <c r="R57" i="1"/>
  <c r="Q74" i="10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P59" i="1" l="1"/>
  <c r="Q59" i="1"/>
  <c r="R59" i="1"/>
  <c r="O60" i="1"/>
  <c r="Q58" i="1"/>
  <c r="P58" i="1"/>
  <c r="R58" i="1"/>
  <c r="K76" i="10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P60" i="1" l="1"/>
  <c r="Q60" i="1"/>
  <c r="R60" i="1"/>
  <c r="AB76" i="10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<sst xmlns="http://schemas.openxmlformats.org/spreadsheetml/2006/main" count="56" uniqueCount="41">
  <si>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</si>
  <si>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</si>
  <si>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</si>
  <si>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</si>
  <si>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</si>
  <si>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</si>
  <si>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</si>
  <si>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</si>
  <si>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</si>
  <si>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</si>
  <si>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</si>
  <si>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</si>
  <si>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</si>
  <si>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</si>
  <si>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</si>
  <si>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</si>
  <si>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index</t>
  </si>
  <si>
    <t>cumindex</t>
  </si>
  <si>
    <t>Stat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</si>
  <si>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</si>
  <si>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</si>
  <si>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</si>
  <si>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</si>
  <si>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</si>
  <si>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</si>
  <si>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</si>
  <si>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</si>
  <si>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</si>
  <si>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</si>
  <si>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</si>
  <si>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</si>
  <si>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</si>
  <si>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</si>
  <si>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</si>
  <si>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</si>
  <si>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</si>
  <si>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</si>
  <si>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</si>
  <si>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</si>
  <si>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cum steelhead</t>
  </si>
  <si>
    <t>cum large chinook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</si>
</sst>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0" borderId="0" xfId="0" applyFon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10.1640625" bestFit="1" customWidth="1"/>
    <col min="2" max="2" width="11.5" customWidth="1"/>
  </cols>
  <sheetData>
    <row r="1" spans="1:2" x14ac:dyDescent="0.2">
      <c r="A1" t="s">
        <v>1</v>
      </c>
      <c r="B1" t="s">
        <v>18</v>
      </c>
    </row>
    <row r="2" spans="1:2" x14ac:dyDescent="0.2">
      <c r="A2" s="1">
        <v>45451</v>
      </c>
      <c r="B2">
        <v>23</v>
      </c>
    </row>
    <row r="3" spans="1:2" x14ac:dyDescent="0.2">
      <c r="A3" s="1">
        <v>45452</v>
      </c>
      <c r="B3">
        <v>24</v>
      </c>
    </row>
    <row r="4" spans="1:2" x14ac:dyDescent="0.2">
      <c r="A4" s="1">
        <v>45453</v>
      </c>
      <c r="B4">
        <v>24</v>
      </c>
    </row>
    <row r="5" spans="1:2" x14ac:dyDescent="0.2">
      <c r="A5" s="1">
        <v>45454</v>
      </c>
      <c r="B5">
        <v>24</v>
      </c>
    </row>
    <row r="6" spans="1:2" x14ac:dyDescent="0.2">
      <c r="A6" s="1">
        <v>45455</v>
      </c>
      <c r="B6">
        <v>24</v>
      </c>
    </row>
    <row r="7" spans="1:2" x14ac:dyDescent="0.2">
      <c r="A7" s="1">
        <v>45456</v>
      </c>
      <c r="B7">
        <v>24</v>
      </c>
    </row>
    <row r="8" spans="1:2" x14ac:dyDescent="0.2">
      <c r="A8" s="1">
        <v>45457</v>
      </c>
      <c r="B8">
        <v>24</v>
      </c>
    </row>
    <row r="9" spans="1:2" x14ac:dyDescent="0.2">
      <c r="A9" s="1">
        <v>45458</v>
      </c>
      <c r="B9">
        <v>24</v>
      </c>
    </row>
    <row r="10" spans="1:2" x14ac:dyDescent="0.2">
      <c r="A10" s="1">
        <v>45459</v>
      </c>
      <c r="B10">
        <v>25</v>
      </c>
    </row>
    <row r="11" spans="1:2" x14ac:dyDescent="0.2">
      <c r="A11" s="1">
        <v>45460</v>
      </c>
      <c r="B11">
        <v>25</v>
      </c>
    </row>
    <row r="12" spans="1:2" x14ac:dyDescent="0.2">
      <c r="A12" s="1">
        <v>45461</v>
      </c>
      <c r="B12">
        <v>25</v>
      </c>
    </row>
    <row r="13" spans="1:2" x14ac:dyDescent="0.2">
      <c r="A13" s="1">
        <v>45462</v>
      </c>
      <c r="B13">
        <v>25</v>
      </c>
    </row>
    <row r="14" spans="1:2" x14ac:dyDescent="0.2">
      <c r="A14" s="1">
        <v>45463</v>
      </c>
      <c r="B14">
        <v>25</v>
      </c>
    </row>
    <row r="15" spans="1:2" x14ac:dyDescent="0.2">
      <c r="A15" s="1">
        <v>45464</v>
      </c>
      <c r="B15">
        <v>25</v>
      </c>
    </row>
    <row r="16" spans="1:2" x14ac:dyDescent="0.2">
      <c r="A16" s="1">
        <v>45465</v>
      </c>
      <c r="B16">
        <v>25</v>
      </c>
    </row>
    <row r="17" spans="1:2" x14ac:dyDescent="0.2">
      <c r="A17" s="1">
        <v>45466</v>
      </c>
      <c r="B17">
        <v>26</v>
      </c>
    </row>
    <row r="18" spans="1:2" x14ac:dyDescent="0.2">
      <c r="A18" s="1">
        <v>45467</v>
      </c>
      <c r="B18">
        <v>26</v>
      </c>
    </row>
    <row r="19" spans="1:2" x14ac:dyDescent="0.2">
      <c r="A19" s="1">
        <v>45468</v>
      </c>
      <c r="B19">
        <v>26</v>
      </c>
    </row>
    <row r="20" spans="1:2" x14ac:dyDescent="0.2">
      <c r="A20" s="1">
        <v>45469</v>
      </c>
      <c r="B20">
        <v>26</v>
      </c>
    </row>
    <row r="21" spans="1:2" x14ac:dyDescent="0.2">
      <c r="A21" s="1">
        <v>45470</v>
      </c>
      <c r="B21">
        <v>26</v>
      </c>
    </row>
    <row r="22" spans="1:2" x14ac:dyDescent="0.2">
      <c r="A22" s="1">
        <v>45471</v>
      </c>
      <c r="B22">
        <v>26</v>
      </c>
    </row>
    <row r="23" spans="1:2" x14ac:dyDescent="0.2">
      <c r="A23" s="1">
        <v>45472</v>
      </c>
      <c r="B23">
        <v>26</v>
      </c>
    </row>
    <row r="24" spans="1:2" x14ac:dyDescent="0.2">
      <c r="A24" s="1">
        <v>45473</v>
      </c>
      <c r="B24">
        <v>27</v>
      </c>
    </row>
    <row r="25" spans="1:2" x14ac:dyDescent="0.2">
      <c r="A25" s="1">
        <v>45474</v>
      </c>
      <c r="B25">
        <v>27</v>
      </c>
    </row>
    <row r="26" spans="1:2" x14ac:dyDescent="0.2">
      <c r="A26" s="1">
        <v>45475</v>
      </c>
      <c r="B26">
        <v>27</v>
      </c>
    </row>
    <row r="27" spans="1:2" x14ac:dyDescent="0.2">
      <c r="A27" s="1">
        <v>45476</v>
      </c>
      <c r="B27">
        <v>27</v>
      </c>
    </row>
    <row r="28" spans="1:2" x14ac:dyDescent="0.2">
      <c r="A28" s="1">
        <v>45477</v>
      </c>
      <c r="B28">
        <v>27</v>
      </c>
    </row>
    <row r="29" spans="1:2" x14ac:dyDescent="0.2">
      <c r="A29" s="1">
        <v>45478</v>
      </c>
      <c r="B29">
        <v>27</v>
      </c>
    </row>
    <row r="30" spans="1:2" x14ac:dyDescent="0.2">
      <c r="A30" s="1">
        <v>45479</v>
      </c>
      <c r="B30">
        <v>27</v>
      </c>
    </row>
    <row r="31" spans="1:2" x14ac:dyDescent="0.2">
      <c r="A31" s="1">
        <v>45480</v>
      </c>
      <c r="B31">
        <v>28</v>
      </c>
    </row>
    <row r="32" spans="1:2" x14ac:dyDescent="0.2">
      <c r="A32" s="1">
        <v>45481</v>
      </c>
      <c r="B32">
        <v>28</v>
      </c>
    </row>
    <row r="33" spans="1:2" x14ac:dyDescent="0.2">
      <c r="A33" s="1">
        <v>45482</v>
      </c>
      <c r="B33">
        <v>28</v>
      </c>
    </row>
    <row r="34" spans="1:2" x14ac:dyDescent="0.2">
      <c r="A34" s="1">
        <v>45483</v>
      </c>
      <c r="B34">
        <v>28</v>
      </c>
    </row>
    <row r="35" spans="1:2" x14ac:dyDescent="0.2">
      <c r="A35" s="1">
        <v>45484</v>
      </c>
      <c r="B35">
        <v>28</v>
      </c>
    </row>
    <row r="36" spans="1:2" x14ac:dyDescent="0.2">
      <c r="A36" s="1">
        <v>45485</v>
      </c>
      <c r="B36">
        <v>28</v>
      </c>
    </row>
    <row r="37" spans="1:2" x14ac:dyDescent="0.2">
      <c r="A37" s="1">
        <v>45486</v>
      </c>
      <c r="B37">
        <v>28</v>
      </c>
    </row>
    <row r="38" spans="1:2" x14ac:dyDescent="0.2">
      <c r="A38" s="1">
        <v>45487</v>
      </c>
      <c r="B38">
        <v>29</v>
      </c>
    </row>
    <row r="39" spans="1:2" x14ac:dyDescent="0.2">
      <c r="A39" s="1">
        <v>45488</v>
      </c>
      <c r="B39">
        <v>29</v>
      </c>
    </row>
    <row r="40" spans="1:2" x14ac:dyDescent="0.2">
      <c r="A40" s="1">
        <v>45489</v>
      </c>
      <c r="B40">
        <v>29</v>
      </c>
    </row>
    <row r="41" spans="1:2" x14ac:dyDescent="0.2">
      <c r="A41" s="1">
        <v>45490</v>
      </c>
      <c r="B41">
        <v>29</v>
      </c>
    </row>
    <row r="42" spans="1:2" x14ac:dyDescent="0.2">
      <c r="A42" s="1">
        <v>45491</v>
      </c>
      <c r="B42">
        <v>29</v>
      </c>
    </row>
    <row r="43" spans="1:2" x14ac:dyDescent="0.2">
      <c r="A43" s="1">
        <v>45492</v>
      </c>
      <c r="B43">
        <v>29</v>
      </c>
    </row>
    <row r="44" spans="1:2" x14ac:dyDescent="0.2">
      <c r="A44" s="1">
        <v>45493</v>
      </c>
      <c r="B44">
        <v>29</v>
      </c>
    </row>
    <row r="45" spans="1:2" x14ac:dyDescent="0.2">
      <c r="A45" s="1">
        <v>45494</v>
      </c>
      <c r="B45">
        <v>30</v>
      </c>
    </row>
    <row r="46" spans="1:2" x14ac:dyDescent="0.2">
      <c r="A46" s="1">
        <v>45495</v>
      </c>
      <c r="B46">
        <v>30</v>
      </c>
    </row>
    <row r="47" spans="1:2" x14ac:dyDescent="0.2">
      <c r="A47" s="1">
        <v>45496</v>
      </c>
      <c r="B47">
        <v>30</v>
      </c>
    </row>
    <row r="48" spans="1:2" x14ac:dyDescent="0.2">
      <c r="A48" s="1">
        <v>45497</v>
      </c>
      <c r="B48">
        <v>30</v>
      </c>
    </row>
    <row r="49" spans="1:2" x14ac:dyDescent="0.2">
      <c r="A49" s="1">
        <v>45498</v>
      </c>
      <c r="B49">
        <v>30</v>
      </c>
    </row>
    <row r="50" spans="1:2" x14ac:dyDescent="0.2">
      <c r="A50" s="1">
        <v>45499</v>
      </c>
      <c r="B50">
        <v>30</v>
      </c>
    </row>
    <row r="51" spans="1:2" x14ac:dyDescent="0.2">
      <c r="A51" s="1">
        <v>45500</v>
      </c>
      <c r="B51">
        <v>30</v>
      </c>
    </row>
    <row r="52" spans="1:2" x14ac:dyDescent="0.2">
      <c r="A52" s="1">
        <v>45501</v>
      </c>
      <c r="B52">
        <v>31</v>
      </c>
    </row>
    <row r="53" spans="1:2" x14ac:dyDescent="0.2">
      <c r="A53" s="1">
        <v>45502</v>
      </c>
      <c r="B53">
        <v>31</v>
      </c>
    </row>
    <row r="54" spans="1:2" x14ac:dyDescent="0.2">
      <c r="A54" s="1">
        <v>45503</v>
      </c>
      <c r="B54">
        <v>31</v>
      </c>
    </row>
    <row r="55" spans="1:2" x14ac:dyDescent="0.2">
      <c r="A55" s="1">
        <v>45504</v>
      </c>
      <c r="B55">
        <v>31</v>
      </c>
    </row>
    <row r="56" spans="1:2" x14ac:dyDescent="0.2">
      <c r="A56" s="1">
        <v>45505</v>
      </c>
      <c r="B56">
        <v>31</v>
      </c>
    </row>
    <row r="57" spans="1:2" x14ac:dyDescent="0.2">
      <c r="A57" s="1">
        <v>45506</v>
      </c>
      <c r="B57">
        <v>31</v>
      </c>
    </row>
    <row r="58" spans="1:2" x14ac:dyDescent="0.2">
      <c r="A58" s="1">
        <v>45507</v>
      </c>
      <c r="B58">
        <v>31</v>
      </c>
    </row>
    <row r="59" spans="1:2" x14ac:dyDescent="0.2">
      <c r="A59" s="1">
        <v>45508</v>
      </c>
      <c r="B59">
        <v>32</v>
      </c>
    </row>
    <row r="60" spans="1:2" x14ac:dyDescent="0.2">
      <c r="A60" s="1">
        <v>45509</v>
      </c>
      <c r="B60">
        <v>32</v>
      </c>
    </row>
    <row r="61" spans="1:2" x14ac:dyDescent="0.2">
      <c r="A61" s="1">
        <v>45510</v>
      </c>
      <c r="B61">
        <v>32</v>
      </c>
    </row>
    <row r="62" spans="1:2" x14ac:dyDescent="0.2">
      <c r="A62" s="1">
        <v>45511</v>
      </c>
      <c r="B62">
        <v>32</v>
      </c>
    </row>
    <row r="63" spans="1:2" x14ac:dyDescent="0.2">
      <c r="A63" s="1">
        <v>45512</v>
      </c>
      <c r="B63">
        <v>32</v>
      </c>
    </row>
    <row r="64" spans="1:2" x14ac:dyDescent="0.2">
      <c r="A64" s="1">
        <v>45513</v>
      </c>
      <c r="B64">
        <v>32</v>
      </c>
    </row>
    <row r="65" spans="1:2" x14ac:dyDescent="0.2">
      <c r="A65" s="1">
        <v>45514</v>
      </c>
      <c r="B65">
        <v>32</v>
      </c>
    </row>
    <row r="66" spans="1:2" x14ac:dyDescent="0.2">
      <c r="A66" s="1">
        <v>45515</v>
      </c>
      <c r="B66">
        <v>33</v>
      </c>
    </row>
    <row r="67" spans="1:2" x14ac:dyDescent="0.2">
      <c r="A67" s="1">
        <v>45516</v>
      </c>
      <c r="B67">
        <v>33</v>
      </c>
    </row>
    <row r="68" spans="1:2" x14ac:dyDescent="0.2">
      <c r="A68" s="1">
        <v>45517</v>
      </c>
      <c r="B68">
        <v>33</v>
      </c>
    </row>
    <row r="69" spans="1:2" x14ac:dyDescent="0.2">
      <c r="A69" s="1">
        <v>45518</v>
      </c>
      <c r="B69">
        <v>33</v>
      </c>
    </row>
    <row r="70" spans="1:2" x14ac:dyDescent="0.2">
      <c r="A70" s="1">
        <v>45519</v>
      </c>
      <c r="B70">
        <v>33</v>
      </c>
    </row>
    <row r="71" spans="1:2" x14ac:dyDescent="0.2">
      <c r="A71" s="1">
        <v>45520</v>
      </c>
      <c r="B71">
        <v>33</v>
      </c>
    </row>
    <row r="72" spans="1:2" x14ac:dyDescent="0.2">
      <c r="A72" s="1">
        <v>45521</v>
      </c>
      <c r="B72">
        <v>33</v>
      </c>
    </row>
    <row r="73" spans="1:2" x14ac:dyDescent="0.2">
      <c r="A73" s="1">
        <v>45522</v>
      </c>
      <c r="B73">
        <v>34</v>
      </c>
    </row>
    <row r="74" spans="1:2" x14ac:dyDescent="0.2">
      <c r="A74" s="1">
        <v>45523</v>
      </c>
      <c r="B74">
        <v>34</v>
      </c>
    </row>
    <row r="75" spans="1:2" x14ac:dyDescent="0.2">
      <c r="A75" s="1">
        <v>45524</v>
      </c>
      <c r="B75">
        <v>34</v>
      </c>
    </row>
    <row r="76" spans="1:2" x14ac:dyDescent="0.2">
      <c r="A76" s="1">
        <v>45525</v>
      </c>
      <c r="B76">
        <v>34</v>
      </c>
    </row>
    <row r="77" spans="1:2" x14ac:dyDescent="0.2">
      <c r="A77" s="1">
        <v>45526</v>
      </c>
      <c r="B77">
        <v>34</v>
      </c>
    </row>
    <row r="78" spans="1:2" x14ac:dyDescent="0.2">
      <c r="A78" s="1">
        <v>45527</v>
      </c>
      <c r="B78">
        <v>34</v>
      </c>
    </row>
    <row r="79" spans="1:2" x14ac:dyDescent="0.2">
      <c r="A79" s="1">
        <v>45528</v>
      </c>
      <c r="B79">
        <v>34</v>
      </c>
    </row>
    <row r="80" spans="1:2" x14ac:dyDescent="0.2">
      <c r="A80" s="1">
        <v>45529</v>
      </c>
      <c r="B80">
        <v>35</v>
      </c>
    </row>
    <row r="81" spans="1:2" x14ac:dyDescent="0.2">
      <c r="A81" s="1">
        <v>45530</v>
      </c>
      <c r="B81">
        <v>35</v>
      </c>
    </row>
    <row r="82" spans="1:2" x14ac:dyDescent="0.2">
      <c r="A82" s="1">
        <v>45531</v>
      </c>
      <c r="B82">
        <v>35</v>
      </c>
    </row>
    <row r="83" spans="1:2" x14ac:dyDescent="0.2">
      <c r="A83" s="1">
        <v>45532</v>
      </c>
      <c r="B83">
        <v>35</v>
      </c>
    </row>
    <row r="84" spans="1:2" x14ac:dyDescent="0.2">
      <c r="A84" s="1">
        <v>45533</v>
      </c>
      <c r="B84">
        <v>35</v>
      </c>
    </row>
    <row r="85" spans="1:2" x14ac:dyDescent="0.2">
      <c r="A85" s="1">
        <v>45534</v>
      </c>
      <c r="B85">
        <v>35</v>
      </c>
    </row>
    <row r="86" spans="1:2" x14ac:dyDescent="0.2">
      <c r="A86" s="1">
        <v>45535</v>
      </c>
      <c r="B86">
        <v>35</v>
      </c>
    </row>
    <row r="87" spans="1:2" x14ac:dyDescent="0.2">
      <c r="A87" s="1">
        <v>45536</v>
      </c>
      <c r="B87">
        <v>36</v>
      </c>
    </row>
    <row r="88" spans="1:2" x14ac:dyDescent="0.2">
      <c r="A88" s="1">
        <v>45537</v>
      </c>
      <c r="B88">
        <v>36</v>
      </c>
    </row>
    <row r="89" spans="1:2" x14ac:dyDescent="0.2">
      <c r="A89" s="1">
        <v>45538</v>
      </c>
      <c r="B89">
        <v>36</v>
      </c>
    </row>
    <row r="90" spans="1:2" x14ac:dyDescent="0.2">
      <c r="A90" s="1">
        <v>45539</v>
      </c>
      <c r="B90">
        <v>36</v>
      </c>
    </row>
    <row r="91" spans="1:2" x14ac:dyDescent="0.2">
      <c r="A91" s="1">
        <v>45540</v>
      </c>
      <c r="B91">
        <v>36</v>
      </c>
    </row>
    <row r="92" spans="1:2" x14ac:dyDescent="0.2">
      <c r="A92" s="1">
        <v>45541</v>
      </c>
      <c r="B92">
        <v>36</v>
      </c>
    </row>
    <row r="93" spans="1:2" x14ac:dyDescent="0.2">
      <c r="A93" s="1">
        <v>45542</v>
      </c>
      <c r="B93">
        <v>36</v>
      </c>
    </row>
    <row r="94" spans="1:2" x14ac:dyDescent="0.2">
      <c r="A94" s="1">
        <v>45543</v>
      </c>
      <c r="B94">
        <v>37</v>
      </c>
    </row>
    <row r="95" spans="1:2" x14ac:dyDescent="0.2">
      <c r="A95" s="1">
        <v>45544</v>
      </c>
      <c r="B95">
        <v>37</v>
      </c>
    </row>
    <row r="96" spans="1:2" x14ac:dyDescent="0.2">
      <c r="A96" s="1">
        <v>45545</v>
      </c>
      <c r="B96">
        <v>37</v>
      </c>
    </row>
    <row r="97" spans="1:2" x14ac:dyDescent="0.2">
      <c r="A97" s="1">
        <v>45546</v>
      </c>
      <c r="B97">
        <v>37</v>
      </c>
    </row>
    <row r="98" spans="1:2" x14ac:dyDescent="0.2">
      <c r="A98" s="1">
        <v>45547</v>
      </c>
      <c r="B98">
        <v>37</v>
      </c>
    </row>
    <row r="99" spans="1:2" x14ac:dyDescent="0.2">
      <c r="A99" s="1">
        <v>45548</v>
      </c>
      <c r="B99">
        <v>37</v>
      </c>
    </row>
    <row r="100" spans="1:2" x14ac:dyDescent="0.2">
      <c r="A100" s="1">
        <v>45549</v>
      </c>
      <c r="B100">
        <v>37</v>
      </c>
    </row>
    <row r="101" spans="1:2" x14ac:dyDescent="0.2">
      <c r="A101" s="1">
        <v>45550</v>
      </c>
      <c r="B101">
        <v>38</v>
      </c>
    </row>
    <row r="102" spans="1:2" x14ac:dyDescent="0.2">
      <c r="A102" s="1">
        <v>45551</v>
      </c>
      <c r="B102">
        <v>38</v>
      </c>
    </row>
    <row r="103" spans="1:2" x14ac:dyDescent="0.2">
      <c r="A103" s="1">
        <v>45552</v>
      </c>
      <c r="B103">
        <v>38</v>
      </c>
    </row>
    <row r="104" spans="1:2" x14ac:dyDescent="0.2">
      <c r="A104" s="1">
        <v>45553</v>
      </c>
      <c r="B104">
        <v>38</v>
      </c>
    </row>
    <row r="105" spans="1:2" x14ac:dyDescent="0.2">
      <c r="A105" s="1">
        <v>45554</v>
      </c>
      <c r="B105">
        <v>38</v>
      </c>
    </row>
    <row r="106" spans="1:2" x14ac:dyDescent="0.2">
      <c r="A106" s="1">
        <v>45555</v>
      </c>
      <c r="B106">
        <v>38</v>
      </c>
    </row>
    <row r="107" spans="1:2" x14ac:dyDescent="0.2">
      <c r="A107" s="1">
        <v>45556</v>
      </c>
      <c r="B107">
        <v>38</v>
      </c>
    </row>
    <row r="108" spans="1:2" x14ac:dyDescent="0.2">
      <c r="A108" s="1">
        <v>45557</v>
      </c>
      <c r="B108">
        <v>39</v>
      </c>
    </row>
    <row r="109" spans="1:2" x14ac:dyDescent="0.2">
      <c r="A109" s="1">
        <v>45558</v>
      </c>
      <c r="B109">
        <v>39</v>
      </c>
    </row>
    <row r="110" spans="1:2" x14ac:dyDescent="0.2">
      <c r="A110" s="1">
        <v>45559</v>
      </c>
      <c r="B110">
        <v>39</v>
      </c>
    </row>
    <row r="111" spans="1:2" x14ac:dyDescent="0.2">
      <c r="A111" s="1">
        <v>45560</v>
      </c>
      <c r="B111">
        <v>39</v>
      </c>
    </row>
    <row r="112" spans="1:2" x14ac:dyDescent="0.2">
      <c r="A112" s="1">
        <v>45561</v>
      </c>
      <c r="B112">
        <v>39</v>
      </c>
    </row>
    <row r="113" spans="1:2" x14ac:dyDescent="0.2">
      <c r="A113" s="1">
        <v>45562</v>
      </c>
      <c r="B113">
        <v>39</v>
      </c>
    </row>
    <row r="114" spans="1:2" x14ac:dyDescent="0.2">
      <c r="A114" s="1">
        <v>45563</v>
      </c>
      <c r="B114">
        <v>39</v>
      </c>
    </row>
    <row r="115" spans="1:2" x14ac:dyDescent="0.2">
      <c r="A115" s="1">
        <v>45564</v>
      </c>
      <c r="B115">
        <v>40</v>
      </c>
    </row>
    <row r="116" spans="1:2" x14ac:dyDescent="0.2">
      <c r="A116" s="1">
        <v>45565</v>
      </c>
      <c r="B116">
        <v>40</v>
      </c>
    </row>
    <row r="117" spans="1:2" x14ac:dyDescent="0.2">
      <c r="A117" s="1">
        <v>45566</v>
      </c>
      <c r="B117">
        <v>40</v>
      </c>
    </row>
    <row r="118" spans="1:2" x14ac:dyDescent="0.2">
      <c r="A118" s="1">
        <v>45567</v>
      </c>
      <c r="B118">
        <v>40</v>
      </c>
    </row>
    <row r="119" spans="1:2" x14ac:dyDescent="0.2">
      <c r="A119" s="1">
        <v>45568</v>
      </c>
      <c r="B119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tabSelected="1" workbookViewId="0">
      <pane xSplit="1" ySplit="1" topLeftCell="B63" activePane="bottomRight" state="frozen"/>
      <selection pane="topRight" activeCell="B1" sqref="B1"/>
      <selection pane="bottomLeft" activeCell="A2" sqref="A2"/>
      <selection pane="bottomRight" activeCell="Q84" sqref="Q84"/>
    </sheetView>
  </sheetViews>
  <sheetFormatPr baseColWidth="10" defaultColWidth="8.83203125" defaultRowHeight="15" x14ac:dyDescent="0.2"/>
  <cols>
    <col min="1" max="1" width="10.1640625" style="3" bestFit="1" customWidth="1"/>
    <col min="2" max="2" width="10.5" style="3" customWidth="1"/>
    <col min="3" max="3" width="10.5" style="5" customWidth="1"/>
    <col min="6" max="6" width="8.6640625" style="3"/>
    <col min="11" max="17" width="8.6640625" style="3"/>
    <col min="18" max="18" width="9.83203125" style="3" bestFit="1" customWidth="1"/>
    <col min="19" max="19" width="11.6640625" style="3" customWidth="1"/>
    <col min="20" max="20" width="11.1640625" style="3" customWidth="1"/>
    <col min="21" max="21" width="12.6640625" style="3" customWidth="1"/>
  </cols>
  <sheetData>
    <row r="1" spans="1:23" x14ac:dyDescent="0.2">
      <c r="A1" s="3" t="s">
        <v>1</v>
      </c>
      <c r="B1" s="3" t="s">
        <v>0</v>
      </c>
      <c r="C1" s="5" t="s">
        <v>16</v>
      </c>
      <c r="D1" t="s">
        <v>2</v>
      </c>
      <c r="E1" t="s">
        <v>17</v>
      </c>
      <c r="F1" s="3" t="s">
        <v>11</v>
      </c>
      <c r="G1" t="s">
        <v>3</v>
      </c>
      <c r="H1" t="s">
        <v>4</v>
      </c>
      <c r="I1" t="s">
        <v>5</v>
      </c>
      <c r="J1" t="s">
        <v>6</v>
      </c>
      <c r="K1" s="3" t="s">
        <v>7</v>
      </c>
      <c r="L1" s="3" t="s">
        <v>15</v>
      </c>
      <c r="M1" s="3" t="s">
        <v>12</v>
      </c>
      <c r="N1" s="3" t="s">
        <v>14</v>
      </c>
      <c r="O1" s="3" t="s">
        <v>13</v>
      </c>
      <c r="P1" s="3" t="s">
        <v>8</v>
      </c>
      <c r="Q1" s="3" t="s">
        <v>9</v>
      </c>
      <c r="R1" s="3" t="s">
        <v>10</v>
      </c>
      <c r="S1" s="3" t="s">
        <v>31</v>
      </c>
      <c r="T1" s="3" t="s">
        <v>32</v>
      </c>
      <c r="U1" s="3" t="s">
        <v>33</v>
      </c>
      <c r="V1" t="s">
        <v>30</v>
      </c>
      <c r="W1" t="s">
        <v>34</v>
      </c>
    </row>
    <row r="2" spans="1:23" x14ac:dyDescent="0.2">
      <c r="A2" s="4">
        <v>45453</v>
      </c>
      <c r="B2" s="3">
        <v>4.5291554038581099E-4</v>
      </c>
      <c r="C2" s="5">
        <f>index!B2</f>
        <v>0</v>
      </c>
      <c r="D2">
        <f>'tyee daily'!BD11</f>
        <v>0</v>
      </c>
      <c r="E2">
        <f>C2</f>
        <v>0</v>
      </c>
      <c r="F2" s="3">
        <f>D2</f>
        <v>0</v>
      </c>
      <c r="K2" s="3">
        <f>SUM(G2:H2)</f>
        <v>0</v>
      </c>
      <c r="L2" s="3">
        <v>0</v>
      </c>
      <c r="N2" s="3">
        <f t="shared" ref="N2:N5" si="0">D2+M2</f>
        <v>0</v>
      </c>
      <c r="O2" s="3">
        <f>N2</f>
        <v>0</v>
      </c>
      <c r="S2" s="3">
        <f>'tyee daily'!BF11</f>
        <v>215.50816795925925</v>
      </c>
      <c r="T2" s="3">
        <v>368.98022452777775</v>
      </c>
      <c r="U2" s="3">
        <f>T2/T$103</f>
        <v>1.7789186332812485E-4</v>
      </c>
      <c r="V2">
        <f>'tyee daily'!BC11</f>
        <v>514</v>
      </c>
      <c r="W2">
        <v>567</v>
      </c>
    </row>
    <row r="3" spans="1:23" x14ac:dyDescent="0.2">
      <c r="A3" s="4">
        <v>45454</v>
      </c>
      <c r="B3" s="3">
        <v>7.9797712381085952E-4</v>
      </c>
      <c r="C3" s="5">
        <f>index!B3</f>
        <v>0.79</v>
      </c>
      <c r="D3">
        <f>'tyee daily'!BD12</f>
        <v>1025</v>
      </c>
      <c r="E3">
        <f>E2+C3</f>
        <v>0.79</v>
      </c>
      <c r="F3" s="3">
        <f t="shared" ref="F3:F10" si="1">D3+F2</f>
        <v>1025</v>
      </c>
      <c r="K3" s="3">
        <f t="shared" ref="K3:K39" si="2">SUM(G3:H3)</f>
        <v>0</v>
      </c>
      <c r="L3" s="3">
        <v>0</v>
      </c>
      <c r="N3" s="3">
        <f t="shared" si="0"/>
        <v>1025</v>
      </c>
      <c r="O3" s="3">
        <f>N3+O2</f>
        <v>1025</v>
      </c>
      <c r="S3" s="3">
        <f>'tyee daily'!BF12</f>
        <v>613.11879706851835</v>
      </c>
      <c r="T3" s="3">
        <v>982.09902159629632</v>
      </c>
      <c r="U3" s="3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2">
      <c r="A4" s="4">
        <v>45455</v>
      </c>
      <c r="B4" s="3">
        <v>1.2734958488364908E-3</v>
      </c>
      <c r="C4" s="5">
        <f>index!B4</f>
        <v>0</v>
      </c>
      <c r="D4">
        <f>'tyee daily'!BD13</f>
        <v>0</v>
      </c>
      <c r="E4">
        <f t="shared" ref="E4:E10" si="4">E3+C4</f>
        <v>0.79</v>
      </c>
      <c r="F4" s="3">
        <f t="shared" si="1"/>
        <v>1025</v>
      </c>
      <c r="K4" s="3">
        <f t="shared" si="2"/>
        <v>0</v>
      </c>
      <c r="L4" s="3">
        <v>0</v>
      </c>
      <c r="N4" s="3">
        <f t="shared" si="0"/>
        <v>0</v>
      </c>
      <c r="O4" s="3">
        <f t="shared" ref="O4:O10" si="5">N4+O3</f>
        <v>1025</v>
      </c>
      <c r="S4" s="3">
        <f>'tyee daily'!BF13</f>
        <v>803.71276658888883</v>
      </c>
      <c r="T4" s="3">
        <v>1785.8117881851852</v>
      </c>
      <c r="U4" s="3">
        <f t="shared" si="3"/>
        <v>8.6097130804276304E-4</v>
      </c>
      <c r="V4">
        <f>'tyee daily'!BC13</f>
        <v>1029</v>
      </c>
      <c r="W4">
        <v>1596</v>
      </c>
    </row>
    <row r="5" spans="1:23" x14ac:dyDescent="0.2">
      <c r="A5" s="4">
        <v>45456</v>
      </c>
      <c r="B5" s="3">
        <v>1.8224621827081281E-3</v>
      </c>
      <c r="C5" s="5">
        <f>index!B5</f>
        <v>0.52</v>
      </c>
      <c r="D5">
        <f>'tyee daily'!BD14</f>
        <v>678</v>
      </c>
      <c r="E5">
        <f t="shared" si="4"/>
        <v>1.31</v>
      </c>
      <c r="F5" s="3">
        <f t="shared" si="1"/>
        <v>1703</v>
      </c>
      <c r="K5" s="3">
        <f t="shared" si="2"/>
        <v>0</v>
      </c>
      <c r="L5" s="3">
        <v>0</v>
      </c>
      <c r="N5" s="3">
        <f t="shared" si="0"/>
        <v>678</v>
      </c>
      <c r="O5" s="3">
        <f t="shared" si="5"/>
        <v>1703</v>
      </c>
      <c r="S5" s="3">
        <f>'tyee daily'!BF14</f>
        <v>1102.203842459259</v>
      </c>
      <c r="T5" s="3">
        <v>2888.0156306444442</v>
      </c>
      <c r="U5" s="3">
        <f t="shared" si="3"/>
        <v>1.3923631883350784E-3</v>
      </c>
      <c r="V5">
        <f>'tyee daily'!BC14</f>
        <v>340</v>
      </c>
      <c r="W5">
        <v>1936</v>
      </c>
    </row>
    <row r="6" spans="1:23" x14ac:dyDescent="0.2">
      <c r="A6" s="4">
        <v>45457</v>
      </c>
      <c r="B6" s="3">
        <v>2.4289478292286201E-3</v>
      </c>
      <c r="C6" s="5">
        <f>index!B6</f>
        <v>0.26</v>
      </c>
      <c r="D6">
        <f>'tyee daily'!BD15</f>
        <v>342</v>
      </c>
      <c r="E6">
        <f t="shared" si="4"/>
        <v>1.57</v>
      </c>
      <c r="F6" s="3">
        <f t="shared" si="1"/>
        <v>2045</v>
      </c>
      <c r="K6" s="3">
        <f t="shared" si="2"/>
        <v>0</v>
      </c>
      <c r="L6" s="3">
        <v>0</v>
      </c>
      <c r="M6" s="3">
        <f>0.2*K2+0.2*K3+0.2*K4+0.2*K5+0.2*K6</f>
        <v>0</v>
      </c>
      <c r="N6" s="3">
        <f>D6+M6</f>
        <v>342</v>
      </c>
      <c r="O6" s="3">
        <f t="shared" si="5"/>
        <v>2045</v>
      </c>
      <c r="S6" s="3">
        <f>'tyee daily'!BF15</f>
        <v>1515.544744814815</v>
      </c>
      <c r="T6" s="3">
        <v>4403.5603754592594</v>
      </c>
      <c r="U6" s="3">
        <f t="shared" si="3"/>
        <v>2.1230339958486625E-3</v>
      </c>
      <c r="V6">
        <f>'tyee daily'!BC15</f>
        <v>1701</v>
      </c>
      <c r="W6">
        <v>3637</v>
      </c>
    </row>
    <row r="7" spans="1:23" x14ac:dyDescent="0.2">
      <c r="A7" s="4">
        <v>45458</v>
      </c>
      <c r="B7" s="3">
        <v>3.1360547961334071E-3</v>
      </c>
      <c r="C7" s="5">
        <f>index!B7</f>
        <v>1.31</v>
      </c>
      <c r="D7">
        <f>'tyee daily'!BD16</f>
        <v>1709</v>
      </c>
      <c r="E7">
        <f t="shared" si="4"/>
        <v>2.88</v>
      </c>
      <c r="F7" s="3">
        <f t="shared" si="1"/>
        <v>3754</v>
      </c>
      <c r="K7" s="3">
        <f t="shared" si="2"/>
        <v>0</v>
      </c>
      <c r="L7" s="3">
        <v>0</v>
      </c>
      <c r="M7" s="3">
        <f t="shared" ref="M7:M10" si="6">0.2*K3+0.2*K4+0.2*K5+0.2*K6+0.2*K7</f>
        <v>0</v>
      </c>
      <c r="N7" s="3">
        <f>D7+M7</f>
        <v>1709</v>
      </c>
      <c r="O7" s="3">
        <f t="shared" si="5"/>
        <v>3754</v>
      </c>
      <c r="S7" s="3">
        <f>'tyee daily'!BF16</f>
        <v>1293.7568542648148</v>
      </c>
      <c r="T7" s="3">
        <v>5697.3172297240753</v>
      </c>
      <c r="U7" s="3">
        <f t="shared" si="3"/>
        <v>2.7467769560391353E-3</v>
      </c>
      <c r="V7">
        <f>'tyee daily'!BC16</f>
        <v>0</v>
      </c>
      <c r="W7">
        <v>3637</v>
      </c>
    </row>
    <row r="8" spans="1:23" x14ac:dyDescent="0.2">
      <c r="A8" s="4">
        <v>45459</v>
      </c>
      <c r="B8" s="3">
        <v>3.9567007847515559E-3</v>
      </c>
      <c r="C8" s="5">
        <f>index!B8</f>
        <v>1.82</v>
      </c>
      <c r="D8">
        <f>'tyee daily'!BD17</f>
        <v>2366</v>
      </c>
      <c r="E8">
        <f t="shared" si="4"/>
        <v>4.7</v>
      </c>
      <c r="F8" s="3">
        <f t="shared" si="1"/>
        <v>6120</v>
      </c>
      <c r="K8" s="3">
        <f t="shared" si="2"/>
        <v>0</v>
      </c>
      <c r="L8" s="3">
        <v>0</v>
      </c>
      <c r="M8" s="3">
        <f t="shared" si="6"/>
        <v>0</v>
      </c>
      <c r="N8" s="3">
        <f>D8+M8</f>
        <v>2366</v>
      </c>
      <c r="O8" s="3">
        <f t="shared" si="5"/>
        <v>6120</v>
      </c>
      <c r="P8" s="3">
        <f t="shared" ref="P8:P13" si="7">O8/B14</f>
        <v>487459.11204447172</v>
      </c>
      <c r="Q8" s="3">
        <f t="shared" ref="Q8:Q13" si="8">O8/B8</f>
        <v>1546743.1915967532</v>
      </c>
      <c r="R8" s="3">
        <f t="shared" ref="R8:R13" si="9">O8/B2</f>
        <v>13512453.105024276</v>
      </c>
      <c r="S8" s="3">
        <f>'tyee daily'!BF17</f>
        <v>2509.6770092981478</v>
      </c>
      <c r="T8" s="3">
        <v>8206.9942390222222</v>
      </c>
      <c r="U8" s="3">
        <f t="shared" si="3"/>
        <v>3.9567364331552137E-3</v>
      </c>
      <c r="V8">
        <f>'tyee daily'!BC17</f>
        <v>510</v>
      </c>
      <c r="W8">
        <v>4147</v>
      </c>
    </row>
    <row r="9" spans="1:23" x14ac:dyDescent="0.2">
      <c r="A9" s="4">
        <v>45460</v>
      </c>
      <c r="B9" s="3">
        <v>4.9028657677631119E-3</v>
      </c>
      <c r="C9" s="5">
        <f>index!B9</f>
        <v>1.82</v>
      </c>
      <c r="D9">
        <f>'tyee daily'!BD18</f>
        <v>2371</v>
      </c>
      <c r="E9">
        <f t="shared" si="4"/>
        <v>6.5200000000000005</v>
      </c>
      <c r="F9" s="3">
        <f t="shared" si="1"/>
        <v>8491</v>
      </c>
      <c r="K9" s="3">
        <f t="shared" si="2"/>
        <v>0</v>
      </c>
      <c r="L9" s="3">
        <v>0</v>
      </c>
      <c r="M9" s="3">
        <f t="shared" si="6"/>
        <v>0</v>
      </c>
      <c r="N9" s="3">
        <f>D9+M9</f>
        <v>2371</v>
      </c>
      <c r="O9" s="3">
        <f t="shared" si="5"/>
        <v>8491</v>
      </c>
      <c r="P9" s="3">
        <f t="shared" si="7"/>
        <v>569398.04734415491</v>
      </c>
      <c r="Q9" s="3">
        <f t="shared" si="8"/>
        <v>1731844.2727576329</v>
      </c>
      <c r="R9" s="3">
        <f t="shared" si="9"/>
        <v>10640655.911851151</v>
      </c>
      <c r="S9" s="3">
        <f>'tyee daily'!BF18</f>
        <v>2415.0552503537042</v>
      </c>
      <c r="T9" s="3">
        <v>10622.049489375926</v>
      </c>
      <c r="U9" s="3">
        <f t="shared" si="3"/>
        <v>5.1210770941638598E-3</v>
      </c>
      <c r="V9">
        <f>'tyee daily'!BC18</f>
        <v>0</v>
      </c>
      <c r="W9">
        <v>4147</v>
      </c>
    </row>
    <row r="10" spans="1:23" x14ac:dyDescent="0.2">
      <c r="A10" s="4">
        <v>45461</v>
      </c>
      <c r="B10" s="3">
        <v>5.9622156013915181E-3</v>
      </c>
      <c r="C10" s="5">
        <f>index!B10</f>
        <v>2.1</v>
      </c>
      <c r="D10">
        <f>'tyee daily'!BD19</f>
        <v>2735</v>
      </c>
      <c r="E10">
        <f t="shared" si="4"/>
        <v>8.620000000000001</v>
      </c>
      <c r="F10" s="3">
        <f t="shared" si="1"/>
        <v>11226</v>
      </c>
      <c r="K10" s="3">
        <f t="shared" si="2"/>
        <v>0</v>
      </c>
      <c r="L10" s="3">
        <v>0</v>
      </c>
      <c r="M10" s="3">
        <f t="shared" si="6"/>
        <v>0</v>
      </c>
      <c r="N10" s="3">
        <f>D10+M10</f>
        <v>2735</v>
      </c>
      <c r="O10" s="3">
        <f t="shared" si="5"/>
        <v>11226</v>
      </c>
      <c r="P10" s="3">
        <f t="shared" si="7"/>
        <v>642266.63960014028</v>
      </c>
      <c r="Q10" s="3">
        <f t="shared" si="8"/>
        <v>1882857.1038893613</v>
      </c>
      <c r="R10" s="3">
        <f t="shared" si="9"/>
        <v>8815105.2948122732</v>
      </c>
      <c r="S10" s="3">
        <f>'tyee daily'!BF19</f>
        <v>2608.5348527296296</v>
      </c>
      <c r="T10" s="3">
        <v>13230.584342105556</v>
      </c>
      <c r="U10" s="3">
        <f t="shared" si="3"/>
        <v>6.3786976783084598E-3</v>
      </c>
      <c r="V10">
        <f>'tyee daily'!BC19</f>
        <v>4103</v>
      </c>
      <c r="W10">
        <v>8250</v>
      </c>
    </row>
    <row r="11" spans="1:23" x14ac:dyDescent="0.2">
      <c r="A11" s="4">
        <v>45462</v>
      </c>
      <c r="B11" s="3">
        <v>7.2535129862258858E-3</v>
      </c>
      <c r="C11" s="5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3">
        <f t="shared" ref="F11:F13" si="11">D11+F10</f>
        <v>13277</v>
      </c>
      <c r="K11" s="3">
        <f t="shared" si="2"/>
        <v>0</v>
      </c>
      <c r="L11" s="3">
        <v>0</v>
      </c>
      <c r="M11" s="3">
        <f t="shared" ref="M11:M13" si="12">0.2*K7+0.2*K8+0.2*K9+0.2*K10+0.2*K11</f>
        <v>0</v>
      </c>
      <c r="N11" s="3">
        <f t="shared" ref="N11:N13" si="13">D11+M11</f>
        <v>2051</v>
      </c>
      <c r="O11" s="3">
        <f t="shared" ref="O11:O13" si="14">N11+O10</f>
        <v>13277</v>
      </c>
      <c r="P11" s="3">
        <f t="shared" si="7"/>
        <v>648673.45422732423</v>
      </c>
      <c r="Q11" s="3">
        <f t="shared" si="8"/>
        <v>1830423.4134842609</v>
      </c>
      <c r="R11" s="3">
        <f t="shared" si="9"/>
        <v>7285199.180523322</v>
      </c>
      <c r="S11" s="3">
        <f>'tyee daily'!BF20</f>
        <v>2891.3188150407404</v>
      </c>
      <c r="T11" s="3">
        <v>16121.903157146295</v>
      </c>
      <c r="U11" s="3">
        <f t="shared" si="3"/>
        <v>7.7726533900041748E-3</v>
      </c>
      <c r="V11">
        <f>'tyee daily'!BC20</f>
        <v>2473</v>
      </c>
      <c r="W11">
        <v>10723</v>
      </c>
    </row>
    <row r="12" spans="1:23" x14ac:dyDescent="0.2">
      <c r="A12" s="4">
        <v>45463</v>
      </c>
      <c r="B12" s="3">
        <v>8.7119358660575456E-3</v>
      </c>
      <c r="C12" s="5">
        <f>index!B12</f>
        <v>1.84</v>
      </c>
      <c r="D12">
        <f>'tyee daily'!BD21</f>
        <v>2393</v>
      </c>
      <c r="E12">
        <f t="shared" si="10"/>
        <v>12.030000000000001</v>
      </c>
      <c r="F12" s="3">
        <f t="shared" si="11"/>
        <v>15670</v>
      </c>
      <c r="K12" s="3">
        <f t="shared" si="2"/>
        <v>0</v>
      </c>
      <c r="L12" s="3">
        <v>0</v>
      </c>
      <c r="M12" s="3">
        <f t="shared" si="12"/>
        <v>0</v>
      </c>
      <c r="N12" s="3">
        <f t="shared" si="13"/>
        <v>2393</v>
      </c>
      <c r="O12" s="3">
        <f t="shared" si="14"/>
        <v>15670</v>
      </c>
      <c r="P12" s="3">
        <f t="shared" si="7"/>
        <v>663715.44453088951</v>
      </c>
      <c r="Q12" s="3">
        <f t="shared" si="8"/>
        <v>1798681.7443240914</v>
      </c>
      <c r="R12" s="3">
        <f t="shared" si="9"/>
        <v>6451353.0556053333</v>
      </c>
      <c r="S12" s="3">
        <f>'tyee daily'!BF21</f>
        <v>3301.5547953351847</v>
      </c>
      <c r="T12" s="3">
        <v>19423.457952481484</v>
      </c>
      <c r="U12" s="3">
        <f t="shared" si="3"/>
        <v>9.3643910913233618E-3</v>
      </c>
      <c r="V12">
        <f>'tyee daily'!BC21</f>
        <v>6348</v>
      </c>
      <c r="W12">
        <v>17071</v>
      </c>
    </row>
    <row r="13" spans="1:23" x14ac:dyDescent="0.2">
      <c r="A13" s="4">
        <v>45464</v>
      </c>
      <c r="B13" s="3">
        <v>1.0497204859014446E-2</v>
      </c>
      <c r="C13" s="5">
        <f>index!B13</f>
        <v>2.33</v>
      </c>
      <c r="D13">
        <f>'tyee daily'!BD22</f>
        <v>3032</v>
      </c>
      <c r="E13">
        <f t="shared" si="10"/>
        <v>14.360000000000001</v>
      </c>
      <c r="F13" s="3">
        <f t="shared" si="11"/>
        <v>18702</v>
      </c>
      <c r="K13" s="3">
        <f t="shared" si="2"/>
        <v>0</v>
      </c>
      <c r="L13" s="3">
        <v>0</v>
      </c>
      <c r="M13" s="3">
        <f t="shared" si="12"/>
        <v>0</v>
      </c>
      <c r="N13" s="3">
        <f t="shared" si="13"/>
        <v>3032</v>
      </c>
      <c r="O13" s="3">
        <f t="shared" si="14"/>
        <v>18702</v>
      </c>
      <c r="P13" s="3">
        <f t="shared" si="7"/>
        <v>691810.52627563861</v>
      </c>
      <c r="Q13" s="3">
        <f t="shared" si="8"/>
        <v>1781617.1305773563</v>
      </c>
      <c r="R13" s="3">
        <f t="shared" si="9"/>
        <v>5963543.756652019</v>
      </c>
      <c r="S13" s="3">
        <f>'tyee daily'!BF22</f>
        <v>3340.8605707296292</v>
      </c>
      <c r="T13" s="3">
        <v>22764.31852321111</v>
      </c>
      <c r="U13" s="3">
        <f t="shared" si="3"/>
        <v>1.0975078799064768E-2</v>
      </c>
      <c r="V13">
        <f>'tyee daily'!BC22</f>
        <v>7123</v>
      </c>
      <c r="W13">
        <v>24194</v>
      </c>
    </row>
    <row r="14" spans="1:23" x14ac:dyDescent="0.2">
      <c r="A14" s="4">
        <v>45465</v>
      </c>
      <c r="B14" s="3">
        <v>1.2554899167505278E-2</v>
      </c>
      <c r="C14" s="5">
        <f>index!B14</f>
        <v>1.17</v>
      </c>
      <c r="D14">
        <f>'tyee daily'!BD23</f>
        <v>1522</v>
      </c>
      <c r="E14">
        <f t="shared" ref="E14" si="15">E13+C14</f>
        <v>15.530000000000001</v>
      </c>
      <c r="F14" s="3">
        <f t="shared" ref="F14" si="16">D14+F13</f>
        <v>20224</v>
      </c>
      <c r="K14" s="3">
        <f t="shared" si="2"/>
        <v>0</v>
      </c>
      <c r="L14" s="3">
        <v>0</v>
      </c>
      <c r="M14" s="3">
        <f t="shared" ref="M14" si="17">0.2*K10+0.2*K11+0.2*K12+0.2*K13+0.2*K14</f>
        <v>0</v>
      </c>
      <c r="N14" s="3">
        <f t="shared" ref="N14" si="18">D14+M14</f>
        <v>1522</v>
      </c>
      <c r="O14" s="3">
        <f t="shared" ref="O14" si="19">N14+O13</f>
        <v>20224</v>
      </c>
      <c r="P14" s="3">
        <f t="shared" ref="P14" si="20">O14/B20</f>
        <v>653565.95720230171</v>
      </c>
      <c r="Q14" s="3">
        <f t="shared" ref="Q14" si="21">O14/B14</f>
        <v>1610845.2748345418</v>
      </c>
      <c r="R14" s="3">
        <f t="shared" ref="R14" si="22">O14/B8</f>
        <v>5111329.1351066567</v>
      </c>
      <c r="S14" s="3">
        <f>'tyee daily'!BF23</f>
        <v>3588.103310168518</v>
      </c>
      <c r="T14" s="3">
        <v>26352.421833379631</v>
      </c>
      <c r="U14" s="3">
        <f t="shared" si="3"/>
        <v>1.2704966584993085E-2</v>
      </c>
      <c r="V14">
        <f>'tyee daily'!BC23</f>
        <v>4511</v>
      </c>
      <c r="W14">
        <v>28705</v>
      </c>
    </row>
    <row r="15" spans="1:23" x14ac:dyDescent="0.2">
      <c r="A15" s="4">
        <v>45466</v>
      </c>
      <c r="B15" s="3">
        <v>1.4912239407220657E-2</v>
      </c>
      <c r="C15" s="5">
        <f>index!B15</f>
        <v>1.18</v>
      </c>
      <c r="D15">
        <f>'tyee daily'!BD24</f>
        <v>1538</v>
      </c>
      <c r="E15">
        <f t="shared" ref="E15" si="23">E14+C15</f>
        <v>16.71</v>
      </c>
      <c r="F15" s="3">
        <f t="shared" ref="F15" si="24">D15+F14</f>
        <v>21762</v>
      </c>
      <c r="K15" s="3">
        <f t="shared" si="2"/>
        <v>0</v>
      </c>
      <c r="L15" s="3">
        <v>0</v>
      </c>
      <c r="M15" s="3">
        <f t="shared" ref="M15" si="25">0.2*K11+0.2*K12+0.2*K13+0.2*K14+0.2*K15</f>
        <v>0</v>
      </c>
      <c r="N15" s="3">
        <f t="shared" ref="N15" si="26">D15+M15</f>
        <v>1538</v>
      </c>
      <c r="O15" s="3">
        <f t="shared" ref="O15" si="27">N15+O14</f>
        <v>21762</v>
      </c>
      <c r="P15" s="3">
        <f t="shared" ref="P15" si="28">O15/B21</f>
        <v>615674.32497563912</v>
      </c>
      <c r="Q15" s="3">
        <f t="shared" ref="Q15" si="29">O15/B15</f>
        <v>1459338.1587920738</v>
      </c>
      <c r="R15" s="3">
        <f t="shared" ref="R15" si="30">O15/B9</f>
        <v>4438628.5553823588</v>
      </c>
      <c r="S15" s="3">
        <f>'tyee daily'!BF24</f>
        <v>5374.9675759611109</v>
      </c>
      <c r="T15" s="3">
        <v>31727.38940934074</v>
      </c>
      <c r="U15" s="3">
        <f t="shared" si="3"/>
        <v>1.5296333096950948E-2</v>
      </c>
      <c r="V15">
        <f>'tyee daily'!BC24</f>
        <v>7967</v>
      </c>
      <c r="W15">
        <v>36672</v>
      </c>
    </row>
    <row r="16" spans="1:23" x14ac:dyDescent="0.2">
      <c r="A16" s="4">
        <v>45467</v>
      </c>
      <c r="B16" s="3">
        <v>1.7478721932356688E-2</v>
      </c>
      <c r="C16" s="5">
        <f>index!B16</f>
        <v>1.57</v>
      </c>
      <c r="D16">
        <f>'tyee daily'!BD25</f>
        <v>2051</v>
      </c>
      <c r="E16">
        <f t="shared" ref="E16" si="31">E15+C16</f>
        <v>18.28</v>
      </c>
      <c r="F16" s="3">
        <f t="shared" ref="F16" si="32">D16+F15</f>
        <v>23813</v>
      </c>
      <c r="K16" s="3">
        <f t="shared" si="2"/>
        <v>0</v>
      </c>
      <c r="L16" s="3">
        <v>0</v>
      </c>
      <c r="M16" s="3">
        <f t="shared" ref="M16" si="33">0.2*K12+0.2*K13+0.2*K14+0.2*K15+0.2*K16</f>
        <v>0</v>
      </c>
      <c r="N16" s="3">
        <f t="shared" ref="N16" si="34">D16+M16</f>
        <v>2051</v>
      </c>
      <c r="O16" s="3">
        <f t="shared" ref="O16" si="35">N16+O15</f>
        <v>23813</v>
      </c>
      <c r="P16" s="3">
        <f t="shared" ref="P16" si="36">O16/B22</f>
        <v>594083.01260371075</v>
      </c>
      <c r="Q16" s="3">
        <f t="shared" ref="Q16" si="37">O16/B16</f>
        <v>1362399.3843575753</v>
      </c>
      <c r="R16" s="3">
        <f t="shared" ref="R16" si="38">O16/B10</f>
        <v>3993985.0538853873</v>
      </c>
      <c r="S16" s="3">
        <f>'tyee daily'!BF25</f>
        <v>6020.1063087111106</v>
      </c>
      <c r="T16" s="3">
        <v>37747.495718051854</v>
      </c>
      <c r="U16" s="3">
        <f t="shared" si="3"/>
        <v>1.8198732351709376E-2</v>
      </c>
      <c r="V16">
        <f>'tyee daily'!BC25</f>
        <v>10423</v>
      </c>
      <c r="W16">
        <v>47095</v>
      </c>
    </row>
    <row r="17" spans="1:23" x14ac:dyDescent="0.2">
      <c r="A17" s="4">
        <v>45468</v>
      </c>
      <c r="B17" s="3">
        <v>2.046792560027768E-2</v>
      </c>
      <c r="C17" s="5">
        <f>index!B17</f>
        <v>0</v>
      </c>
      <c r="D17">
        <f>'tyee daily'!BD26</f>
        <v>0</v>
      </c>
      <c r="E17">
        <f t="shared" ref="E17" si="39">E16+C17</f>
        <v>18.28</v>
      </c>
      <c r="F17" s="3">
        <f t="shared" ref="F17" si="40">D17+F16</f>
        <v>23813</v>
      </c>
      <c r="K17" s="3">
        <f t="shared" si="2"/>
        <v>0</v>
      </c>
      <c r="L17" s="3">
        <v>0</v>
      </c>
      <c r="M17" s="3">
        <f t="shared" ref="M17" si="41">0.2*K13+0.2*K14+0.2*K15+0.2*K16+0.2*K17</f>
        <v>0</v>
      </c>
      <c r="N17" s="3">
        <f t="shared" ref="N17" si="42">D17+M17</f>
        <v>0</v>
      </c>
      <c r="O17" s="3">
        <f t="shared" ref="O17" si="43">N17+O16</f>
        <v>23813</v>
      </c>
      <c r="P17" s="3">
        <f t="shared" ref="P17" si="44">O17/B23</f>
        <v>522050.78424291586</v>
      </c>
      <c r="Q17" s="3">
        <f t="shared" ref="Q17" si="45">O17/B17</f>
        <v>1163430.0644358869</v>
      </c>
      <c r="R17" s="3">
        <f t="shared" ref="R17" si="46">O17/B11</f>
        <v>3282960.9659788134</v>
      </c>
      <c r="S17" s="3">
        <f>'tyee daily'!BF26</f>
        <v>6486.7525357814802</v>
      </c>
      <c r="T17" s="3">
        <v>44234.248253833328</v>
      </c>
      <c r="U17" s="3">
        <f t="shared" si="3"/>
        <v>2.1326109969345721E-2</v>
      </c>
      <c r="V17">
        <f>'tyee daily'!BC26</f>
        <v>4086</v>
      </c>
      <c r="W17">
        <v>51181</v>
      </c>
    </row>
    <row r="18" spans="1:23" x14ac:dyDescent="0.2">
      <c r="A18" s="4">
        <v>45469</v>
      </c>
      <c r="B18" s="3">
        <v>2.3609515386636016E-2</v>
      </c>
      <c r="C18" s="5">
        <f>index!B18</f>
        <v>1.29</v>
      </c>
      <c r="D18">
        <f>'tyee daily'!BD27</f>
        <v>1677</v>
      </c>
      <c r="E18">
        <f t="shared" ref="E18:E19" si="47">E17+C18</f>
        <v>19.57</v>
      </c>
      <c r="F18" s="3">
        <f t="shared" ref="F18:F19" si="48">D18+F17</f>
        <v>25490</v>
      </c>
      <c r="K18" s="3">
        <f t="shared" si="2"/>
        <v>0</v>
      </c>
      <c r="L18" s="3">
        <v>0</v>
      </c>
      <c r="M18" s="3">
        <f t="shared" ref="M18:M19" si="49">0.2*K14+0.2*K15+0.2*K16+0.2*K17+0.2*K18</f>
        <v>0</v>
      </c>
      <c r="N18" s="3">
        <f t="shared" ref="N18:N19" si="50">D18+M18</f>
        <v>1677</v>
      </c>
      <c r="O18" s="3">
        <f t="shared" ref="O18:O19" si="51">N18+O17</f>
        <v>25490</v>
      </c>
      <c r="P18" s="3">
        <f t="shared" ref="P18:P19" si="52">O18/B24</f>
        <v>491162.53590190009</v>
      </c>
      <c r="Q18" s="3">
        <f t="shared" ref="Q18:Q19" si="53">O18/B18</f>
        <v>1079649.4372107449</v>
      </c>
      <c r="R18" s="3">
        <f t="shared" ref="R18:R19" si="54">O18/B12</f>
        <v>2925870.9421072807</v>
      </c>
      <c r="S18" s="3">
        <f>'tyee daily'!BF27</f>
        <v>7191.8416885314819</v>
      </c>
      <c r="T18" s="3">
        <v>51426.089942364808</v>
      </c>
      <c r="U18" s="3">
        <f t="shared" si="3"/>
        <v>2.4793423482884543E-2</v>
      </c>
      <c r="V18">
        <f>'tyee daily'!BC27</f>
        <v>5777</v>
      </c>
      <c r="W18">
        <v>56958</v>
      </c>
    </row>
    <row r="19" spans="1:23" x14ac:dyDescent="0.2">
      <c r="A19" s="4">
        <v>45470</v>
      </c>
      <c r="B19" s="3">
        <v>2.7033413470422606E-2</v>
      </c>
      <c r="C19" s="5">
        <f>index!B19</f>
        <v>0.26</v>
      </c>
      <c r="D19">
        <f>'tyee daily'!BD28</f>
        <v>342</v>
      </c>
      <c r="E19">
        <f t="shared" si="47"/>
        <v>19.830000000000002</v>
      </c>
      <c r="F19" s="3">
        <f t="shared" si="48"/>
        <v>25832</v>
      </c>
      <c r="K19" s="3">
        <f t="shared" si="2"/>
        <v>0</v>
      </c>
      <c r="L19" s="3">
        <v>0</v>
      </c>
      <c r="M19" s="3">
        <f t="shared" si="49"/>
        <v>0</v>
      </c>
      <c r="N19" s="3">
        <f t="shared" si="50"/>
        <v>342</v>
      </c>
      <c r="O19" s="3">
        <f t="shared" si="51"/>
        <v>25832</v>
      </c>
      <c r="P19" s="3">
        <f t="shared" si="52"/>
        <v>436510.53591321124</v>
      </c>
      <c r="Q19" s="3">
        <f t="shared" si="53"/>
        <v>955558.20312010986</v>
      </c>
      <c r="R19" s="3">
        <f t="shared" si="54"/>
        <v>2460845.5628849464</v>
      </c>
      <c r="S19" s="3">
        <f>'tyee daily'!BF28</f>
        <v>9022.9792210555552</v>
      </c>
      <c r="T19" s="3">
        <v>60449.069163420369</v>
      </c>
      <c r="U19" s="3">
        <f t="shared" si="3"/>
        <v>2.914356064391738E-2</v>
      </c>
      <c r="V19">
        <f>'tyee daily'!BC28</f>
        <v>3038</v>
      </c>
      <c r="W19">
        <v>59996</v>
      </c>
    </row>
    <row r="20" spans="1:23" x14ac:dyDescent="0.2">
      <c r="A20" s="4">
        <v>45471</v>
      </c>
      <c r="B20" s="3">
        <v>3.094408418481925E-2</v>
      </c>
      <c r="C20" s="5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3">
        <f t="shared" ref="F20:F21" si="56">D20+F19</f>
        <v>31519</v>
      </c>
      <c r="K20" s="3">
        <f t="shared" si="2"/>
        <v>0</v>
      </c>
      <c r="L20" s="3">
        <v>0</v>
      </c>
      <c r="M20" s="3">
        <f t="shared" ref="M20:M21" si="57">0.2*K16+0.2*K17+0.2*K18+0.2*K19+0.2*K20</f>
        <v>0</v>
      </c>
      <c r="N20" s="3">
        <f t="shared" ref="N20:N21" si="58">D20+M20</f>
        <v>5687</v>
      </c>
      <c r="O20" s="3">
        <f t="shared" ref="O20:O21" si="59">N20+O19</f>
        <v>31519</v>
      </c>
      <c r="P20" s="3">
        <f t="shared" ref="P20:P21" si="60">O20/B26</f>
        <v>466693.39077140053</v>
      </c>
      <c r="Q20" s="3">
        <f t="shared" ref="Q20:Q21" si="61">O20/B20</f>
        <v>1018579.1833988997</v>
      </c>
      <c r="R20" s="3">
        <f t="shared" ref="R20:R21" si="62">O20/B14</f>
        <v>2510494.077210736</v>
      </c>
      <c r="S20" s="3">
        <f>'tyee daily'!BF29</f>
        <v>7980.40779287037</v>
      </c>
      <c r="T20" s="3">
        <v>68429.476956290731</v>
      </c>
      <c r="U20" s="3">
        <f t="shared" si="3"/>
        <v>3.2991055761599823E-2</v>
      </c>
      <c r="V20">
        <f>'tyee daily'!BC29</f>
        <v>1021</v>
      </c>
      <c r="W20">
        <v>61017</v>
      </c>
    </row>
    <row r="21" spans="1:23" x14ac:dyDescent="0.2">
      <c r="A21" s="4">
        <v>45472</v>
      </c>
      <c r="B21" s="3">
        <v>3.5346609590810978E-2</v>
      </c>
      <c r="C21" s="5">
        <f>index!B21</f>
        <v>1.1399999999999999</v>
      </c>
      <c r="D21">
        <f>'tyee daily'!BD30</f>
        <v>1479</v>
      </c>
      <c r="E21">
        <f t="shared" si="55"/>
        <v>25.340000000000003</v>
      </c>
      <c r="F21" s="3">
        <f t="shared" si="56"/>
        <v>32998</v>
      </c>
      <c r="K21" s="3">
        <f t="shared" si="2"/>
        <v>0</v>
      </c>
      <c r="L21" s="3">
        <v>0</v>
      </c>
      <c r="M21" s="3">
        <f t="shared" si="57"/>
        <v>0</v>
      </c>
      <c r="N21" s="3">
        <f t="shared" si="58"/>
        <v>1479</v>
      </c>
      <c r="O21" s="3">
        <f t="shared" si="59"/>
        <v>32998</v>
      </c>
      <c r="P21" s="3">
        <f t="shared" si="60"/>
        <v>428483.46171055181</v>
      </c>
      <c r="Q21" s="3">
        <f t="shared" si="61"/>
        <v>933554.8835376408</v>
      </c>
      <c r="R21" s="3">
        <f t="shared" si="62"/>
        <v>2212813.1864635996</v>
      </c>
      <c r="S21" s="3">
        <f>'tyee daily'!BF30</f>
        <v>9076.2971730555564</v>
      </c>
      <c r="T21" s="3">
        <v>77505.77412934629</v>
      </c>
      <c r="U21" s="3">
        <f t="shared" si="3"/>
        <v>3.7366898446125847E-2</v>
      </c>
      <c r="V21">
        <f>'tyee daily'!BC30</f>
        <v>4410</v>
      </c>
      <c r="W21">
        <v>65427</v>
      </c>
    </row>
    <row r="22" spans="1:23" x14ac:dyDescent="0.2">
      <c r="A22" s="4">
        <v>45473</v>
      </c>
      <c r="B22" s="3">
        <v>4.0083623828316241E-2</v>
      </c>
      <c r="C22" s="5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3">
        <f t="shared" ref="F22:F23" si="64">D22+F21</f>
        <v>41112</v>
      </c>
      <c r="K22" s="3">
        <f t="shared" si="2"/>
        <v>0</v>
      </c>
      <c r="L22" s="3">
        <v>0</v>
      </c>
      <c r="M22" s="3">
        <f t="shared" ref="M22:M23" si="65">0.2*K18+0.2*K19+0.2*K20+0.2*K21+0.2*K22</f>
        <v>0</v>
      </c>
      <c r="N22" s="3">
        <f t="shared" ref="N22:N23" si="66">D22+M22</f>
        <v>8114</v>
      </c>
      <c r="O22" s="3">
        <f t="shared" ref="O22:O23" si="67">N22+O21</f>
        <v>41112</v>
      </c>
      <c r="P22" s="3">
        <f t="shared" ref="P22:P23" si="68">O22/B28</f>
        <v>470310.98391041561</v>
      </c>
      <c r="Q22" s="3">
        <f t="shared" ref="Q22:Q23" si="69">O22/B22</f>
        <v>1025655.7684526838</v>
      </c>
      <c r="R22" s="3">
        <f t="shared" ref="R22:R23" si="70">O22/B16</f>
        <v>2352117.0574773708</v>
      </c>
      <c r="S22" s="3">
        <f>'tyee daily'!BF31</f>
        <v>9775.2698580925917</v>
      </c>
      <c r="T22" s="3">
        <v>87281.043987438883</v>
      </c>
      <c r="U22" s="3">
        <f t="shared" si="3"/>
        <v>4.2079728169769841E-2</v>
      </c>
      <c r="V22">
        <f>'tyee daily'!BC31</f>
        <v>8836</v>
      </c>
      <c r="W22">
        <v>74263</v>
      </c>
    </row>
    <row r="23" spans="1:23" x14ac:dyDescent="0.2">
      <c r="A23" s="4">
        <v>45474</v>
      </c>
      <c r="B23" s="3">
        <v>4.5614336226951352E-2</v>
      </c>
      <c r="C23" s="5">
        <f>index!B23</f>
        <v>6.1</v>
      </c>
      <c r="D23">
        <f>'tyee daily'!BD32</f>
        <v>7948</v>
      </c>
      <c r="E23">
        <f t="shared" si="63"/>
        <v>37.67</v>
      </c>
      <c r="F23" s="3">
        <f t="shared" si="64"/>
        <v>49060</v>
      </c>
      <c r="K23" s="3">
        <f t="shared" si="2"/>
        <v>0</v>
      </c>
      <c r="L23" s="3">
        <v>0</v>
      </c>
      <c r="M23" s="3">
        <f t="shared" si="65"/>
        <v>0</v>
      </c>
      <c r="N23" s="3">
        <f t="shared" si="66"/>
        <v>7948</v>
      </c>
      <c r="O23" s="3">
        <f t="shared" si="67"/>
        <v>49060</v>
      </c>
      <c r="P23" s="3">
        <f t="shared" si="68"/>
        <v>494622.1457650041</v>
      </c>
      <c r="Q23" s="3">
        <f t="shared" si="69"/>
        <v>1075539.053246439</v>
      </c>
      <c r="R23" s="3">
        <f t="shared" si="70"/>
        <v>2396920.965910411</v>
      </c>
      <c r="S23" s="3">
        <f>'tyee daily'!BF32</f>
        <v>11288.197952425926</v>
      </c>
      <c r="T23" s="3">
        <v>98569.241939864834</v>
      </c>
      <c r="U23" s="3">
        <f t="shared" si="3"/>
        <v>4.7521967167655763E-2</v>
      </c>
      <c r="V23">
        <f>'tyee daily'!BC32</f>
        <v>5351</v>
      </c>
      <c r="W23">
        <v>79614</v>
      </c>
    </row>
    <row r="24" spans="1:23" x14ac:dyDescent="0.2">
      <c r="A24" s="4">
        <v>45475</v>
      </c>
      <c r="B24" s="3">
        <v>5.1897280710129563E-2</v>
      </c>
      <c r="C24" s="5">
        <f>index!B24</f>
        <v>15.48</v>
      </c>
      <c r="D24">
        <f>'tyee daily'!BD33</f>
        <v>20165</v>
      </c>
      <c r="E24">
        <f t="shared" ref="E24" si="71">E23+C24</f>
        <v>53.150000000000006</v>
      </c>
      <c r="F24" s="3">
        <f t="shared" ref="F24" si="72">D24+F23</f>
        <v>69225</v>
      </c>
      <c r="K24" s="3">
        <f t="shared" si="2"/>
        <v>0</v>
      </c>
      <c r="L24" s="3">
        <v>0</v>
      </c>
      <c r="M24" s="3">
        <f t="shared" ref="M24" si="73">0.2*K20+0.2*K21+0.2*K22+0.2*K23+0.2*K24</f>
        <v>0</v>
      </c>
      <c r="N24" s="3">
        <f t="shared" ref="N24" si="74">D24+M24</f>
        <v>20165</v>
      </c>
      <c r="O24" s="3">
        <f t="shared" ref="O24" si="75">N24+O23</f>
        <v>69225</v>
      </c>
      <c r="P24" s="3">
        <f t="shared" ref="P24" si="76">O24/B30</f>
        <v>614613.60672481125</v>
      </c>
      <c r="Q24" s="3">
        <f t="shared" ref="Q24" si="77">O24/B24</f>
        <v>1333884.9175287969</v>
      </c>
      <c r="R24" s="3">
        <f t="shared" ref="R24" si="78">O24/B18</f>
        <v>2932080.5135705699</v>
      </c>
      <c r="S24" s="3">
        <f>'tyee daily'!BF33</f>
        <v>11620.380327092593</v>
      </c>
      <c r="T24" s="3">
        <v>110189.62226695742</v>
      </c>
      <c r="U24" s="3">
        <f t="shared" si="3"/>
        <v>5.3124357137507287E-2</v>
      </c>
      <c r="V24">
        <f>'tyee daily'!BC33</f>
        <v>12067</v>
      </c>
      <c r="W24">
        <v>91681</v>
      </c>
    </row>
    <row r="25" spans="1:23" x14ac:dyDescent="0.2">
      <c r="A25" s="4">
        <v>45476</v>
      </c>
      <c r="B25" s="3">
        <v>5.9178411228855241E-2</v>
      </c>
      <c r="C25" s="5">
        <f>index!B25</f>
        <v>13.25</v>
      </c>
      <c r="D25">
        <f>'tyee daily'!BD34</f>
        <v>17258</v>
      </c>
      <c r="E25">
        <f t="shared" ref="E25" si="79">E24+C25</f>
        <v>66.400000000000006</v>
      </c>
      <c r="F25" s="3">
        <f t="shared" ref="F25" si="80">D25+F24</f>
        <v>86483</v>
      </c>
      <c r="K25" s="3">
        <f t="shared" si="2"/>
        <v>0</v>
      </c>
      <c r="L25" s="3">
        <v>0</v>
      </c>
      <c r="M25" s="3">
        <f t="shared" ref="M25" si="81">0.2*K21+0.2*K22+0.2*K23+0.2*K24+0.2*K25</f>
        <v>0</v>
      </c>
      <c r="N25" s="3">
        <f t="shared" ref="N25" si="82">D25+M25</f>
        <v>17258</v>
      </c>
      <c r="O25" s="3">
        <f t="shared" ref="O25" si="83">N25+O24</f>
        <v>86483</v>
      </c>
      <c r="P25" s="3">
        <f t="shared" ref="P25" si="84">O25/B31</f>
        <v>678480.26762438356</v>
      </c>
      <c r="Q25" s="3">
        <f t="shared" ref="Q25" si="85">O25/B25</f>
        <v>1461394.4207719979</v>
      </c>
      <c r="R25" s="3">
        <f t="shared" ref="R25" si="86">O25/B19</f>
        <v>3199115.0542132417</v>
      </c>
      <c r="S25" s="3">
        <f>'tyee daily'!BF34</f>
        <v>14644.654255135185</v>
      </c>
      <c r="T25" s="3">
        <v>124834.27652209259</v>
      </c>
      <c r="U25" s="3">
        <f t="shared" si="3"/>
        <v>6.018480282013499E-2</v>
      </c>
      <c r="V25">
        <f>'tyee daily'!BC34</f>
        <v>21674</v>
      </c>
      <c r="W25">
        <v>113355</v>
      </c>
    </row>
    <row r="26" spans="1:23" x14ac:dyDescent="0.2">
      <c r="A26" s="4">
        <v>45477</v>
      </c>
      <c r="B26" s="3">
        <v>6.7536846724788713E-2</v>
      </c>
      <c r="C26" s="5">
        <f>index!B26</f>
        <v>9.75</v>
      </c>
      <c r="D26">
        <f>'tyee daily'!BD35</f>
        <v>12697</v>
      </c>
      <c r="E26">
        <f t="shared" ref="E26" si="87">E25+C26</f>
        <v>76.150000000000006</v>
      </c>
      <c r="F26" s="3">
        <f t="shared" ref="F26" si="88">D26+F25</f>
        <v>99180</v>
      </c>
      <c r="K26" s="3">
        <f t="shared" si="2"/>
        <v>0</v>
      </c>
      <c r="L26" s="3">
        <v>0</v>
      </c>
      <c r="M26" s="3">
        <f t="shared" ref="M26" si="89">0.2*K22+0.2*K23+0.2*K24+0.2*K25+0.2*K26</f>
        <v>0</v>
      </c>
      <c r="N26" s="3">
        <f t="shared" ref="N26" si="90">D26+M26</f>
        <v>12697</v>
      </c>
      <c r="O26" s="3">
        <f t="shared" ref="O26" si="91">N26+O25</f>
        <v>99180</v>
      </c>
      <c r="P26" s="3">
        <f t="shared" ref="P26" si="92">O26/B32</f>
        <v>689952.04449017637</v>
      </c>
      <c r="Q26" s="3">
        <f t="shared" ref="Q26" si="93">O26/B26</f>
        <v>1468531.6950635333</v>
      </c>
      <c r="R26" s="3">
        <f t="shared" ref="R26" si="94">O26/B20</f>
        <v>3205136.0579175376</v>
      </c>
      <c r="S26" s="3">
        <f>'tyee daily'!BF35</f>
        <v>17258.660774577776</v>
      </c>
      <c r="T26" s="3">
        <v>142092.93729667042</v>
      </c>
      <c r="U26" s="3">
        <f t="shared" si="3"/>
        <v>6.8505507073775923E-2</v>
      </c>
      <c r="V26">
        <f>'tyee daily'!BC35</f>
        <v>33280</v>
      </c>
      <c r="W26">
        <v>146635</v>
      </c>
    </row>
    <row r="27" spans="1:23" x14ac:dyDescent="0.2">
      <c r="A27" s="4">
        <v>45478</v>
      </c>
      <c r="B27" s="3">
        <v>7.7011140332624406E-2</v>
      </c>
      <c r="C27" s="5">
        <f>index!B27</f>
        <v>11.78</v>
      </c>
      <c r="D27">
        <f>'tyee daily'!BD36</f>
        <v>15340</v>
      </c>
      <c r="E27">
        <f t="shared" ref="E27:E28" si="95">E26+C27</f>
        <v>87.93</v>
      </c>
      <c r="F27" s="3">
        <f t="shared" ref="F27:F28" si="96">D27+F26</f>
        <v>114520</v>
      </c>
      <c r="K27" s="3">
        <f t="shared" si="2"/>
        <v>0</v>
      </c>
      <c r="L27" s="3">
        <v>0</v>
      </c>
      <c r="M27" s="3">
        <f t="shared" ref="M27:M28" si="97">0.2*K23+0.2*K24+0.2*K25+0.2*K26+0.2*K27</f>
        <v>0</v>
      </c>
      <c r="N27" s="3">
        <f t="shared" ref="N27:N28" si="98">D27+M27</f>
        <v>15340</v>
      </c>
      <c r="O27" s="3">
        <f t="shared" ref="O27:O28" si="99">N27+O26</f>
        <v>114520</v>
      </c>
      <c r="P27" s="3">
        <f t="shared" ref="P27:P28" si="100">O27/B33</f>
        <v>710051.05619971501</v>
      </c>
      <c r="Q27" s="3">
        <f t="shared" ref="Q27:Q28" si="101">O27/B27</f>
        <v>1487057.5803106974</v>
      </c>
      <c r="R27" s="3">
        <f t="shared" ref="R27:R28" si="102">O27/B21</f>
        <v>3239914.6997615197</v>
      </c>
      <c r="S27" s="3">
        <f>'tyee daily'!BF36</f>
        <v>20016.444352925922</v>
      </c>
      <c r="T27" s="3">
        <v>162109.3816495963</v>
      </c>
      <c r="U27" s="3">
        <f t="shared" si="3"/>
        <v>7.8155787350185815E-2</v>
      </c>
      <c r="V27">
        <f>'tyee daily'!BC36</f>
        <v>35146</v>
      </c>
      <c r="W27">
        <v>181781</v>
      </c>
    </row>
    <row r="28" spans="1:23" x14ac:dyDescent="0.2">
      <c r="A28" s="4">
        <v>45479</v>
      </c>
      <c r="B28" s="3">
        <v>8.741450105666887E-2</v>
      </c>
      <c r="C28" s="5">
        <f>index!B28</f>
        <v>21.68</v>
      </c>
      <c r="D28">
        <f>'tyee daily'!BD37</f>
        <v>28239</v>
      </c>
      <c r="E28">
        <f t="shared" si="95"/>
        <v>109.61000000000001</v>
      </c>
      <c r="F28" s="3">
        <f t="shared" si="96"/>
        <v>142759</v>
      </c>
      <c r="K28" s="3">
        <f t="shared" si="2"/>
        <v>0</v>
      </c>
      <c r="L28" s="3">
        <v>0</v>
      </c>
      <c r="M28" s="3">
        <f t="shared" si="97"/>
        <v>0</v>
      </c>
      <c r="N28" s="3">
        <f t="shared" si="98"/>
        <v>28239</v>
      </c>
      <c r="O28" s="3">
        <f t="shared" si="99"/>
        <v>142759</v>
      </c>
      <c r="P28" s="3">
        <f t="shared" si="100"/>
        <v>795175.59289839014</v>
      </c>
      <c r="Q28" s="3">
        <f t="shared" si="101"/>
        <v>1633127.207434983</v>
      </c>
      <c r="R28" s="3">
        <f t="shared" si="102"/>
        <v>3561529.2821691157</v>
      </c>
      <c r="S28" s="3">
        <f>'tyee daily'!BF37</f>
        <v>20449.281727722224</v>
      </c>
      <c r="T28" s="3">
        <v>182558.66337731853</v>
      </c>
      <c r="U28" s="3">
        <f t="shared" si="3"/>
        <v>8.8014746146478778E-2</v>
      </c>
      <c r="V28">
        <f>'tyee daily'!BC37</f>
        <v>33907</v>
      </c>
      <c r="W28">
        <v>215688</v>
      </c>
    </row>
    <row r="29" spans="1:23" x14ac:dyDescent="0.2">
      <c r="A29" s="4">
        <v>45480</v>
      </c>
      <c r="B29" s="3">
        <v>9.9186824569129778E-2</v>
      </c>
      <c r="C29" s="5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3">
        <f t="shared" ref="F29" si="104">D29+F28</f>
        <v>191955</v>
      </c>
      <c r="K29" s="3">
        <f t="shared" si="2"/>
        <v>0</v>
      </c>
      <c r="L29" s="3">
        <v>0</v>
      </c>
      <c r="M29" s="3">
        <f t="shared" ref="M29" si="105">0.2*K25+0.2*K26+0.2*K27+0.2*K28+0.2*K29</f>
        <v>0</v>
      </c>
      <c r="N29" s="3">
        <f t="shared" ref="N29" si="106">D29+M29</f>
        <v>49196</v>
      </c>
      <c r="O29" s="3">
        <f t="shared" ref="O29" si="107">N29+O28</f>
        <v>191955</v>
      </c>
      <c r="P29" s="3">
        <f t="shared" ref="P29" si="108">O29/B35</f>
        <v>965735.10546725616</v>
      </c>
      <c r="Q29" s="3">
        <f t="shared" ref="Q29" si="109">O29/B29</f>
        <v>1935287.2806832728</v>
      </c>
      <c r="R29" s="3">
        <f t="shared" ref="R29" si="110">O29/B23</f>
        <v>4208216.4485511659</v>
      </c>
      <c r="S29" s="3">
        <f>'tyee daily'!BF38</f>
        <v>22513.475996777779</v>
      </c>
      <c r="T29" s="3">
        <v>205072.1393740963</v>
      </c>
      <c r="U29" s="3">
        <f t="shared" si="3"/>
        <v>9.8868889346660785E-2</v>
      </c>
      <c r="V29">
        <f>'tyee daily'!BC38</f>
        <v>33446</v>
      </c>
      <c r="W29">
        <v>249134</v>
      </c>
    </row>
    <row r="30" spans="1:23" x14ac:dyDescent="0.2">
      <c r="A30" s="4">
        <v>45481</v>
      </c>
      <c r="B30" s="3">
        <v>0.11263174007632244</v>
      </c>
      <c r="C30" s="5">
        <f>index!B30</f>
        <v>19.97</v>
      </c>
      <c r="D30">
        <f>'tyee daily'!BD39</f>
        <v>26009</v>
      </c>
      <c r="E30">
        <f t="shared" ref="E30" si="111">E29+C30</f>
        <v>167.35000000000002</v>
      </c>
      <c r="F30" s="3">
        <f t="shared" ref="F30" si="112">D30+F29</f>
        <v>217964</v>
      </c>
      <c r="K30" s="3">
        <f t="shared" si="2"/>
        <v>0</v>
      </c>
      <c r="L30" s="3">
        <v>0</v>
      </c>
      <c r="M30" s="3">
        <f t="shared" ref="M30" si="113">0.2*K26+0.2*K27+0.2*K28+0.2*K29+0.2*K30</f>
        <v>0</v>
      </c>
      <c r="N30" s="3">
        <f t="shared" ref="N30" si="114">D30+M30</f>
        <v>26009</v>
      </c>
      <c r="O30" s="3">
        <f t="shared" ref="O30" si="115">N30+O29</f>
        <v>217964</v>
      </c>
      <c r="P30" s="3">
        <f t="shared" ref="P30" si="116">O30/B36</f>
        <v>992637.19753289525</v>
      </c>
      <c r="Q30" s="3">
        <f t="shared" ref="Q30" si="117">O30/B30</f>
        <v>1935191.6240688588</v>
      </c>
      <c r="R30" s="3">
        <f t="shared" ref="R30" si="118">O30/B24</f>
        <v>4199911.7683531484</v>
      </c>
      <c r="S30" s="3">
        <f>'tyee daily'!BF39</f>
        <v>26434.78471422222</v>
      </c>
      <c r="T30" s="3">
        <v>231506.9240883186</v>
      </c>
      <c r="U30" s="3">
        <f t="shared" si="3"/>
        <v>0.11161356452677147</v>
      </c>
      <c r="V30">
        <f>'tyee daily'!BC39</f>
        <v>41301</v>
      </c>
      <c r="W30">
        <v>290435</v>
      </c>
    </row>
    <row r="31" spans="1:23" x14ac:dyDescent="0.2">
      <c r="A31" s="4">
        <v>45482</v>
      </c>
      <c r="B31" s="3">
        <v>0.12746575564063159</v>
      </c>
      <c r="C31" s="5">
        <f>index!B31</f>
        <v>51.4</v>
      </c>
      <c r="D31">
        <f>'tyee daily'!BD40</f>
        <v>66952</v>
      </c>
      <c r="E31">
        <f t="shared" ref="E31" si="119">E30+C31</f>
        <v>218.75000000000003</v>
      </c>
      <c r="F31" s="3">
        <f t="shared" ref="F31" si="120">D31+F30</f>
        <v>284916</v>
      </c>
      <c r="K31" s="3">
        <f t="shared" si="2"/>
        <v>0</v>
      </c>
      <c r="L31" s="3">
        <v>0</v>
      </c>
      <c r="M31" s="3">
        <f t="shared" ref="M31" si="121">0.2*K27+0.2*K28+0.2*K29+0.2*K30+0.2*K31</f>
        <v>0</v>
      </c>
      <c r="N31" s="3">
        <f t="shared" ref="N31" si="122">D31+M31</f>
        <v>66952</v>
      </c>
      <c r="O31" s="3">
        <f t="shared" ref="O31" si="123">N31+O30</f>
        <v>284916</v>
      </c>
      <c r="P31" s="3">
        <f t="shared" ref="P31" si="124">O31/B37</f>
        <v>1178621.4857350776</v>
      </c>
      <c r="Q31" s="3">
        <f t="shared" ref="Q31" si="125">O31/B31</f>
        <v>2235235.6408828194</v>
      </c>
      <c r="R31" s="3">
        <f t="shared" ref="R31" si="126">O31/B25</f>
        <v>4814526.0084487647</v>
      </c>
      <c r="S31" s="3">
        <f>'tyee daily'!BF40</f>
        <v>29644.186985259261</v>
      </c>
      <c r="T31" s="3">
        <v>261151.11107357781</v>
      </c>
      <c r="U31" s="3">
        <f t="shared" si="3"/>
        <v>0.12590554905359563</v>
      </c>
      <c r="V31">
        <f>'tyee daily'!BC40</f>
        <v>47104</v>
      </c>
      <c r="W31">
        <v>337539</v>
      </c>
    </row>
    <row r="32" spans="1:23" x14ac:dyDescent="0.2">
      <c r="A32" s="4">
        <v>45483</v>
      </c>
      <c r="B32" s="3">
        <v>0.143749121104912</v>
      </c>
      <c r="C32" s="5">
        <f>index!B32</f>
        <v>23.95</v>
      </c>
      <c r="D32">
        <f>'tyee daily'!BD41</f>
        <v>31204</v>
      </c>
      <c r="E32">
        <f t="shared" ref="E32" si="127">E31+C32</f>
        <v>242.70000000000002</v>
      </c>
      <c r="F32" s="3">
        <f t="shared" ref="F32" si="128">D32+F31</f>
        <v>316120</v>
      </c>
      <c r="K32" s="3">
        <f t="shared" si="2"/>
        <v>0</v>
      </c>
      <c r="L32" s="3">
        <v>0</v>
      </c>
      <c r="M32" s="3">
        <f t="shared" ref="M32" si="129">0.2*K28+0.2*K29+0.2*K30+0.2*K31+0.2*K32</f>
        <v>0</v>
      </c>
      <c r="N32" s="3">
        <f t="shared" ref="N32" si="130">D32+M32</f>
        <v>31204</v>
      </c>
      <c r="O32" s="3">
        <f t="shared" ref="O32" si="131">N32+O31</f>
        <v>316120</v>
      </c>
      <c r="P32" s="3">
        <f t="shared" ref="P32" si="132">O32/B38</f>
        <v>1191997.3900457367</v>
      </c>
      <c r="Q32" s="3">
        <f t="shared" ref="Q32" si="133">O32/B32</f>
        <v>2199109.0976430182</v>
      </c>
      <c r="R32" s="3">
        <f t="shared" ref="R32" si="134">O32/B26</f>
        <v>4680704.1686175046</v>
      </c>
      <c r="S32" s="3">
        <f>'tyee daily'!BF41</f>
        <v>39816.26572764814</v>
      </c>
      <c r="T32" s="3">
        <v>300967.37680122588</v>
      </c>
      <c r="U32" s="3">
        <f t="shared" si="3"/>
        <v>0.14510167185427936</v>
      </c>
      <c r="V32">
        <f>'tyee daily'!BC41</f>
        <v>39893</v>
      </c>
      <c r="W32">
        <v>377432</v>
      </c>
    </row>
    <row r="33" spans="1:23" x14ac:dyDescent="0.2">
      <c r="A33" s="4">
        <v>45484</v>
      </c>
      <c r="B33" s="3">
        <v>0.16128417668009093</v>
      </c>
      <c r="C33" s="5">
        <f>index!B33</f>
        <v>19.3</v>
      </c>
      <c r="D33">
        <f>'tyee daily'!BD42</f>
        <v>25144</v>
      </c>
      <c r="E33">
        <f t="shared" ref="E33" si="135">E32+C33</f>
        <v>262</v>
      </c>
      <c r="F33" s="3">
        <f t="shared" ref="F33" si="136">D33+F32</f>
        <v>341264</v>
      </c>
      <c r="K33" s="3">
        <f t="shared" si="2"/>
        <v>0</v>
      </c>
      <c r="L33" s="3">
        <v>0</v>
      </c>
      <c r="M33" s="3">
        <f t="shared" ref="M33" si="137">0.2*K29+0.2*K30+0.2*K31+0.2*K32+0.2*K33</f>
        <v>0</v>
      </c>
      <c r="N33" s="3">
        <f t="shared" ref="N33" si="138">D33+M33</f>
        <v>25144</v>
      </c>
      <c r="O33" s="3">
        <f t="shared" ref="O33" si="139">N33+O32</f>
        <v>341264</v>
      </c>
      <c r="P33" s="3">
        <f t="shared" ref="P33" si="140">O33/B39</f>
        <v>1173724.77562225</v>
      </c>
      <c r="Q33" s="3">
        <f t="shared" ref="Q33" si="141">O33/B33</f>
        <v>2115917.4261521092</v>
      </c>
      <c r="R33" s="3">
        <f t="shared" ref="R33" si="142">O33/B27</f>
        <v>4431358.8725737846</v>
      </c>
      <c r="S33" s="3">
        <f>'tyee daily'!BF42</f>
        <v>39501.274292968512</v>
      </c>
      <c r="T33" s="3">
        <v>340468.6510941945</v>
      </c>
      <c r="U33" s="3">
        <f t="shared" si="3"/>
        <v>0.16414593173786707</v>
      </c>
      <c r="V33">
        <f>'tyee daily'!BC42</f>
        <v>48870</v>
      </c>
      <c r="W33">
        <v>426302</v>
      </c>
    </row>
    <row r="34" spans="1:23" x14ac:dyDescent="0.2">
      <c r="A34" s="4">
        <v>45485</v>
      </c>
      <c r="B34" s="3">
        <v>0.17953141579666437</v>
      </c>
      <c r="C34" s="5">
        <f>index!B34</f>
        <v>40.14</v>
      </c>
      <c r="D34">
        <f>'tyee daily'!BD43</f>
        <v>52293</v>
      </c>
      <c r="E34">
        <f t="shared" ref="E34:E36" si="143">E33+C34</f>
        <v>302.14</v>
      </c>
      <c r="F34" s="3">
        <f t="shared" ref="F34:F36" si="144">D34+F33</f>
        <v>393557</v>
      </c>
      <c r="K34" s="3">
        <f t="shared" si="2"/>
        <v>0</v>
      </c>
      <c r="L34" s="3">
        <v>0</v>
      </c>
      <c r="M34" s="3">
        <f t="shared" ref="M34:M36" si="145">0.2*K30+0.2*K31+0.2*K32+0.2*K33+0.2*K34</f>
        <v>0</v>
      </c>
      <c r="N34" s="3">
        <f t="shared" ref="N34:N36" si="146">D34+M34</f>
        <v>52293</v>
      </c>
      <c r="O34" s="3">
        <f t="shared" ref="O34:O36" si="147">N34+O33</f>
        <v>393557</v>
      </c>
      <c r="P34" s="3">
        <f t="shared" ref="P34:P36" si="148">O34/B40</f>
        <v>1240100.6315647531</v>
      </c>
      <c r="Q34" s="3">
        <f t="shared" ref="Q34:Q36" si="149">O34/B34</f>
        <v>2192134.4420618787</v>
      </c>
      <c r="R34" s="3">
        <f t="shared" ref="R34:R36" si="150">O34/B28</f>
        <v>4502193.5175820058</v>
      </c>
      <c r="S34" s="3">
        <f>'tyee daily'!BF43</f>
        <v>39342.992009999987</v>
      </c>
      <c r="T34" s="3">
        <v>379811.64310419443</v>
      </c>
      <c r="U34" s="3">
        <f t="shared" si="3"/>
        <v>0.18311388094576705</v>
      </c>
      <c r="V34">
        <f>'tyee daily'!BC43</f>
        <v>28122</v>
      </c>
      <c r="W34">
        <v>454424</v>
      </c>
    </row>
    <row r="35" spans="1:23" x14ac:dyDescent="0.2">
      <c r="A35" s="4">
        <v>45486</v>
      </c>
      <c r="B35" s="3">
        <v>0.19876568524152957</v>
      </c>
      <c r="C35" s="5">
        <f>index!B35</f>
        <v>29.96</v>
      </c>
      <c r="D35">
        <f>'tyee daily'!BD44</f>
        <v>39030</v>
      </c>
      <c r="E35">
        <f t="shared" si="143"/>
        <v>332.09999999999997</v>
      </c>
      <c r="F35" s="3">
        <f t="shared" si="144"/>
        <v>432587</v>
      </c>
      <c r="G35">
        <v>7173</v>
      </c>
      <c r="I35">
        <v>75</v>
      </c>
      <c r="K35" s="3">
        <f t="shared" si="2"/>
        <v>7173</v>
      </c>
      <c r="L35" s="3">
        <f>L34+K35</f>
        <v>7173</v>
      </c>
      <c r="M35" s="3">
        <f t="shared" si="145"/>
        <v>1434.6000000000001</v>
      </c>
      <c r="N35" s="3">
        <f t="shared" si="146"/>
        <v>40464.6</v>
      </c>
      <c r="O35" s="3">
        <f t="shared" si="147"/>
        <v>434021.6</v>
      </c>
      <c r="P35" s="3">
        <f t="shared" si="148"/>
        <v>1259157.9976136743</v>
      </c>
      <c r="Q35" s="3">
        <f t="shared" si="149"/>
        <v>2183584.1507179663</v>
      </c>
      <c r="R35" s="3">
        <f t="shared" si="150"/>
        <v>4375798.9217358399</v>
      </c>
      <c r="S35" s="3">
        <f>'tyee daily'!BF44</f>
        <v>39218.186492018511</v>
      </c>
      <c r="T35" s="3">
        <v>419029.82959621295</v>
      </c>
      <c r="U35" s="3">
        <f t="shared" si="3"/>
        <v>0.20202165921584572</v>
      </c>
      <c r="V35">
        <f>'tyee daily'!BC44</f>
        <v>47244</v>
      </c>
      <c r="W35">
        <v>501668</v>
      </c>
    </row>
    <row r="36" spans="1:23" x14ac:dyDescent="0.2">
      <c r="A36" s="4">
        <v>45487</v>
      </c>
      <c r="B36" s="3">
        <v>0.2195807295371649</v>
      </c>
      <c r="C36" s="5">
        <f>index!B36</f>
        <v>28.85</v>
      </c>
      <c r="D36">
        <f>'tyee daily'!BD45</f>
        <v>37587</v>
      </c>
      <c r="E36">
        <f t="shared" si="143"/>
        <v>360.95</v>
      </c>
      <c r="F36" s="3">
        <f t="shared" si="144"/>
        <v>470174</v>
      </c>
      <c r="K36" s="3">
        <f t="shared" si="2"/>
        <v>0</v>
      </c>
      <c r="L36" s="3">
        <f t="shared" ref="L36:L40" si="151">L35+K36</f>
        <v>7173</v>
      </c>
      <c r="M36" s="3">
        <f t="shared" si="145"/>
        <v>1434.6000000000001</v>
      </c>
      <c r="N36" s="3">
        <f t="shared" si="146"/>
        <v>39021.599999999999</v>
      </c>
      <c r="O36" s="3">
        <f t="shared" si="147"/>
        <v>473043.19999999995</v>
      </c>
      <c r="P36" s="3">
        <f t="shared" si="148"/>
        <v>1267912.7396983586</v>
      </c>
      <c r="Q36" s="3">
        <f t="shared" si="149"/>
        <v>2154301.978124795</v>
      </c>
      <c r="R36" s="3">
        <f t="shared" si="150"/>
        <v>4199910.2533571133</v>
      </c>
      <c r="S36" s="3">
        <f>'tyee daily'!BF45</f>
        <v>43296.039708481483</v>
      </c>
      <c r="T36" s="3">
        <v>462325.86930469453</v>
      </c>
      <c r="U36" s="3">
        <f t="shared" si="3"/>
        <v>0.22289544232529918</v>
      </c>
      <c r="V36">
        <f>'tyee daily'!BC45</f>
        <v>32197</v>
      </c>
      <c r="W36">
        <v>533865</v>
      </c>
    </row>
    <row r="37" spans="1:23" x14ac:dyDescent="0.2">
      <c r="A37" s="4">
        <v>45488</v>
      </c>
      <c r="B37" s="3">
        <v>0.24173664187218238</v>
      </c>
      <c r="C37" s="5">
        <f>index!B37</f>
        <v>21.58</v>
      </c>
      <c r="D37">
        <f>'tyee daily'!BD46</f>
        <v>28114</v>
      </c>
      <c r="E37">
        <f t="shared" ref="E37" si="152">E36+C37</f>
        <v>382.53</v>
      </c>
      <c r="F37" s="3">
        <f t="shared" ref="F37" si="153">D37+F36</f>
        <v>498288</v>
      </c>
      <c r="K37" s="3">
        <f t="shared" si="2"/>
        <v>0</v>
      </c>
      <c r="L37" s="3">
        <f t="shared" si="151"/>
        <v>7173</v>
      </c>
      <c r="M37" s="3">
        <f t="shared" ref="M37" si="154">0.2*K33+0.2*K34+0.2*K35+0.2*K36+0.2*K37</f>
        <v>1434.6000000000001</v>
      </c>
      <c r="N37" s="3">
        <f t="shared" ref="N37" si="155">D37+M37</f>
        <v>29548.6</v>
      </c>
      <c r="O37" s="3">
        <f t="shared" ref="O37" si="156">N37+O36</f>
        <v>502591.79999999993</v>
      </c>
      <c r="P37" s="3">
        <f t="shared" ref="P37" si="157">O37/B43</f>
        <v>1249404.9551346318</v>
      </c>
      <c r="Q37" s="3">
        <f t="shared" ref="Q37" si="158">O37/B37</f>
        <v>2079088.2015550793</v>
      </c>
      <c r="R37" s="3">
        <f t="shared" ref="R37" si="159">O37/B31</f>
        <v>3942955.4822314284</v>
      </c>
      <c r="S37" s="3">
        <f>'tyee daily'!BF46</f>
        <v>49599.300303018514</v>
      </c>
      <c r="T37" s="3">
        <v>511925.16960771295</v>
      </c>
      <c r="U37" s="3">
        <f t="shared" si="3"/>
        <v>0.24680813835654933</v>
      </c>
      <c r="V37">
        <f>'tyee daily'!BC46</f>
        <v>23731</v>
      </c>
      <c r="W37">
        <v>557596</v>
      </c>
    </row>
    <row r="38" spans="1:23" x14ac:dyDescent="0.2">
      <c r="A38" s="4">
        <v>45489</v>
      </c>
      <c r="B38" s="3">
        <v>0.26520192295712203</v>
      </c>
      <c r="C38" s="5">
        <f>index!B38</f>
        <v>15.88</v>
      </c>
      <c r="D38">
        <f>'tyee daily'!BD47</f>
        <v>20687</v>
      </c>
      <c r="E38">
        <f t="shared" ref="E38" si="160">E37+C38</f>
        <v>398.40999999999997</v>
      </c>
      <c r="F38" s="3">
        <f t="shared" ref="F38" si="161">D38+F37</f>
        <v>518975</v>
      </c>
      <c r="K38" s="3">
        <f t="shared" si="2"/>
        <v>0</v>
      </c>
      <c r="L38" s="3">
        <f t="shared" si="151"/>
        <v>7173</v>
      </c>
      <c r="M38" s="3">
        <f t="shared" ref="M38" si="162">0.2*K34+0.2*K35+0.2*K36+0.2*K37+0.2*K38</f>
        <v>1434.6000000000001</v>
      </c>
      <c r="N38" s="3">
        <f t="shared" ref="N38" si="163">D38+M38</f>
        <v>22121.599999999999</v>
      </c>
      <c r="O38" s="3">
        <f t="shared" ref="O38" si="164">N38+O37</f>
        <v>524713.39999999991</v>
      </c>
      <c r="P38" s="3">
        <f t="shared" ref="P38" si="165">O38/B44</f>
        <v>1214920.2224416321</v>
      </c>
      <c r="Q38" s="3">
        <f t="shared" ref="Q38" si="166">O38/B38</f>
        <v>1978542.9688789845</v>
      </c>
      <c r="R38" s="3">
        <f t="shared" ref="R38" si="167">O38/B32</f>
        <v>3650202.4914437556</v>
      </c>
      <c r="S38" s="3">
        <f>'tyee daily'!BF47</f>
        <v>53741.88374575926</v>
      </c>
      <c r="T38" s="3">
        <v>565667.05335347238</v>
      </c>
      <c r="U38" s="3">
        <f t="shared" si="3"/>
        <v>0.2727180468090466</v>
      </c>
      <c r="V38">
        <f>'tyee daily'!BC47</f>
        <v>33080</v>
      </c>
      <c r="W38">
        <v>590676</v>
      </c>
    </row>
    <row r="39" spans="1:23" x14ac:dyDescent="0.2">
      <c r="A39" s="4">
        <v>45490</v>
      </c>
      <c r="B39" s="3">
        <v>0.29075300026710177</v>
      </c>
      <c r="C39" s="5">
        <f>index!B39</f>
        <v>19.12</v>
      </c>
      <c r="D39">
        <f>'tyee daily'!BD48</f>
        <v>24909</v>
      </c>
      <c r="E39">
        <f t="shared" ref="E39" si="168">E38+C39</f>
        <v>417.53</v>
      </c>
      <c r="F39" s="3">
        <f t="shared" ref="F39" si="169">D39+F38</f>
        <v>543884</v>
      </c>
      <c r="K39" s="3">
        <f t="shared" si="2"/>
        <v>0</v>
      </c>
      <c r="L39" s="3">
        <f t="shared" si="151"/>
        <v>7173</v>
      </c>
      <c r="M39" s="3">
        <f t="shared" ref="M39" si="170">0.2*K35+0.2*K36+0.2*K37+0.2*K38+0.2*K39</f>
        <v>1434.6000000000001</v>
      </c>
      <c r="N39" s="3">
        <f t="shared" ref="N39" si="171">D39+M39</f>
        <v>26343.599999999999</v>
      </c>
      <c r="O39" s="3">
        <f t="shared" ref="O39" si="172">N39+O38</f>
        <v>551056.99999999988</v>
      </c>
      <c r="P39" s="3">
        <f t="shared" ref="P39" si="173">O39/B45</f>
        <v>1194018.9823159222</v>
      </c>
      <c r="Q39" s="3">
        <f t="shared" ref="Q39" si="174">O39/B39</f>
        <v>1895275.3694502497</v>
      </c>
      <c r="R39" s="3">
        <f t="shared" ref="R39" si="175">O39/B33</f>
        <v>3416683.5913049793</v>
      </c>
      <c r="S39" s="3">
        <f>'tyee daily'!BF48</f>
        <v>55603.824247037046</v>
      </c>
      <c r="T39" s="3">
        <v>621270.87760050921</v>
      </c>
      <c r="U39" s="3">
        <f t="shared" si="3"/>
        <v>0.29952562956265916</v>
      </c>
      <c r="V39">
        <f>'tyee daily'!BC48</f>
        <v>78558</v>
      </c>
      <c r="W39">
        <v>669234</v>
      </c>
    </row>
    <row r="40" spans="1:23" x14ac:dyDescent="0.2">
      <c r="A40" s="4">
        <v>45491</v>
      </c>
      <c r="B40" s="3">
        <v>0.31735892231859575</v>
      </c>
      <c r="C40" s="5">
        <f>index!B40</f>
        <v>20.79</v>
      </c>
      <c r="D40">
        <f>'tyee daily'!BD49</f>
        <v>27086</v>
      </c>
      <c r="E40">
        <f t="shared" ref="E40" si="176">E39+C40</f>
        <v>438.32</v>
      </c>
      <c r="F40" s="3">
        <f t="shared" ref="F40" si="177">D40+F39</f>
        <v>570970</v>
      </c>
      <c r="K40" s="3">
        <f t="shared" ref="K40" si="178">SUM(G40:H40)</f>
        <v>0</v>
      </c>
      <c r="L40" s="3">
        <f t="shared" si="151"/>
        <v>7173</v>
      </c>
      <c r="M40" s="3">
        <f t="shared" ref="M40" si="179">0.2*K36+0.2*K37+0.2*K38+0.2*K39+0.2*K40</f>
        <v>0</v>
      </c>
      <c r="N40" s="3">
        <f t="shared" ref="N40" si="180">D40+M40</f>
        <v>27086</v>
      </c>
      <c r="O40" s="3">
        <f t="shared" ref="O40" si="181">N40+O39</f>
        <v>578142.99999999988</v>
      </c>
      <c r="P40" s="3">
        <f t="shared" ref="P40" si="182">O40/B46</f>
        <v>1176427.8672640373</v>
      </c>
      <c r="Q40" s="3">
        <f t="shared" ref="Q40" si="183">O40/B40</f>
        <v>1821732.3016354451</v>
      </c>
      <c r="R40" s="3">
        <f t="shared" ref="R40" si="184">O40/B34</f>
        <v>3220288.7580121313</v>
      </c>
      <c r="S40" s="3">
        <f>'tyee daily'!BF49</f>
        <v>59261.816089074076</v>
      </c>
      <c r="T40" s="3">
        <v>680532.69368958334</v>
      </c>
      <c r="U40" s="3">
        <f t="shared" si="3"/>
        <v>0.3280967945940263</v>
      </c>
      <c r="V40">
        <f>'tyee daily'!BC49</f>
        <v>74116</v>
      </c>
      <c r="W40">
        <v>743350</v>
      </c>
    </row>
    <row r="41" spans="1:23" x14ac:dyDescent="0.2">
      <c r="A41" s="4">
        <v>45492</v>
      </c>
      <c r="B41" s="3">
        <v>0.3446919297042525</v>
      </c>
      <c r="C41" s="5">
        <f>index!B41</f>
        <v>39.090000000000003</v>
      </c>
      <c r="D41">
        <f>'tyee daily'!BD50</f>
        <v>50918</v>
      </c>
      <c r="E41">
        <f t="shared" ref="E41:E43" si="185">E40+C41</f>
        <v>477.40999999999997</v>
      </c>
      <c r="F41" s="3">
        <f t="shared" ref="F41:F43" si="186">D41+F40</f>
        <v>621888</v>
      </c>
      <c r="K41" s="3">
        <f t="shared" ref="K41:K43" si="187">SUM(G41:H41)</f>
        <v>0</v>
      </c>
      <c r="L41" s="3">
        <f t="shared" ref="L41:L43" si="188">L40+K41</f>
        <v>7173</v>
      </c>
      <c r="M41" s="3">
        <f t="shared" ref="M41:M43" si="189">0.2*K37+0.2*K38+0.2*K39+0.2*K40+0.2*K41</f>
        <v>0</v>
      </c>
      <c r="N41" s="3">
        <f t="shared" ref="N41:N43" si="190">D41+M41</f>
        <v>50918</v>
      </c>
      <c r="O41" s="3">
        <f t="shared" ref="O41:O43" si="191">N41+O40</f>
        <v>629060.99999999988</v>
      </c>
      <c r="P41" s="3">
        <f t="shared" ref="P41:P43" si="192">O41/B47</f>
        <v>1206059.7724442035</v>
      </c>
      <c r="Q41" s="3">
        <f t="shared" ref="Q41:Q43" si="193">O41/B41</f>
        <v>1824994.8600181546</v>
      </c>
      <c r="R41" s="3">
        <f t="shared" ref="R41:R43" si="194">O41/B35</f>
        <v>3164837.0252420488</v>
      </c>
      <c r="S41" s="3">
        <f>'tyee daily'!BF50</f>
        <v>61433.05678505556</v>
      </c>
      <c r="T41" s="3">
        <v>741965.75047463877</v>
      </c>
      <c r="U41" s="3">
        <f t="shared" si="3"/>
        <v>0.35771475299659999</v>
      </c>
      <c r="V41">
        <f>'tyee daily'!BC50</f>
        <v>38462</v>
      </c>
      <c r="W41">
        <v>781812</v>
      </c>
    </row>
    <row r="42" spans="1:23" x14ac:dyDescent="0.2">
      <c r="A42" s="4">
        <v>45493</v>
      </c>
      <c r="B42" s="3">
        <v>0.37308813547574166</v>
      </c>
      <c r="C42" s="5">
        <f>index!B42</f>
        <v>41.67</v>
      </c>
      <c r="D42">
        <f>'tyee daily'!BD51</f>
        <v>54277</v>
      </c>
      <c r="E42">
        <f t="shared" si="185"/>
        <v>519.07999999999993</v>
      </c>
      <c r="F42" s="3">
        <f t="shared" si="186"/>
        <v>676165</v>
      </c>
      <c r="G42">
        <v>15977</v>
      </c>
      <c r="I42">
        <v>85</v>
      </c>
      <c r="K42" s="3">
        <f t="shared" si="187"/>
        <v>15977</v>
      </c>
      <c r="L42" s="3">
        <f t="shared" si="188"/>
        <v>23150</v>
      </c>
      <c r="M42" s="3">
        <f t="shared" si="189"/>
        <v>3195.4</v>
      </c>
      <c r="N42" s="3">
        <f t="shared" si="190"/>
        <v>57472.4</v>
      </c>
      <c r="O42" s="3">
        <f t="shared" si="191"/>
        <v>686533.39999999991</v>
      </c>
      <c r="P42" s="3">
        <f t="shared" si="192"/>
        <v>1244736.169256846</v>
      </c>
      <c r="Q42" s="3">
        <f t="shared" si="193"/>
        <v>1840137.3153412396</v>
      </c>
      <c r="R42" s="3">
        <f t="shared" si="194"/>
        <v>3126564.8923158417</v>
      </c>
      <c r="S42" s="3">
        <f>'tyee daily'!BF51</f>
        <v>61922.247889444465</v>
      </c>
      <c r="T42" s="3">
        <v>803887.99836408347</v>
      </c>
      <c r="U42" s="3">
        <f t="shared" si="3"/>
        <v>0.38756855904438209</v>
      </c>
      <c r="V42">
        <f>'tyee daily'!BC51</f>
        <v>39078</v>
      </c>
      <c r="W42">
        <v>820890</v>
      </c>
    </row>
    <row r="43" spans="1:23" x14ac:dyDescent="0.2">
      <c r="A43" s="4">
        <v>45494</v>
      </c>
      <c r="B43" s="3">
        <v>0.40226493254610335</v>
      </c>
      <c r="C43" s="5">
        <f>index!B43</f>
        <v>53.19</v>
      </c>
      <c r="D43">
        <f>'tyee daily'!BD52</f>
        <v>69291</v>
      </c>
      <c r="E43">
        <f t="shared" si="185"/>
        <v>572.27</v>
      </c>
      <c r="F43" s="3">
        <f t="shared" si="186"/>
        <v>745456</v>
      </c>
      <c r="G43">
        <v>14579</v>
      </c>
      <c r="I43">
        <v>60</v>
      </c>
      <c r="K43" s="3">
        <f t="shared" si="187"/>
        <v>14579</v>
      </c>
      <c r="L43" s="3">
        <f t="shared" si="188"/>
        <v>37729</v>
      </c>
      <c r="M43" s="3">
        <f t="shared" si="189"/>
        <v>6111.2000000000007</v>
      </c>
      <c r="N43" s="3">
        <f t="shared" si="190"/>
        <v>75402.2</v>
      </c>
      <c r="O43" s="3">
        <f t="shared" si="191"/>
        <v>761935.59999999986</v>
      </c>
      <c r="P43" s="3">
        <f t="shared" si="192"/>
        <v>1311945.7834566683</v>
      </c>
      <c r="Q43" s="3">
        <f t="shared" si="193"/>
        <v>1894113.8994577283</v>
      </c>
      <c r="R43" s="3">
        <f t="shared" si="194"/>
        <v>3151924.317716266</v>
      </c>
      <c r="S43" s="3">
        <f>'tyee daily'!BF52</f>
        <v>65571.07381425926</v>
      </c>
      <c r="T43" s="3">
        <v>869459.07217834285</v>
      </c>
      <c r="U43" s="3">
        <f t="shared" si="3"/>
        <v>0.4191815283198303</v>
      </c>
      <c r="V43">
        <f>'tyee daily'!BC52</f>
        <v>33658</v>
      </c>
      <c r="W43">
        <v>854548</v>
      </c>
    </row>
    <row r="44" spans="1:23" x14ac:dyDescent="0.2">
      <c r="A44" s="4">
        <v>45495</v>
      </c>
      <c r="B44" s="3">
        <v>0.43189123887120784</v>
      </c>
      <c r="C44" s="5">
        <f>index!B44</f>
        <v>63.33</v>
      </c>
      <c r="D44">
        <f>'tyee daily'!BD53</f>
        <v>82505</v>
      </c>
      <c r="E44">
        <f t="shared" ref="E44" si="195">E43+C44</f>
        <v>635.6</v>
      </c>
      <c r="F44" s="3">
        <f t="shared" ref="F44" si="196">D44+F43</f>
        <v>827961</v>
      </c>
      <c r="K44" s="3">
        <f t="shared" ref="K44" si="197">SUM(G44:H44)</f>
        <v>0</v>
      </c>
      <c r="L44" s="3">
        <f t="shared" ref="L44" si="198">L43+K44</f>
        <v>37729</v>
      </c>
      <c r="M44" s="3">
        <f t="shared" ref="M44" si="199">0.2*K40+0.2*K41+0.2*K42+0.2*K43+0.2*K44</f>
        <v>6111.2000000000007</v>
      </c>
      <c r="N44" s="3">
        <f t="shared" ref="N44" si="200">D44+M44</f>
        <v>88616.2</v>
      </c>
      <c r="O44" s="3">
        <f t="shared" ref="O44" si="201">N44+O43</f>
        <v>850551.79999999981</v>
      </c>
      <c r="P44" s="3">
        <f t="shared" ref="P44" si="202">O44/B50</f>
        <v>1394953.7077975243</v>
      </c>
      <c r="Q44" s="3">
        <f t="shared" ref="Q44" si="203">O44/B44</f>
        <v>1969365.7186077782</v>
      </c>
      <c r="R44" s="3">
        <f t="shared" ref="R44" si="204">O44/B38</f>
        <v>3207185.6437387802</v>
      </c>
      <c r="S44" s="3">
        <f>'tyee daily'!BF53</f>
        <v>65521.414135925923</v>
      </c>
      <c r="T44" s="3">
        <v>934980.48631426843</v>
      </c>
      <c r="U44" s="3">
        <f t="shared" si="3"/>
        <v>0.45077055578993547</v>
      </c>
      <c r="V44">
        <f>'tyee daily'!BC53</f>
        <v>25137</v>
      </c>
      <c r="W44">
        <v>879685</v>
      </c>
    </row>
    <row r="45" spans="1:23" x14ac:dyDescent="0.2">
      <c r="A45" s="4">
        <v>45496</v>
      </c>
      <c r="B45" s="3">
        <v>0.4615144383476788</v>
      </c>
      <c r="C45" s="5">
        <f>index!B45</f>
        <v>63.52</v>
      </c>
      <c r="D45">
        <f>'tyee daily'!BD54</f>
        <v>82743</v>
      </c>
      <c r="E45">
        <f t="shared" ref="E45" si="205">E44+C45</f>
        <v>699.12</v>
      </c>
      <c r="F45" s="3">
        <f t="shared" ref="F45" si="206">D45+F44</f>
        <v>910704</v>
      </c>
      <c r="K45" s="3">
        <f t="shared" ref="K45" si="207">SUM(G45:H45)</f>
        <v>0</v>
      </c>
      <c r="L45" s="3">
        <f t="shared" ref="L45" si="208">L44+K45</f>
        <v>37729</v>
      </c>
      <c r="M45" s="3">
        <f t="shared" ref="M45" si="209">0.2*K41+0.2*K42+0.2*K43+0.2*K44+0.2*K45</f>
        <v>6111.2000000000007</v>
      </c>
      <c r="N45" s="3">
        <f t="shared" ref="N45" si="210">D45+M45</f>
        <v>88854.2</v>
      </c>
      <c r="O45" s="3">
        <f t="shared" ref="O45" si="211">N45+O44</f>
        <v>939405.99999999977</v>
      </c>
      <c r="P45" s="3">
        <f t="shared" ref="P45" si="212">O45/B51</f>
        <v>1472853.6119313734</v>
      </c>
      <c r="Q45" s="3">
        <f t="shared" ref="Q45" si="213">O45/B45</f>
        <v>2035485.6141950311</v>
      </c>
      <c r="R45" s="3">
        <f t="shared" ref="R45" si="214">O45/B39</f>
        <v>3230941.7242023624</v>
      </c>
      <c r="S45" s="3">
        <f>'tyee daily'!BF54</f>
        <v>63846.686513333341</v>
      </c>
      <c r="T45" s="3">
        <v>998827.17282760155</v>
      </c>
      <c r="U45" s="3">
        <f t="shared" si="3"/>
        <v>0.48155216758422398</v>
      </c>
      <c r="V45">
        <f>'tyee daily'!BC54</f>
        <v>24543</v>
      </c>
      <c r="W45">
        <v>904228</v>
      </c>
    </row>
    <row r="46" spans="1:23" x14ac:dyDescent="0.2">
      <c r="A46" s="4">
        <v>45497</v>
      </c>
      <c r="B46" s="3">
        <v>0.491439395553048</v>
      </c>
      <c r="C46" s="5">
        <f>index!B46</f>
        <v>83.69</v>
      </c>
      <c r="D46">
        <f>'tyee daily'!BD55</f>
        <v>109022</v>
      </c>
      <c r="E46">
        <f t="shared" ref="E46" si="215">E45+C46</f>
        <v>782.81</v>
      </c>
      <c r="F46" s="3">
        <f t="shared" ref="F46" si="216">D46+F45</f>
        <v>1019726</v>
      </c>
      <c r="K46" s="3">
        <f t="shared" ref="K46" si="217">SUM(G46:H46)</f>
        <v>0</v>
      </c>
      <c r="L46" s="3">
        <f t="shared" ref="L46" si="218">L45+K46</f>
        <v>37729</v>
      </c>
      <c r="M46" s="3">
        <f t="shared" ref="M46" si="219">0.2*K42+0.2*K43+0.2*K44+0.2*K45+0.2*K46</f>
        <v>6111.2000000000007</v>
      </c>
      <c r="N46" s="3">
        <f t="shared" ref="N46" si="220">D46+M46</f>
        <v>115133.2</v>
      </c>
      <c r="O46" s="3">
        <f t="shared" ref="O46" si="221">N46+O45</f>
        <v>1054539.1999999997</v>
      </c>
      <c r="P46" s="3">
        <f t="shared" ref="P46" si="222">O46/B52</f>
        <v>1586568.116759802</v>
      </c>
      <c r="Q46" s="3">
        <f t="shared" ref="Q46" si="223">O46/B46</f>
        <v>2145817.3877437315</v>
      </c>
      <c r="R46" s="3">
        <f t="shared" ref="R46" si="224">O46/B40</f>
        <v>3322859.7837919006</v>
      </c>
      <c r="S46" s="3">
        <f>'tyee daily'!BF55</f>
        <v>67398.683123962968</v>
      </c>
      <c r="T46" s="3">
        <v>1066225.8559515646</v>
      </c>
      <c r="U46" s="3">
        <f t="shared" si="3"/>
        <v>0.51404625948881877</v>
      </c>
      <c r="V46">
        <f>'tyee daily'!BC55</f>
        <v>41973</v>
      </c>
      <c r="W46">
        <v>946201</v>
      </c>
    </row>
    <row r="47" spans="1:23" x14ac:dyDescent="0.2">
      <c r="A47" s="4">
        <v>45498</v>
      </c>
      <c r="B47" s="3">
        <v>0.52158360171912821</v>
      </c>
      <c r="C47" s="5">
        <f>index!B47</f>
        <v>67.930000000000007</v>
      </c>
      <c r="D47">
        <f>'tyee daily'!BD56</f>
        <v>88485</v>
      </c>
      <c r="E47">
        <f t="shared" ref="E47:E48" si="225">E46+C47</f>
        <v>850.74</v>
      </c>
      <c r="F47" s="3">
        <f t="shared" ref="F47:F48" si="226">D47+F46</f>
        <v>1108211</v>
      </c>
      <c r="G47">
        <v>29784</v>
      </c>
      <c r="H47">
        <v>8183</v>
      </c>
      <c r="I47">
        <v>97</v>
      </c>
      <c r="J47">
        <v>8</v>
      </c>
      <c r="K47" s="3">
        <f t="shared" ref="K47:K48" si="227">SUM(G47:H47)</f>
        <v>37967</v>
      </c>
      <c r="L47" s="3">
        <f t="shared" ref="L47:L48" si="228">L46+K47</f>
        <v>75696</v>
      </c>
      <c r="M47" s="3">
        <f t="shared" ref="M47:M48" si="229">0.2*K43+0.2*K44+0.2*K45+0.2*K46+0.2*K47</f>
        <v>10509.2</v>
      </c>
      <c r="N47" s="3">
        <f t="shared" ref="N47:N48" si="230">D47+M47</f>
        <v>98994.2</v>
      </c>
      <c r="O47" s="3">
        <f t="shared" ref="O47:O48" si="231">N47+O46</f>
        <v>1153533.3999999997</v>
      </c>
      <c r="P47" s="3">
        <f t="shared" ref="P47:P48" si="232">O47/B53</f>
        <v>1669758.7684356647</v>
      </c>
      <c r="Q47" s="3">
        <f t="shared" ref="Q47:Q48" si="233">O47/B47</f>
        <v>2211598.2868287629</v>
      </c>
      <c r="R47" s="3">
        <f t="shared" ref="R47:R48" si="234">O47/B41</f>
        <v>3346563.4109557988</v>
      </c>
      <c r="S47" s="3">
        <f>'tyee daily'!BF56</f>
        <v>65115.075579629636</v>
      </c>
      <c r="T47" s="3">
        <v>1131340.9315311946</v>
      </c>
      <c r="U47" s="3">
        <f t="shared" si="3"/>
        <v>0.54543938398603697</v>
      </c>
      <c r="V47">
        <f>'tyee daily'!BC56</f>
        <v>36623</v>
      </c>
      <c r="W47">
        <v>982824</v>
      </c>
    </row>
    <row r="48" spans="1:23" x14ac:dyDescent="0.2">
      <c r="A48" s="4">
        <v>45499</v>
      </c>
      <c r="B48" s="3">
        <v>0.55154932985508565</v>
      </c>
      <c r="C48" s="5">
        <f>index!B48</f>
        <v>45.96</v>
      </c>
      <c r="D48">
        <f>'tyee daily'!BD57</f>
        <v>59867</v>
      </c>
      <c r="E48">
        <f t="shared" si="225"/>
        <v>896.7</v>
      </c>
      <c r="F48" s="3">
        <f t="shared" si="226"/>
        <v>1168078</v>
      </c>
      <c r="G48">
        <v>10415</v>
      </c>
      <c r="H48">
        <v>12266</v>
      </c>
      <c r="I48">
        <v>69</v>
      </c>
      <c r="J48">
        <v>12</v>
      </c>
      <c r="K48" s="3">
        <f t="shared" si="227"/>
        <v>22681</v>
      </c>
      <c r="L48" s="3">
        <f t="shared" si="228"/>
        <v>98377</v>
      </c>
      <c r="M48" s="3">
        <f t="shared" si="229"/>
        <v>12129.6</v>
      </c>
      <c r="N48" s="3">
        <f t="shared" si="230"/>
        <v>71996.600000000006</v>
      </c>
      <c r="O48" s="3">
        <f t="shared" si="231"/>
        <v>1225529.9999999998</v>
      </c>
      <c r="P48" s="3">
        <f t="shared" si="232"/>
        <v>1711515.4671459044</v>
      </c>
      <c r="Q48" s="3">
        <f t="shared" si="233"/>
        <v>2221977.135430472</v>
      </c>
      <c r="R48" s="3">
        <f t="shared" si="234"/>
        <v>3284827.0514881709</v>
      </c>
      <c r="S48" s="3">
        <f>'tyee daily'!BF57</f>
        <v>64873.08084240742</v>
      </c>
      <c r="T48" s="3">
        <v>1196214.012373602</v>
      </c>
      <c r="U48" s="3">
        <f t="shared" si="3"/>
        <v>0.57671583855934472</v>
      </c>
      <c r="V48">
        <f>'tyee daily'!BC57</f>
        <v>22246</v>
      </c>
      <c r="W48">
        <v>1005070</v>
      </c>
    </row>
    <row r="49" spans="1:23" x14ac:dyDescent="0.2">
      <c r="A49" s="4">
        <v>45500</v>
      </c>
      <c r="B49" s="3">
        <v>0.58076759696005043</v>
      </c>
      <c r="C49" s="5">
        <f>index!B49</f>
        <v>40.74</v>
      </c>
      <c r="D49">
        <f>'tyee daily'!BD58</f>
        <v>53077</v>
      </c>
      <c r="E49">
        <f t="shared" ref="E49" si="235">E48+C49</f>
        <v>937.44</v>
      </c>
      <c r="F49" s="3">
        <f t="shared" ref="F49" si="236">D49+F48</f>
        <v>1221155</v>
      </c>
      <c r="H49">
        <v>4756</v>
      </c>
      <c r="J49">
        <v>8</v>
      </c>
      <c r="K49" s="3">
        <f t="shared" ref="K49" si="237">SUM(G49:H49)</f>
        <v>4756</v>
      </c>
      <c r="L49" s="3">
        <f t="shared" ref="L49" si="238">L48+K49</f>
        <v>103133</v>
      </c>
      <c r="M49" s="3">
        <f t="shared" ref="M49" si="239">0.2*K45+0.2*K46+0.2*K47+0.2*K48+0.2*K49</f>
        <v>13080.800000000001</v>
      </c>
      <c r="N49" s="3">
        <f t="shared" ref="N49" si="240">D49+M49</f>
        <v>66157.8</v>
      </c>
      <c r="O49" s="3">
        <f t="shared" ref="O49" si="241">N49+O48</f>
        <v>1291687.7999999998</v>
      </c>
      <c r="P49" s="3">
        <f t="shared" ref="P49" si="242">O49/B55</f>
        <v>1746791.0296040822</v>
      </c>
      <c r="Q49" s="3">
        <f t="shared" ref="Q49" si="243">O49/B49</f>
        <v>2224104.4554847158</v>
      </c>
      <c r="R49" s="3">
        <f t="shared" ref="R49" si="244">O49/B43</f>
        <v>3211037.5414142278</v>
      </c>
      <c r="S49" s="3">
        <f>'tyee daily'!BF58</f>
        <v>62078.18351000001</v>
      </c>
      <c r="T49" s="3">
        <v>1258292.1958836019</v>
      </c>
      <c r="U49" s="3">
        <f t="shared" si="3"/>
        <v>0.60664482391554453</v>
      </c>
      <c r="V49">
        <f>'tyee daily'!BC58</f>
        <v>14138</v>
      </c>
      <c r="W49">
        <v>1019208</v>
      </c>
    </row>
    <row r="50" spans="1:23" x14ac:dyDescent="0.2">
      <c r="A50" s="4">
        <v>45501</v>
      </c>
      <c r="B50" s="3">
        <v>0.60973478563881944</v>
      </c>
      <c r="C50" s="5">
        <f>index!B50</f>
        <v>30.08</v>
      </c>
      <c r="D50">
        <f>'tyee daily'!BD59</f>
        <v>39187</v>
      </c>
      <c r="E50">
        <f t="shared" ref="E50" si="245">E49+C50</f>
        <v>967.5200000000001</v>
      </c>
      <c r="F50" s="3">
        <f t="shared" ref="F50" si="246">D50+F49</f>
        <v>1260342</v>
      </c>
      <c r="K50" s="3">
        <f t="shared" ref="K50" si="247">SUM(G50:H50)</f>
        <v>0</v>
      </c>
      <c r="L50" s="3">
        <f t="shared" ref="L50" si="248">L49+K50</f>
        <v>103133</v>
      </c>
      <c r="M50" s="3">
        <f t="shared" ref="M50" si="249">0.2*K46+0.2*K47+0.2*K48+0.2*K49+0.2*K50</f>
        <v>13080.800000000001</v>
      </c>
      <c r="N50" s="3">
        <f t="shared" ref="N50" si="250">D50+M50</f>
        <v>52267.8</v>
      </c>
      <c r="O50" s="3">
        <f t="shared" ref="O50" si="251">N50+O49</f>
        <v>1343955.5999999999</v>
      </c>
      <c r="P50" s="3">
        <f t="shared" ref="P50" si="252">O50/B56</f>
        <v>1765128.3843498984</v>
      </c>
      <c r="Q50" s="3">
        <f t="shared" ref="Q50" si="253">O50/B50</f>
        <v>2204164.2229611962</v>
      </c>
      <c r="R50" s="3">
        <f t="shared" ref="R50" si="254">O50/B44</f>
        <v>3111791.7638537101</v>
      </c>
      <c r="S50" s="3">
        <f>'tyee daily'!BF59</f>
        <v>62312.023554074076</v>
      </c>
      <c r="T50" s="3">
        <v>1320604.2194376758</v>
      </c>
      <c r="U50" s="3">
        <f t="shared" si="3"/>
        <v>0.63668654767449817</v>
      </c>
      <c r="V50">
        <f>'tyee daily'!BC59</f>
        <v>18520</v>
      </c>
      <c r="W50">
        <v>1037728</v>
      </c>
    </row>
    <row r="51" spans="1:23" x14ac:dyDescent="0.2">
      <c r="A51" s="4">
        <v>45502</v>
      </c>
      <c r="B51" s="3">
        <v>0.63781355620817171</v>
      </c>
      <c r="C51" s="5">
        <f>index!B51</f>
        <v>27.55</v>
      </c>
      <c r="D51">
        <f>'tyee daily'!BD60</f>
        <v>35885</v>
      </c>
      <c r="E51">
        <f t="shared" ref="E51" si="255">E50+C51</f>
        <v>995.07</v>
      </c>
      <c r="F51" s="3">
        <f t="shared" ref="F51" si="256">D51+F50</f>
        <v>1296227</v>
      </c>
      <c r="G51">
        <v>10940</v>
      </c>
      <c r="I51">
        <v>84</v>
      </c>
      <c r="K51" s="3">
        <f t="shared" ref="K51" si="257">SUM(G51:H51)</f>
        <v>10940</v>
      </c>
      <c r="L51" s="3">
        <f t="shared" ref="L51" si="258">L50+K51</f>
        <v>114073</v>
      </c>
      <c r="M51" s="3">
        <f t="shared" ref="M51" si="259">0.2*K47+0.2*K48+0.2*K49+0.2*K50+0.2*K51</f>
        <v>15268.800000000001</v>
      </c>
      <c r="N51" s="3">
        <f t="shared" ref="N51" si="260">D51+M51</f>
        <v>51153.8</v>
      </c>
      <c r="O51" s="3">
        <f t="shared" ref="O51" si="261">N51+O50</f>
        <v>1395109.4</v>
      </c>
      <c r="P51" s="3">
        <f t="shared" ref="P51" si="262">O51/B57</f>
        <v>1783628.3980197185</v>
      </c>
      <c r="Q51" s="3">
        <f t="shared" ref="Q51" si="263">O51/B51</f>
        <v>2187331.0568906432</v>
      </c>
      <c r="R51" s="3">
        <f t="shared" ref="R51" si="264">O51/B45</f>
        <v>3022894.3757313257</v>
      </c>
      <c r="S51" s="3">
        <f>'tyee daily'!BF60</f>
        <v>64050.869721444447</v>
      </c>
      <c r="T51" s="3">
        <v>1384655.0891591203</v>
      </c>
      <c r="U51" s="3">
        <f t="shared" si="3"/>
        <v>0.66756659978871924</v>
      </c>
      <c r="V51">
        <f>'tyee daily'!BC60</f>
        <v>19940</v>
      </c>
      <c r="W51">
        <v>1057668</v>
      </c>
    </row>
    <row r="52" spans="1:23" x14ac:dyDescent="0.2">
      <c r="A52" s="4">
        <v>45503</v>
      </c>
      <c r="B52" s="3">
        <v>0.66466682952992395</v>
      </c>
      <c r="C52" s="5">
        <f>index!B52</f>
        <v>25.25</v>
      </c>
      <c r="D52">
        <f>'tyee daily'!BD61</f>
        <v>32890</v>
      </c>
      <c r="E52">
        <f t="shared" ref="E52:E54" si="265">E51+C52</f>
        <v>1020.32</v>
      </c>
      <c r="F52" s="3">
        <f t="shared" ref="F52:F54" si="266">D52+F51</f>
        <v>1329117</v>
      </c>
      <c r="G52">
        <v>9335</v>
      </c>
      <c r="I52">
        <v>84</v>
      </c>
      <c r="K52" s="3">
        <f t="shared" ref="K52:K54" si="267">SUM(G52:H52)</f>
        <v>9335</v>
      </c>
      <c r="L52" s="3">
        <f t="shared" ref="L52:L54" si="268">L51+K52</f>
        <v>123408</v>
      </c>
      <c r="M52" s="3">
        <f t="shared" ref="M52:M54" si="269">0.2*K48+0.2*K49+0.2*K50+0.2*K51+0.2*K52</f>
        <v>9542.4</v>
      </c>
      <c r="N52" s="3">
        <f t="shared" ref="N52:N54" si="270">D52+M52</f>
        <v>42432.4</v>
      </c>
      <c r="O52" s="3">
        <f t="shared" ref="O52:O54" si="271">N52+O51</f>
        <v>1437541.7999999998</v>
      </c>
      <c r="P52" s="3">
        <f t="shared" ref="P52:P54" si="272">O52/B58</f>
        <v>1793424.1013279455</v>
      </c>
      <c r="Q52" s="3">
        <f t="shared" ref="Q52:Q54" si="273">O52/B52</f>
        <v>2162800.5733589572</v>
      </c>
      <c r="R52" s="3">
        <f t="shared" ref="R52:R54" si="274">O52/B46</f>
        <v>2925165.9777544751</v>
      </c>
      <c r="S52" s="3">
        <f>'tyee daily'!BF61</f>
        <v>61174.31487451851</v>
      </c>
      <c r="T52" s="3">
        <v>1445829.404033639</v>
      </c>
      <c r="U52" s="3">
        <f t="shared" si="3"/>
        <v>0.69705981416023977</v>
      </c>
      <c r="V52">
        <f>'tyee daily'!BC61</f>
        <v>26110</v>
      </c>
      <c r="W52">
        <v>1083778</v>
      </c>
    </row>
    <row r="53" spans="1:23" x14ac:dyDescent="0.2">
      <c r="A53" s="4">
        <v>45504</v>
      </c>
      <c r="B53" s="3">
        <v>0.69083835450117292</v>
      </c>
      <c r="C53" s="5">
        <f>index!B53</f>
        <v>24.89</v>
      </c>
      <c r="D53">
        <f>'tyee daily'!BD62</f>
        <v>32428</v>
      </c>
      <c r="E53">
        <f t="shared" si="265"/>
        <v>1045.21</v>
      </c>
      <c r="F53" s="3">
        <f t="shared" si="266"/>
        <v>1361545</v>
      </c>
      <c r="K53" s="3">
        <f t="shared" si="267"/>
        <v>0</v>
      </c>
      <c r="L53" s="3">
        <f t="shared" si="268"/>
        <v>123408</v>
      </c>
      <c r="M53" s="3">
        <f t="shared" si="269"/>
        <v>5006.2</v>
      </c>
      <c r="N53" s="3">
        <f t="shared" si="270"/>
        <v>37434.199999999997</v>
      </c>
      <c r="O53" s="3">
        <f t="shared" si="271"/>
        <v>1474975.9999999998</v>
      </c>
      <c r="P53" s="3">
        <f t="shared" si="272"/>
        <v>1799359.021774359</v>
      </c>
      <c r="Q53" s="3">
        <f t="shared" si="273"/>
        <v>2135052.2743703504</v>
      </c>
      <c r="R53" s="3">
        <f t="shared" si="274"/>
        <v>2827880.3151374217</v>
      </c>
      <c r="S53" s="3">
        <f>'tyee daily'!BF62</f>
        <v>53718.809537129629</v>
      </c>
      <c r="T53" s="3">
        <v>1499548.2135707687</v>
      </c>
      <c r="U53" s="3">
        <f t="shared" si="3"/>
        <v>0.72295859813046104</v>
      </c>
      <c r="V53">
        <f>'tyee daily'!BC62</f>
        <v>18963</v>
      </c>
      <c r="W53">
        <v>1102741</v>
      </c>
    </row>
    <row r="54" spans="1:23" x14ac:dyDescent="0.2">
      <c r="A54" s="4">
        <v>45505</v>
      </c>
      <c r="B54" s="3">
        <v>0.71604962007364958</v>
      </c>
      <c r="C54" s="5">
        <f>index!B54</f>
        <v>23.16</v>
      </c>
      <c r="D54">
        <f>'tyee daily'!BD63</f>
        <v>30171</v>
      </c>
      <c r="E54">
        <f t="shared" si="265"/>
        <v>1068.3700000000001</v>
      </c>
      <c r="F54" s="3">
        <f t="shared" si="266"/>
        <v>1391716</v>
      </c>
      <c r="K54" s="3">
        <f t="shared" si="267"/>
        <v>0</v>
      </c>
      <c r="L54" s="3">
        <f t="shared" si="268"/>
        <v>123408</v>
      </c>
      <c r="M54" s="3">
        <f t="shared" si="269"/>
        <v>4055</v>
      </c>
      <c r="N54" s="3">
        <f t="shared" si="270"/>
        <v>34226</v>
      </c>
      <c r="O54" s="3">
        <f t="shared" si="271"/>
        <v>1509201.9999999998</v>
      </c>
      <c r="P54" s="3">
        <f t="shared" si="272"/>
        <v>1802845.1335395053</v>
      </c>
      <c r="Q54" s="3">
        <f t="shared" si="273"/>
        <v>2107677.9565147595</v>
      </c>
      <c r="R54" s="3">
        <f t="shared" si="274"/>
        <v>2736295.5919038616</v>
      </c>
      <c r="S54" s="3">
        <f>'tyee daily'!BF63</f>
        <v>48631.29192953703</v>
      </c>
      <c r="T54" s="3">
        <v>1548179.5055003057</v>
      </c>
      <c r="U54" s="3">
        <f t="shared" si="3"/>
        <v>0.74640460027995581</v>
      </c>
      <c r="V54">
        <f>'tyee daily'!BC63</f>
        <v>22102</v>
      </c>
      <c r="W54">
        <v>1124843</v>
      </c>
    </row>
    <row r="55" spans="1:23" x14ac:dyDescent="0.2">
      <c r="A55" s="4">
        <v>45506</v>
      </c>
      <c r="B55" s="3">
        <v>0.73946326613136226</v>
      </c>
      <c r="C55" s="5">
        <f>index!B55</f>
        <v>37.11</v>
      </c>
      <c r="D55">
        <f>'tyee daily'!BD64</f>
        <v>48339</v>
      </c>
      <c r="E55">
        <f t="shared" ref="E55:E58" si="275">E54+C55</f>
        <v>1105.48</v>
      </c>
      <c r="F55" s="3">
        <f t="shared" ref="F55:F58" si="276">D55+F54</f>
        <v>1440055</v>
      </c>
      <c r="G55">
        <v>16593</v>
      </c>
      <c r="H55">
        <v>10102</v>
      </c>
      <c r="I55">
        <v>85</v>
      </c>
      <c r="J55">
        <v>12</v>
      </c>
      <c r="K55" s="3">
        <f t="shared" ref="K55:K58" si="277">SUM(G55:H55)</f>
        <v>26695</v>
      </c>
      <c r="L55" s="3">
        <f t="shared" ref="L55:L58" si="278">L54+K55</f>
        <v>150103</v>
      </c>
      <c r="M55" s="3">
        <f t="shared" ref="M55:M58" si="279">0.2*K51+0.2*K52+0.2*K53+0.2*K54+0.2*K55</f>
        <v>9394</v>
      </c>
      <c r="N55" s="3">
        <f t="shared" ref="N55:N58" si="280">D55+M55</f>
        <v>57733</v>
      </c>
      <c r="O55" s="3">
        <f t="shared" ref="O55:O58" si="281">N55+O54</f>
        <v>1566934.9999999998</v>
      </c>
      <c r="P55" s="3">
        <f t="shared" ref="P55:P58" si="282">O55/B61</f>
        <v>1836453.9618012877</v>
      </c>
      <c r="Q55" s="3">
        <f t="shared" ref="Q55:Q58" si="283">O55/B55</f>
        <v>2119016.6865187339</v>
      </c>
      <c r="R55" s="3">
        <f t="shared" ref="R55:R58" si="284">O55/B49</f>
        <v>2698041.3649141402</v>
      </c>
      <c r="S55" s="3">
        <f>'tyee daily'!BF64</f>
        <v>49494.933252499999</v>
      </c>
      <c r="T55" s="3">
        <v>1597674.4387528058</v>
      </c>
      <c r="U55" s="3">
        <f t="shared" si="3"/>
        <v>0.77026697911843356</v>
      </c>
      <c r="V55">
        <f>'tyee daily'!BC64</f>
        <v>41044</v>
      </c>
      <c r="W55">
        <v>1165887</v>
      </c>
    </row>
    <row r="56" spans="1:23" x14ac:dyDescent="0.2">
      <c r="A56" s="4">
        <v>45507</v>
      </c>
      <c r="B56" s="3">
        <v>0.76139254907227749</v>
      </c>
      <c r="C56" s="5">
        <f>index!B56</f>
        <v>20.059999999999999</v>
      </c>
      <c r="D56">
        <f>'tyee daily'!BD65</f>
        <v>26138</v>
      </c>
      <c r="E56">
        <f t="shared" si="275"/>
        <v>1125.54</v>
      </c>
      <c r="F56" s="3">
        <f t="shared" si="276"/>
        <v>1466193</v>
      </c>
      <c r="G56">
        <v>13326</v>
      </c>
      <c r="H56">
        <v>9021</v>
      </c>
      <c r="I56">
        <v>74</v>
      </c>
      <c r="J56">
        <v>9</v>
      </c>
      <c r="K56" s="3">
        <f t="shared" si="277"/>
        <v>22347</v>
      </c>
      <c r="L56" s="3">
        <f t="shared" si="278"/>
        <v>172450</v>
      </c>
      <c r="M56" s="3">
        <f t="shared" si="279"/>
        <v>11675.400000000001</v>
      </c>
      <c r="N56" s="3">
        <f t="shared" si="280"/>
        <v>37813.4</v>
      </c>
      <c r="O56" s="3">
        <f t="shared" si="281"/>
        <v>1604748.3999999997</v>
      </c>
      <c r="P56" s="3">
        <f t="shared" si="282"/>
        <v>1849532.6010361379</v>
      </c>
      <c r="Q56" s="3">
        <f t="shared" si="283"/>
        <v>2107649.2040213859</v>
      </c>
      <c r="R56" s="3">
        <f t="shared" si="284"/>
        <v>2631879.3642693423</v>
      </c>
      <c r="S56" s="3">
        <f>'tyee daily'!BF65</f>
        <v>45891.990139814821</v>
      </c>
      <c r="T56" s="3">
        <v>1643566.4288926208</v>
      </c>
      <c r="U56" s="3">
        <f t="shared" si="3"/>
        <v>0.7923923156408873</v>
      </c>
      <c r="V56">
        <f>'tyee daily'!BC65</f>
        <v>27419</v>
      </c>
      <c r="W56">
        <v>1193306</v>
      </c>
    </row>
    <row r="57" spans="1:23" x14ac:dyDescent="0.2">
      <c r="A57" s="4">
        <v>45508</v>
      </c>
      <c r="B57" s="3">
        <v>0.78217492026305846</v>
      </c>
      <c r="C57" s="5">
        <f>index!B57</f>
        <v>26.15</v>
      </c>
      <c r="D57">
        <f>'tyee daily'!BD66</f>
        <v>34063</v>
      </c>
      <c r="E57">
        <f t="shared" si="275"/>
        <v>1151.69</v>
      </c>
      <c r="F57" s="3">
        <f t="shared" si="276"/>
        <v>1500256</v>
      </c>
      <c r="H57">
        <v>1535</v>
      </c>
      <c r="J57">
        <v>4</v>
      </c>
      <c r="K57" s="3">
        <f t="shared" si="277"/>
        <v>1535</v>
      </c>
      <c r="L57" s="3">
        <f t="shared" si="278"/>
        <v>173985</v>
      </c>
      <c r="M57" s="3">
        <f t="shared" si="279"/>
        <v>10115.400000000001</v>
      </c>
      <c r="N57" s="3">
        <f t="shared" si="280"/>
        <v>44178.400000000001</v>
      </c>
      <c r="O57" s="3">
        <f t="shared" si="281"/>
        <v>1648926.7999999996</v>
      </c>
      <c r="P57" s="3">
        <f t="shared" si="282"/>
        <v>1872927.7922523743</v>
      </c>
      <c r="Q57" s="3">
        <f t="shared" si="283"/>
        <v>2108130.4926594142</v>
      </c>
      <c r="R57" s="3">
        <f t="shared" si="284"/>
        <v>2585280.2656044792</v>
      </c>
      <c r="S57" s="3">
        <f>'tyee daily'!BF66</f>
        <v>40918.599721962964</v>
      </c>
      <c r="T57" s="3">
        <v>1684485.0286145834</v>
      </c>
      <c r="U57" s="3">
        <f t="shared" si="3"/>
        <v>0.81211989307036447</v>
      </c>
      <c r="V57">
        <f>'tyee daily'!BC66</f>
        <v>45630</v>
      </c>
      <c r="W57">
        <v>1238936</v>
      </c>
    </row>
    <row r="58" spans="1:23" x14ac:dyDescent="0.2">
      <c r="A58" s="4">
        <v>45509</v>
      </c>
      <c r="B58" s="3">
        <v>0.80156266380917285</v>
      </c>
      <c r="C58" s="5">
        <f>index!B58</f>
        <v>15.1</v>
      </c>
      <c r="D58">
        <f>'tyee daily'!BD67</f>
        <v>19675</v>
      </c>
      <c r="E58">
        <f t="shared" si="275"/>
        <v>1166.79</v>
      </c>
      <c r="F58" s="3">
        <f t="shared" si="276"/>
        <v>1519931</v>
      </c>
      <c r="K58" s="3">
        <f t="shared" si="277"/>
        <v>0</v>
      </c>
      <c r="L58" s="3">
        <f t="shared" si="278"/>
        <v>173985</v>
      </c>
      <c r="M58" s="3">
        <f t="shared" si="279"/>
        <v>10115.400000000001</v>
      </c>
      <c r="N58" s="3">
        <f t="shared" si="280"/>
        <v>29790.400000000001</v>
      </c>
      <c r="O58" s="3">
        <f t="shared" si="281"/>
        <v>1678717.1999999995</v>
      </c>
      <c r="P58" s="3">
        <f t="shared" si="282"/>
        <v>1882907.3833888506</v>
      </c>
      <c r="Q58" s="3">
        <f t="shared" si="283"/>
        <v>2094305.6304823721</v>
      </c>
      <c r="R58" s="3">
        <f t="shared" si="284"/>
        <v>2525652.1394143412</v>
      </c>
      <c r="S58" s="3">
        <f>'tyee daily'!BF67</f>
        <v>38953.905187814809</v>
      </c>
      <c r="T58" s="3">
        <v>1723438.9338023986</v>
      </c>
      <c r="U58" s="3">
        <f t="shared" si="3"/>
        <v>0.83090025667016465</v>
      </c>
      <c r="V58">
        <f>'tyee daily'!BC67</f>
        <v>39289</v>
      </c>
      <c r="W58">
        <v>1278225</v>
      </c>
    </row>
    <row r="59" spans="1:23" x14ac:dyDescent="0.2">
      <c r="A59" s="4">
        <v>45510</v>
      </c>
      <c r="B59" s="3">
        <v>0.81972301366823219</v>
      </c>
      <c r="C59" s="5">
        <f>index!B59</f>
        <v>29.41</v>
      </c>
      <c r="D59">
        <f>'tyee daily'!BD68</f>
        <v>38306</v>
      </c>
      <c r="E59">
        <f t="shared" ref="E59:E60" si="285">E58+C59</f>
        <v>1196.2</v>
      </c>
      <c r="F59" s="3">
        <f t="shared" ref="F59:F60" si="286">D59+F58</f>
        <v>1558237</v>
      </c>
      <c r="K59" s="3">
        <f t="shared" ref="K59:K60" si="287">SUM(G59:H59)</f>
        <v>0</v>
      </c>
      <c r="L59" s="3">
        <f t="shared" ref="L59:L60" si="288">L58+K59</f>
        <v>173985</v>
      </c>
      <c r="M59" s="3">
        <f t="shared" ref="M59:M60" si="289">0.2*K55+0.2*K56+0.2*K57+0.2*K58+0.2*K59</f>
        <v>10115.400000000001</v>
      </c>
      <c r="N59" s="3">
        <f t="shared" ref="N59:N60" si="290">D59+M59</f>
        <v>48421.4</v>
      </c>
      <c r="O59" s="3">
        <f t="shared" ref="O59:O60" si="291">N59+O58</f>
        <v>1727138.5999999994</v>
      </c>
      <c r="P59" s="3">
        <f t="shared" ref="P59:P60" si="292">O59/B65</f>
        <v>1916202.3310690254</v>
      </c>
      <c r="Q59" s="3">
        <f t="shared" ref="Q59:Q60" si="293">O59/B59</f>
        <v>2106978.2977924626</v>
      </c>
      <c r="R59" s="3">
        <f t="shared" ref="R59:R60" si="294">O59/B53</f>
        <v>2500061.82885879</v>
      </c>
      <c r="S59" s="3">
        <f>'tyee daily'!BF68</f>
        <v>39035.124371425918</v>
      </c>
      <c r="T59" s="3">
        <v>1762474.0581738246</v>
      </c>
      <c r="U59" s="3">
        <f t="shared" si="3"/>
        <v>0.84971977746850835</v>
      </c>
      <c r="V59">
        <f>'tyee daily'!BC68</f>
        <v>36272</v>
      </c>
      <c r="W59">
        <v>1314497</v>
      </c>
    </row>
    <row r="60" spans="1:23" x14ac:dyDescent="0.2">
      <c r="A60" s="4">
        <v>45511</v>
      </c>
      <c r="B60" s="3">
        <v>0.83712237503007303</v>
      </c>
      <c r="C60" s="5">
        <f>index!B60</f>
        <v>23.78</v>
      </c>
      <c r="D60">
        <f>'tyee daily'!BD69</f>
        <v>30976</v>
      </c>
      <c r="E60">
        <f t="shared" si="285"/>
        <v>1219.98</v>
      </c>
      <c r="F60" s="3">
        <f t="shared" si="286"/>
        <v>1589213</v>
      </c>
      <c r="K60" s="3">
        <f t="shared" si="287"/>
        <v>0</v>
      </c>
      <c r="L60" s="3">
        <f t="shared" si="288"/>
        <v>173985</v>
      </c>
      <c r="M60" s="3">
        <f t="shared" si="289"/>
        <v>4776.4000000000005</v>
      </c>
      <c r="N60" s="3">
        <f t="shared" si="290"/>
        <v>35752.400000000001</v>
      </c>
      <c r="O60" s="3">
        <f t="shared" si="291"/>
        <v>1762890.9999999993</v>
      </c>
      <c r="P60" s="3">
        <f t="shared" si="292"/>
        <v>1936754.6605634282</v>
      </c>
      <c r="Q60" s="3">
        <f t="shared" si="293"/>
        <v>2105894.0157186324</v>
      </c>
      <c r="R60" s="3">
        <f t="shared" si="294"/>
        <v>2461967.6494188718</v>
      </c>
      <c r="S60" s="3">
        <f>'tyee daily'!BF69</f>
        <v>34933.216048203707</v>
      </c>
      <c r="T60" s="3">
        <v>1797407.2742220277</v>
      </c>
      <c r="U60" s="3">
        <f t="shared" si="3"/>
        <v>0.866561696036941</v>
      </c>
      <c r="V60">
        <f>'tyee daily'!BC69</f>
        <v>24562</v>
      </c>
      <c r="W60">
        <v>1339059</v>
      </c>
    </row>
    <row r="61" spans="1:23" x14ac:dyDescent="0.2">
      <c r="A61" s="4">
        <v>45512</v>
      </c>
      <c r="B61" s="3">
        <v>0.85323946725191524</v>
      </c>
      <c r="C61" s="5">
        <f>index!B61</f>
        <v>24.98</v>
      </c>
      <c r="D61">
        <f>'tyee daily'!BD70</f>
        <v>32547</v>
      </c>
      <c r="E61">
        <f t="shared" ref="E61:E62" si="295">E60+C61</f>
        <v>1244.96</v>
      </c>
      <c r="F61" s="3">
        <f t="shared" ref="F61:F62" si="296">D61+F60</f>
        <v>1621760</v>
      </c>
      <c r="G61">
        <v>2961</v>
      </c>
      <c r="I61">
        <v>43</v>
      </c>
      <c r="K61" s="3">
        <f t="shared" ref="K61:K62" si="297">SUM(G61:H61)</f>
        <v>2961</v>
      </c>
      <c r="L61" s="3">
        <f t="shared" ref="L61:L62" si="298">L60+K61</f>
        <v>176946</v>
      </c>
      <c r="M61" s="3">
        <f t="shared" ref="M61:M62" si="299">0.2*K57+0.2*K58+0.2*K59+0.2*K60+0.2*K61</f>
        <v>899.2</v>
      </c>
      <c r="N61" s="3">
        <f t="shared" ref="N61:N62" si="300">D61+M61</f>
        <v>33446.199999999997</v>
      </c>
      <c r="O61" s="3">
        <f t="shared" ref="O61:O62" si="301">N61+O60</f>
        <v>1796337.1999999993</v>
      </c>
      <c r="P61" s="3">
        <f t="shared" ref="P61:P62" si="302">O61/B67</f>
        <v>1955765.1642426937</v>
      </c>
      <c r="Q61" s="3">
        <f t="shared" ref="Q61:Q62" si="303">O61/B61</f>
        <v>2105314.2393724252</v>
      </c>
      <c r="R61" s="3">
        <f t="shared" ref="R61:R62" si="304">O61/B55</f>
        <v>2429244.6728258277</v>
      </c>
      <c r="S61" s="3">
        <f>'tyee daily'!BF70</f>
        <v>28829.539697888889</v>
      </c>
      <c r="T61" s="3">
        <v>1826236.8139199167</v>
      </c>
      <c r="U61" s="3">
        <f t="shared" si="3"/>
        <v>0.88046092476203908</v>
      </c>
      <c r="V61">
        <f>'tyee daily'!BC70</f>
        <v>30845</v>
      </c>
      <c r="W61">
        <v>1369904</v>
      </c>
    </row>
    <row r="62" spans="1:23" x14ac:dyDescent="0.2">
      <c r="A62" s="4">
        <v>45513</v>
      </c>
      <c r="B62" s="3">
        <v>0.86765077787814815</v>
      </c>
      <c r="C62" s="5">
        <f>index!B62</f>
        <v>23.19</v>
      </c>
      <c r="D62">
        <f>'tyee daily'!BD71</f>
        <v>30208</v>
      </c>
      <c r="E62">
        <f t="shared" si="295"/>
        <v>1268.1500000000001</v>
      </c>
      <c r="F62" s="3">
        <f t="shared" si="296"/>
        <v>1651968</v>
      </c>
      <c r="G62">
        <v>1695</v>
      </c>
      <c r="I62">
        <v>35</v>
      </c>
      <c r="K62" s="3">
        <f t="shared" si="297"/>
        <v>1695</v>
      </c>
      <c r="L62" s="3">
        <f t="shared" si="298"/>
        <v>178641</v>
      </c>
      <c r="M62" s="3">
        <f t="shared" si="299"/>
        <v>931.2</v>
      </c>
      <c r="N62" s="3">
        <f t="shared" si="300"/>
        <v>31139.200000000001</v>
      </c>
      <c r="O62" s="3">
        <f t="shared" si="301"/>
        <v>1827476.3999999992</v>
      </c>
      <c r="P62" s="3">
        <f t="shared" si="302"/>
        <v>1972900.8900325317</v>
      </c>
      <c r="Q62" s="3">
        <f t="shared" si="303"/>
        <v>2106234.9583424772</v>
      </c>
      <c r="R62" s="3">
        <f t="shared" si="304"/>
        <v>2400176.3639881909</v>
      </c>
      <c r="S62" s="3">
        <f>'tyee daily'!BF71</f>
        <v>26795.070716722224</v>
      </c>
      <c r="T62" s="3">
        <v>1853031.8846366389</v>
      </c>
      <c r="U62" s="3">
        <f t="shared" si="3"/>
        <v>0.89337930016794842</v>
      </c>
      <c r="V62">
        <f>'tyee daily'!BC71</f>
        <v>17476</v>
      </c>
      <c r="W62">
        <v>1387380</v>
      </c>
    </row>
    <row r="63" spans="1:23" x14ac:dyDescent="0.2">
      <c r="A63" s="4">
        <v>45514</v>
      </c>
      <c r="B63" s="3">
        <v>0.88040062559860244</v>
      </c>
      <c r="C63" s="5">
        <f>index!B63</f>
        <v>10.36</v>
      </c>
      <c r="D63">
        <f>'tyee daily'!BD72</f>
        <v>13497</v>
      </c>
      <c r="E63">
        <f t="shared" ref="E63" si="305">E62+C63</f>
        <v>1278.51</v>
      </c>
      <c r="F63" s="3">
        <f t="shared" ref="F63" si="306">D63+F62</f>
        <v>1665465</v>
      </c>
      <c r="K63" s="3">
        <f t="shared" ref="K63" si="307">SUM(G63:H63)</f>
        <v>0</v>
      </c>
      <c r="L63" s="3">
        <f t="shared" ref="L63" si="308">L62+K63</f>
        <v>178641</v>
      </c>
      <c r="M63" s="3">
        <f t="shared" ref="M63" si="309">0.2*K59+0.2*K60+0.2*K61+0.2*K62+0.2*K63</f>
        <v>931.2</v>
      </c>
      <c r="N63" s="3">
        <f t="shared" ref="N63" si="310">D63+M63</f>
        <v>14428.2</v>
      </c>
      <c r="O63" s="3">
        <f t="shared" ref="O63" si="311">N63+O62</f>
        <v>1841904.5999999992</v>
      </c>
      <c r="P63" s="3">
        <f t="shared" ref="P63" si="312">O63/B69</f>
        <v>1972690.189877993</v>
      </c>
      <c r="Q63" s="3">
        <f t="shared" ref="Q63" si="313">O63/B63</f>
        <v>2092120.9577147341</v>
      </c>
      <c r="R63" s="3">
        <f t="shared" ref="R63" si="314">O63/B57</f>
        <v>2354849.9859603476</v>
      </c>
      <c r="S63" s="3">
        <f>'tyee daily'!BF72</f>
        <v>23786.852077851854</v>
      </c>
      <c r="T63" s="3">
        <v>1876818.7367144909</v>
      </c>
      <c r="U63" s="3">
        <f t="shared" si="3"/>
        <v>0.90484736039869673</v>
      </c>
      <c r="V63">
        <f>'tyee daily'!BC72</f>
        <v>17636</v>
      </c>
      <c r="W63">
        <v>1405016</v>
      </c>
    </row>
    <row r="64" spans="1:23" x14ac:dyDescent="0.2">
      <c r="A64" s="4">
        <v>45515</v>
      </c>
      <c r="B64" s="3">
        <v>0.89155590700305698</v>
      </c>
      <c r="C64" s="5">
        <f>index!B64</f>
        <v>4.1500000000000004</v>
      </c>
      <c r="D64">
        <f>'tyee daily'!BD73</f>
        <v>5412</v>
      </c>
      <c r="E64">
        <f t="shared" ref="E64:E65" si="315">E63+C64</f>
        <v>1282.6600000000001</v>
      </c>
      <c r="F64" s="3">
        <f t="shared" ref="F64:F65" si="316">D64+F63</f>
        <v>1670877</v>
      </c>
      <c r="K64" s="3">
        <f t="shared" ref="K64:K65" si="317">SUM(G64:H64)</f>
        <v>0</v>
      </c>
      <c r="L64" s="3">
        <f t="shared" ref="L64:L65" si="318">L63+K64</f>
        <v>178641</v>
      </c>
      <c r="M64" s="3">
        <f t="shared" ref="M64:M65" si="319">0.2*K60+0.2*K61+0.2*K62+0.2*K63+0.2*K64</f>
        <v>931.2</v>
      </c>
      <c r="N64" s="3">
        <f t="shared" ref="N64:N65" si="320">D64+M64</f>
        <v>6343.2</v>
      </c>
      <c r="O64" s="3">
        <f t="shared" ref="O64:O65" si="321">N64+O63</f>
        <v>1848247.7999999991</v>
      </c>
      <c r="P64" s="3">
        <f t="shared" ref="P64:P65" si="322">O64/B70</f>
        <v>1964282.7566641252</v>
      </c>
      <c r="Q64" s="3">
        <f t="shared" ref="Q64:Q65" si="323">O64/B64</f>
        <v>2073058.7790201942</v>
      </c>
      <c r="R64" s="3">
        <f t="shared" ref="R64:R65" si="324">O64/B58</f>
        <v>2305805.7510024062</v>
      </c>
      <c r="S64" s="3">
        <f>'tyee daily'!BF73</f>
        <v>22922.012926925923</v>
      </c>
      <c r="T64" s="3">
        <v>1899740.7496414171</v>
      </c>
      <c r="U64" s="3">
        <f t="shared" si="3"/>
        <v>0.91589846644650952</v>
      </c>
      <c r="V64">
        <f>'tyee daily'!BC73</f>
        <v>14912</v>
      </c>
      <c r="W64">
        <v>1419928</v>
      </c>
    </row>
    <row r="65" spans="1:23" x14ac:dyDescent="0.2">
      <c r="A65" s="4">
        <v>45516</v>
      </c>
      <c r="B65" s="3">
        <v>0.90133415036419995</v>
      </c>
      <c r="C65" s="5">
        <f>index!B65</f>
        <v>3.83</v>
      </c>
      <c r="D65">
        <f>'tyee daily'!BD74</f>
        <v>4990</v>
      </c>
      <c r="E65">
        <f t="shared" si="315"/>
        <v>1286.49</v>
      </c>
      <c r="F65" s="3">
        <f t="shared" si="316"/>
        <v>1675867</v>
      </c>
      <c r="K65" s="3">
        <f t="shared" si="317"/>
        <v>0</v>
      </c>
      <c r="L65" s="3">
        <f t="shared" si="318"/>
        <v>178641</v>
      </c>
      <c r="M65" s="3">
        <f t="shared" si="319"/>
        <v>931.2</v>
      </c>
      <c r="N65" s="3">
        <f t="shared" si="320"/>
        <v>5921.2</v>
      </c>
      <c r="O65" s="3">
        <f t="shared" si="321"/>
        <v>1854168.9999999991</v>
      </c>
      <c r="P65" s="3">
        <f t="shared" si="322"/>
        <v>1956785.1876374474</v>
      </c>
      <c r="Q65" s="3">
        <f t="shared" si="323"/>
        <v>2057138.2979894741</v>
      </c>
      <c r="R65" s="3">
        <f t="shared" si="324"/>
        <v>2261945.7659272696</v>
      </c>
      <c r="S65" s="3">
        <f>'tyee daily'!BF74</f>
        <v>21558.254987592591</v>
      </c>
      <c r="T65" s="3">
        <v>1921299.0046290089</v>
      </c>
      <c r="U65" s="3">
        <f t="shared" si="3"/>
        <v>0.92629208077842573</v>
      </c>
      <c r="V65">
        <f>'tyee daily'!BC74</f>
        <v>15774</v>
      </c>
      <c r="W65">
        <v>1435702</v>
      </c>
    </row>
    <row r="66" spans="1:23" x14ac:dyDescent="0.2">
      <c r="A66" s="4">
        <v>45517</v>
      </c>
      <c r="B66" s="3">
        <v>0.91022938315127144</v>
      </c>
      <c r="C66" s="5">
        <f>index!B66</f>
        <v>3.19</v>
      </c>
      <c r="D66">
        <f>'tyee daily'!BD75</f>
        <v>4150</v>
      </c>
      <c r="E66">
        <f t="shared" ref="E66" si="325">E65+C66</f>
        <v>1289.68</v>
      </c>
      <c r="F66" s="3">
        <f t="shared" ref="F66" si="326">D66+F65</f>
        <v>1680017</v>
      </c>
      <c r="K66" s="3">
        <f t="shared" ref="K66" si="327">SUM(G66:H66)</f>
        <v>0</v>
      </c>
      <c r="L66" s="3">
        <f t="shared" ref="L66" si="328">L65+K66</f>
        <v>178641</v>
      </c>
      <c r="M66" s="3">
        <f t="shared" ref="M66" si="329">0.2*K62+0.2*K63+0.2*K64+0.2*K65+0.2*K66</f>
        <v>339</v>
      </c>
      <c r="N66" s="3">
        <f t="shared" ref="N66" si="330">D66+M66</f>
        <v>4489</v>
      </c>
      <c r="O66" s="3">
        <f t="shared" ref="O66" si="331">N66+O65</f>
        <v>1858657.9999999991</v>
      </c>
      <c r="P66" s="3">
        <f t="shared" ref="P66" si="332">O66/B72</f>
        <v>1949401.1827649053</v>
      </c>
      <c r="Q66" s="3">
        <f t="shared" ref="Q66" si="333">O66/B66</f>
        <v>2041966.6013914077</v>
      </c>
      <c r="R66" s="3">
        <f t="shared" ref="R66" si="334">O66/B60</f>
        <v>2220294.2549865879</v>
      </c>
      <c r="S66" s="3">
        <f>'tyee daily'!BF75</f>
        <v>18116.545122814816</v>
      </c>
      <c r="T66" s="3">
        <v>1939415.5497518245</v>
      </c>
      <c r="U66" s="3">
        <f t="shared" si="3"/>
        <v>0.93502638618216449</v>
      </c>
      <c r="V66">
        <f>'tyee daily'!BC75</f>
        <v>12658</v>
      </c>
      <c r="W66">
        <v>1448360</v>
      </c>
    </row>
    <row r="67" spans="1:23" x14ac:dyDescent="0.2">
      <c r="A67" s="4">
        <v>45518</v>
      </c>
      <c r="B67" s="3">
        <v>0.91848307396127093</v>
      </c>
      <c r="C67" s="5">
        <f>index!B67</f>
        <v>4.28</v>
      </c>
      <c r="D67">
        <f>'tyee daily'!BD76</f>
        <v>5573</v>
      </c>
      <c r="E67">
        <f t="shared" ref="E67" si="335">E66+C67</f>
        <v>1293.96</v>
      </c>
      <c r="F67" s="3">
        <f t="shared" ref="F67" si="336">D67+F66</f>
        <v>1685590</v>
      </c>
      <c r="K67" s="3">
        <f t="shared" ref="K67" si="337">SUM(G67:H67)</f>
        <v>0</v>
      </c>
      <c r="L67" s="3">
        <f t="shared" ref="L67" si="338">L66+K67</f>
        <v>178641</v>
      </c>
      <c r="M67" s="3">
        <f t="shared" ref="M67" si="339">0.2*K63+0.2*K64+0.2*K65+0.2*K66+0.2*K67</f>
        <v>0</v>
      </c>
      <c r="N67" s="3">
        <f t="shared" ref="N67" si="340">D67+M67</f>
        <v>5573</v>
      </c>
      <c r="O67" s="3">
        <f t="shared" ref="O67" si="341">N67+O66</f>
        <v>1864230.9999999991</v>
      </c>
      <c r="P67" s="3">
        <f t="shared" ref="P67" si="342">O67/B73</f>
        <v>1944516.8281776761</v>
      </c>
      <c r="Q67" s="3">
        <f t="shared" ref="Q67" si="343">O67/B67</f>
        <v>2029684.653806268</v>
      </c>
      <c r="R67" s="3">
        <f t="shared" ref="R67" si="344">O67/B61</f>
        <v>2184886.0390908206</v>
      </c>
      <c r="S67" s="3">
        <f>'tyee daily'!BF76</f>
        <v>14995.554495555556</v>
      </c>
      <c r="T67" s="3">
        <v>1954411.1042473798</v>
      </c>
      <c r="U67" s="3">
        <f t="shared" ref="U67:U103" si="345">T67/T$103</f>
        <v>0.9422560070494258</v>
      </c>
      <c r="V67">
        <f>'tyee daily'!BC76</f>
        <v>11935</v>
      </c>
      <c r="W67">
        <v>1460295</v>
      </c>
    </row>
    <row r="68" spans="1:23" x14ac:dyDescent="0.2">
      <c r="A68" s="4">
        <v>45519</v>
      </c>
      <c r="B68" s="3">
        <v>0.92628900378764867</v>
      </c>
      <c r="C68" s="5">
        <f>index!B68</f>
        <v>4.88</v>
      </c>
      <c r="D68">
        <f>'tyee daily'!BD77</f>
        <v>6351</v>
      </c>
      <c r="E68">
        <f t="shared" ref="E68:E80" si="346">E67+C68</f>
        <v>1298.8400000000001</v>
      </c>
      <c r="F68" s="3">
        <f t="shared" ref="F68:F80" si="347">D68+F67</f>
        <v>1691941</v>
      </c>
      <c r="K68" s="3">
        <f t="shared" ref="K68:K71" si="348">SUM(G68:H68)</f>
        <v>0</v>
      </c>
      <c r="L68" s="3">
        <f t="shared" ref="L68:L71" si="349">L67+K68</f>
        <v>178641</v>
      </c>
      <c r="M68" s="3">
        <f t="shared" ref="M68:M71" si="350">0.2*K64+0.2*K65+0.2*K66+0.2*K67+0.2*K68</f>
        <v>0</v>
      </c>
      <c r="N68" s="3">
        <f t="shared" ref="N68:N70" si="351">D68+M68</f>
        <v>6351</v>
      </c>
      <c r="O68" s="3">
        <f t="shared" ref="O68:O70" si="352">N68+O67</f>
        <v>1870581.9999999991</v>
      </c>
      <c r="P68" s="3">
        <f t="shared" ref="P68:P70" si="353">O68/B74</f>
        <v>1941470.4224878233</v>
      </c>
      <c r="Q68" s="3">
        <f t="shared" ref="Q68:Q70" si="354">O68/B68</f>
        <v>2019436.6902241982</v>
      </c>
      <c r="R68" s="3">
        <f t="shared" ref="R68:R70" si="355">O68/B62</f>
        <v>2155915.7759006834</v>
      </c>
      <c r="S68" s="3">
        <f>'tyee daily'!BF77</f>
        <v>14912.608212555557</v>
      </c>
      <c r="T68" s="3">
        <v>1969323.7124599353</v>
      </c>
      <c r="U68" s="3">
        <f t="shared" si="345"/>
        <v>0.94944563805311688</v>
      </c>
      <c r="V68">
        <f>'tyee daily'!BC77</f>
        <v>30628</v>
      </c>
      <c r="W68">
        <v>1490923</v>
      </c>
    </row>
    <row r="69" spans="1:23" x14ac:dyDescent="0.2">
      <c r="A69" s="4">
        <v>45520</v>
      </c>
      <c r="B69" s="3">
        <v>0.93370191094928967</v>
      </c>
      <c r="C69" s="5">
        <f>index!B69</f>
        <v>1.9</v>
      </c>
      <c r="D69">
        <f>'tyee daily'!BD78</f>
        <v>2471</v>
      </c>
      <c r="E69">
        <f t="shared" si="346"/>
        <v>1300.7400000000002</v>
      </c>
      <c r="F69" s="3">
        <f t="shared" si="347"/>
        <v>1694412</v>
      </c>
      <c r="K69" s="3">
        <f t="shared" si="348"/>
        <v>0</v>
      </c>
      <c r="L69" s="3">
        <f t="shared" si="349"/>
        <v>178641</v>
      </c>
      <c r="M69" s="3">
        <f t="shared" si="350"/>
        <v>0</v>
      </c>
      <c r="N69" s="3">
        <f t="shared" si="351"/>
        <v>2471</v>
      </c>
      <c r="O69" s="3">
        <f t="shared" si="352"/>
        <v>1873052.9999999991</v>
      </c>
      <c r="P69" s="3">
        <f t="shared" si="353"/>
        <v>1935636.5242655028</v>
      </c>
      <c r="Q69" s="3">
        <f t="shared" si="354"/>
        <v>2006050.3015311132</v>
      </c>
      <c r="R69" s="3">
        <f t="shared" si="355"/>
        <v>2127500.7599255987</v>
      </c>
      <c r="S69" s="3">
        <f>'tyee daily'!BF78</f>
        <v>12673.72001386111</v>
      </c>
      <c r="T69" s="3">
        <v>1981997.4324737967</v>
      </c>
      <c r="U69" s="3">
        <f t="shared" si="345"/>
        <v>0.95555586163339168</v>
      </c>
      <c r="V69">
        <f>'tyee daily'!BC78</f>
        <v>15685</v>
      </c>
      <c r="W69">
        <v>1506608</v>
      </c>
    </row>
    <row r="70" spans="1:23" x14ac:dyDescent="0.2">
      <c r="A70" s="4">
        <v>45521</v>
      </c>
      <c r="B70" s="3">
        <v>0.94092756948027978</v>
      </c>
      <c r="C70" s="5">
        <f>index!B70</f>
        <v>2.39</v>
      </c>
      <c r="D70">
        <f>'tyee daily'!BD79</f>
        <v>3112</v>
      </c>
      <c r="E70">
        <f t="shared" si="346"/>
        <v>1303.1300000000003</v>
      </c>
      <c r="F70" s="3">
        <f t="shared" si="347"/>
        <v>1697524</v>
      </c>
      <c r="K70" s="3">
        <f t="shared" si="348"/>
        <v>0</v>
      </c>
      <c r="L70" s="3">
        <f t="shared" si="349"/>
        <v>178641</v>
      </c>
      <c r="M70" s="3">
        <f t="shared" si="350"/>
        <v>0</v>
      </c>
      <c r="N70" s="3">
        <f t="shared" si="351"/>
        <v>3112</v>
      </c>
      <c r="O70" s="3">
        <f t="shared" si="352"/>
        <v>1876164.9999999991</v>
      </c>
      <c r="P70" s="3">
        <f t="shared" si="353"/>
        <v>1931165.669944034</v>
      </c>
      <c r="Q70" s="3">
        <f t="shared" si="354"/>
        <v>1993952.6280819857</v>
      </c>
      <c r="R70" s="3">
        <f t="shared" si="355"/>
        <v>2104371.6779429805</v>
      </c>
      <c r="S70" s="3">
        <f>'tyee daily'!BF79</f>
        <v>10248.992478394446</v>
      </c>
      <c r="T70" s="3">
        <v>1992246.4249521911</v>
      </c>
      <c r="U70" s="3">
        <f t="shared" si="345"/>
        <v>0.96049708137369316</v>
      </c>
      <c r="V70">
        <f>'tyee daily'!BC79</f>
        <v>10113</v>
      </c>
      <c r="W70">
        <v>1516721</v>
      </c>
    </row>
    <row r="71" spans="1:23" x14ac:dyDescent="0.2">
      <c r="A71" s="4">
        <v>45522</v>
      </c>
      <c r="B71" s="3">
        <v>0.94755878760440571</v>
      </c>
      <c r="C71" s="5">
        <f>index!B71</f>
        <v>1.85</v>
      </c>
      <c r="D71">
        <v>2409</v>
      </c>
      <c r="E71">
        <f t="shared" si="346"/>
        <v>1304.9800000000002</v>
      </c>
      <c r="F71" s="3">
        <f t="shared" si="347"/>
        <v>1699933</v>
      </c>
      <c r="K71" s="3">
        <f t="shared" si="348"/>
        <v>0</v>
      </c>
      <c r="L71" s="3">
        <f t="shared" si="349"/>
        <v>178641</v>
      </c>
      <c r="M71" s="3">
        <f t="shared" si="350"/>
        <v>0</v>
      </c>
      <c r="N71" s="3">
        <f t="shared" ref="N71" si="356">D71+M71</f>
        <v>2409</v>
      </c>
      <c r="O71" s="3">
        <f t="shared" ref="O71" si="357">N71+O70</f>
        <v>1878573.9999999991</v>
      </c>
      <c r="P71" s="3">
        <f t="shared" ref="P71" si="358">O71/B77</f>
        <v>1926862.0401062327</v>
      </c>
      <c r="Q71" s="3">
        <f t="shared" ref="Q71" si="359">O71/B71</f>
        <v>1982540.8455652262</v>
      </c>
      <c r="R71" s="3">
        <f t="shared" ref="R71" si="360">O71/B65</f>
        <v>2084214.8266998739</v>
      </c>
      <c r="S71" s="3">
        <f>'tyee daily'!BF80</f>
        <v>9084.0044072222227</v>
      </c>
      <c r="T71" s="3">
        <v>2001330.4293594128</v>
      </c>
      <c r="U71" s="3">
        <f t="shared" si="345"/>
        <v>0.96487663985152128</v>
      </c>
      <c r="V71">
        <f>'tyee daily'!BC80</f>
        <v>12030</v>
      </c>
      <c r="W71">
        <v>1528751</v>
      </c>
    </row>
    <row r="72" spans="1:23" x14ac:dyDescent="0.2">
      <c r="A72" s="4">
        <v>45523</v>
      </c>
      <c r="B72" s="3">
        <v>0.95345073986453532</v>
      </c>
      <c r="C72" s="5">
        <f>index!B72</f>
        <v>4.99</v>
      </c>
      <c r="D72">
        <v>6502</v>
      </c>
      <c r="E72">
        <f t="shared" si="346"/>
        <v>1309.9700000000003</v>
      </c>
      <c r="F72" s="3">
        <f t="shared" si="347"/>
        <v>1706435</v>
      </c>
      <c r="K72" s="3">
        <f t="shared" ref="K72" si="361">SUM(G72:H72)</f>
        <v>0</v>
      </c>
      <c r="L72" s="3">
        <f t="shared" ref="L72" si="362">L71+K72</f>
        <v>178641</v>
      </c>
      <c r="M72" s="3">
        <f t="shared" ref="M72" si="363">0.2*K68+0.2*K69+0.2*K70+0.2*K71+0.2*K72</f>
        <v>0</v>
      </c>
      <c r="N72" s="3">
        <f t="shared" ref="N72" si="364">D72+M72</f>
        <v>6502</v>
      </c>
      <c r="O72" s="3">
        <f t="shared" ref="O72" si="365">N72+O71</f>
        <v>1885075.9999999991</v>
      </c>
      <c r="P72" s="3">
        <f t="shared" ref="P72" si="366">O72/B78</f>
        <v>1927131.0201169536</v>
      </c>
      <c r="Q72" s="3">
        <f t="shared" ref="Q72" si="367">O72/B72</f>
        <v>1977108.9592607873</v>
      </c>
      <c r="R72" s="3">
        <f t="shared" ref="R72" si="368">O72/B66</f>
        <v>2070990.054697803</v>
      </c>
      <c r="S72" s="3">
        <f>'tyee daily'!BF81</f>
        <v>9950.0396671185172</v>
      </c>
      <c r="T72" s="3">
        <v>2011280.4690265313</v>
      </c>
      <c r="U72" s="3">
        <f t="shared" si="345"/>
        <v>0.96967372917748118</v>
      </c>
      <c r="V72">
        <f>'tyee daily'!BC81</f>
        <v>5929</v>
      </c>
      <c r="W72">
        <v>1534680</v>
      </c>
    </row>
    <row r="73" spans="1:23" x14ac:dyDescent="0.2">
      <c r="A73" s="4">
        <v>45524</v>
      </c>
      <c r="B73" s="3">
        <v>0.95871168250422512</v>
      </c>
      <c r="C73" s="5">
        <f>index!B73</f>
        <v>4.0999999999999996</v>
      </c>
      <c r="D73">
        <v>5341</v>
      </c>
      <c r="E73">
        <f t="shared" si="346"/>
        <v>1314.0700000000002</v>
      </c>
      <c r="F73" s="3">
        <f t="shared" si="347"/>
        <v>1711776</v>
      </c>
      <c r="K73" s="3">
        <f t="shared" ref="K73" si="369">SUM(G73:H73)</f>
        <v>0</v>
      </c>
      <c r="L73" s="3">
        <f t="shared" ref="L73" si="370">L72+K73</f>
        <v>178641</v>
      </c>
      <c r="M73" s="3">
        <f t="shared" ref="M73" si="371">0.2*K69+0.2*K70+0.2*K71+0.2*K72+0.2*K73</f>
        <v>0</v>
      </c>
      <c r="N73" s="3">
        <f t="shared" ref="N73" si="372">D73+M73</f>
        <v>5341</v>
      </c>
      <c r="O73" s="3">
        <f t="shared" ref="O73" si="373">N73+O72</f>
        <v>1890416.9999999991</v>
      </c>
      <c r="P73" s="3">
        <f t="shared" ref="P73" si="374">O73/B79</f>
        <v>1926749.2336990233</v>
      </c>
      <c r="Q73" s="3">
        <f t="shared" ref="Q73" si="375">O73/B73</f>
        <v>1971830.5664765567</v>
      </c>
      <c r="R73" s="3">
        <f t="shared" ref="R73" si="376">O73/B67</f>
        <v>2058194.7055887836</v>
      </c>
      <c r="S73" s="3">
        <f>'tyee daily'!BF82</f>
        <v>8917.9539213925927</v>
      </c>
      <c r="T73" s="3">
        <v>2020198.4229479241</v>
      </c>
      <c r="U73" s="3">
        <f t="shared" si="345"/>
        <v>0.97397323179223849</v>
      </c>
      <c r="V73">
        <f>'tyee daily'!BC82</f>
        <v>8984</v>
      </c>
      <c r="W73">
        <v>1543664</v>
      </c>
    </row>
    <row r="74" spans="1:23" x14ac:dyDescent="0.2">
      <c r="A74" s="4">
        <v>45525</v>
      </c>
      <c r="B74" s="3">
        <v>0.96348725086577058</v>
      </c>
      <c r="C74" s="5">
        <f>index!B74</f>
        <v>1.18</v>
      </c>
      <c r="D74">
        <v>1538</v>
      </c>
      <c r="E74">
        <f t="shared" si="346"/>
        <v>1315.2500000000002</v>
      </c>
      <c r="F74" s="3">
        <f t="shared" si="347"/>
        <v>1713314</v>
      </c>
      <c r="K74" s="3">
        <f t="shared" ref="K74" si="377">SUM(G74:H74)</f>
        <v>0</v>
      </c>
      <c r="L74" s="3">
        <f t="shared" ref="L74" si="378">L73+K74</f>
        <v>178641</v>
      </c>
      <c r="M74" s="3">
        <f t="shared" ref="M74" si="379">0.2*K70+0.2*K71+0.2*K72+0.2*K73+0.2*K74</f>
        <v>0</v>
      </c>
      <c r="N74" s="3">
        <f t="shared" ref="N74" si="380">D74+M74</f>
        <v>1538</v>
      </c>
      <c r="O74" s="3">
        <f t="shared" ref="O74" si="381">N74+O73</f>
        <v>1891954.9999999991</v>
      </c>
      <c r="P74" s="3">
        <f t="shared" ref="P74" si="382">O74/B80</f>
        <v>1923076.4638551516</v>
      </c>
      <c r="Q74" s="3">
        <f t="shared" ref="Q74" si="383">O74/B74</f>
        <v>1963653.383373704</v>
      </c>
      <c r="R74" s="3">
        <f t="shared" ref="R74" si="384">O74/B68</f>
        <v>2042510.4824344097</v>
      </c>
      <c r="S74" s="3">
        <f>'tyee daily'!BF83</f>
        <v>6651.9463082518523</v>
      </c>
      <c r="T74" s="3">
        <v>2026850.3692561763</v>
      </c>
      <c r="U74" s="3">
        <f t="shared" si="345"/>
        <v>0.97718025223635052</v>
      </c>
      <c r="V74">
        <f>'tyee daily'!BC83</f>
        <v>6348</v>
      </c>
      <c r="W74">
        <v>1550012</v>
      </c>
    </row>
    <row r="75" spans="1:23" x14ac:dyDescent="0.2">
      <c r="A75" s="4">
        <v>45526</v>
      </c>
      <c r="B75" s="3">
        <v>0.96766772920383293</v>
      </c>
      <c r="C75" s="5">
        <f>index!B75</f>
        <v>1.1599999999999999</v>
      </c>
      <c r="D75">
        <v>1514</v>
      </c>
      <c r="E75">
        <f t="shared" si="346"/>
        <v>1316.4100000000003</v>
      </c>
      <c r="F75" s="3">
        <f t="shared" si="347"/>
        <v>1714828</v>
      </c>
      <c r="K75" s="3">
        <f t="shared" ref="K75" si="385">SUM(G75:H75)</f>
        <v>0</v>
      </c>
      <c r="L75" s="3">
        <f t="shared" ref="L75" si="386">L74+K75</f>
        <v>178641</v>
      </c>
      <c r="M75" s="3">
        <f t="shared" ref="M75" si="387">0.2*K71+0.2*K72+0.2*K73+0.2*K74+0.2*K75</f>
        <v>0</v>
      </c>
      <c r="N75" s="3">
        <f t="shared" ref="N75" si="388">D75+M75</f>
        <v>1514</v>
      </c>
      <c r="O75" s="3">
        <f t="shared" ref="O75" si="389">N75+O74</f>
        <v>1893468.9999999991</v>
      </c>
      <c r="P75" s="3">
        <f t="shared" ref="P75" si="390">O75/B81</f>
        <v>1920245.8605779724</v>
      </c>
      <c r="Q75" s="3">
        <f t="shared" ref="Q75" si="391">O75/B75</f>
        <v>1956734.6754013249</v>
      </c>
      <c r="R75" s="3">
        <f t="shared" ref="R75" si="392">O75/B69</f>
        <v>2027915.9523995398</v>
      </c>
      <c r="S75" s="3">
        <f>'tyee daily'!BF84</f>
        <v>6034.6851751259255</v>
      </c>
      <c r="T75" s="3">
        <v>2032885.0544313022</v>
      </c>
      <c r="U75" s="3">
        <f t="shared" si="345"/>
        <v>0.98008968021931531</v>
      </c>
      <c r="V75">
        <f>'tyee daily'!BC84</f>
        <v>4134</v>
      </c>
      <c r="W75">
        <v>1554146</v>
      </c>
    </row>
    <row r="76" spans="1:23" x14ac:dyDescent="0.2">
      <c r="A76" s="4">
        <v>45527</v>
      </c>
      <c r="B76" s="3">
        <v>0.97151944506882781</v>
      </c>
      <c r="C76" s="5">
        <f>index!B76</f>
        <v>0</v>
      </c>
      <c r="D76">
        <v>0</v>
      </c>
      <c r="E76">
        <f t="shared" si="346"/>
        <v>1316.4100000000003</v>
      </c>
      <c r="F76" s="3">
        <f t="shared" si="347"/>
        <v>1714828</v>
      </c>
      <c r="K76" s="3">
        <f t="shared" ref="K76:K78" si="393">SUM(G76:H76)</f>
        <v>0</v>
      </c>
      <c r="L76" s="3">
        <f t="shared" ref="L76:L78" si="394">L75+K76</f>
        <v>178641</v>
      </c>
      <c r="M76" s="3">
        <f t="shared" ref="M76:M78" si="395">0.2*K72+0.2*K73+0.2*K74+0.2*K75+0.2*K76</f>
        <v>0</v>
      </c>
      <c r="N76" s="3">
        <f t="shared" ref="N76:N78" si="396">D76+M76</f>
        <v>0</v>
      </c>
      <c r="O76" s="3">
        <f t="shared" ref="O76:O78" si="397">N76+O75</f>
        <v>1893468.9999999991</v>
      </c>
      <c r="P76" s="3">
        <f t="shared" ref="P76:P78" si="398">O76/B82</f>
        <v>1916155.1490992967</v>
      </c>
      <c r="Q76" s="3">
        <f t="shared" ref="Q76:Q78" si="399">O76/B76</f>
        <v>1948976.9449399495</v>
      </c>
      <c r="R76" s="3">
        <f t="shared" ref="R76:R78" si="400">O76/B70</f>
        <v>2012342.9915501939</v>
      </c>
      <c r="S76" s="3">
        <f>'tyee daily'!BF85</f>
        <v>4918.3621416851856</v>
      </c>
      <c r="T76" s="3">
        <v>2037803.4165729871</v>
      </c>
      <c r="U76" s="3">
        <f t="shared" si="345"/>
        <v>0.98246090921140172</v>
      </c>
      <c r="V76">
        <f>'tyee daily'!BC85</f>
        <v>7012</v>
      </c>
      <c r="W76">
        <v>1561158</v>
      </c>
    </row>
    <row r="77" spans="1:23" x14ac:dyDescent="0.2">
      <c r="A77" s="4">
        <v>45528</v>
      </c>
      <c r="B77" s="3">
        <v>0.97493954465802257</v>
      </c>
      <c r="C77" s="5">
        <f>index!B77</f>
        <v>1.1299999999999999</v>
      </c>
      <c r="D77">
        <v>1468</v>
      </c>
      <c r="E77">
        <f t="shared" si="346"/>
        <v>1317.5400000000004</v>
      </c>
      <c r="F77" s="3">
        <f t="shared" si="347"/>
        <v>1716296</v>
      </c>
      <c r="K77" s="3">
        <f t="shared" si="393"/>
        <v>0</v>
      </c>
      <c r="L77" s="3">
        <f t="shared" si="394"/>
        <v>178641</v>
      </c>
      <c r="M77" s="3">
        <f t="shared" si="395"/>
        <v>0</v>
      </c>
      <c r="N77" s="3">
        <f t="shared" si="396"/>
        <v>1468</v>
      </c>
      <c r="O77" s="3">
        <f t="shared" si="397"/>
        <v>1894936.9999999991</v>
      </c>
      <c r="P77" s="3">
        <f t="shared" si="398"/>
        <v>1914127.7586008436</v>
      </c>
      <c r="Q77" s="3">
        <f t="shared" si="399"/>
        <v>1943645.6448842497</v>
      </c>
      <c r="R77" s="3">
        <f t="shared" si="400"/>
        <v>1999809.4311285226</v>
      </c>
      <c r="S77" s="3">
        <f>'tyee daily'!BF86</f>
        <v>4519.535158927778</v>
      </c>
      <c r="T77" s="3">
        <v>2042322.9517319149</v>
      </c>
      <c r="U77" s="3">
        <f t="shared" si="345"/>
        <v>0.98463985669246956</v>
      </c>
      <c r="V77">
        <f>'tyee daily'!BC86</f>
        <v>7753</v>
      </c>
      <c r="W77">
        <v>1568911</v>
      </c>
    </row>
    <row r="78" spans="1:23" x14ac:dyDescent="0.2">
      <c r="A78" s="4">
        <v>45529</v>
      </c>
      <c r="B78" s="3">
        <v>0.97817739443870177</v>
      </c>
      <c r="C78" s="5">
        <f>index!B78</f>
        <v>0</v>
      </c>
      <c r="D78">
        <v>0</v>
      </c>
      <c r="E78">
        <f t="shared" si="346"/>
        <v>1317.5400000000004</v>
      </c>
      <c r="F78" s="3">
        <f t="shared" si="347"/>
        <v>1716296</v>
      </c>
      <c r="K78" s="3">
        <f t="shared" si="393"/>
        <v>0</v>
      </c>
      <c r="L78" s="3">
        <f t="shared" si="394"/>
        <v>178641</v>
      </c>
      <c r="M78" s="3">
        <f t="shared" si="395"/>
        <v>0</v>
      </c>
      <c r="N78" s="3">
        <f t="shared" si="396"/>
        <v>0</v>
      </c>
      <c r="O78" s="3">
        <f t="shared" si="397"/>
        <v>1894936.9999999991</v>
      </c>
      <c r="P78" s="3">
        <f t="shared" si="398"/>
        <v>1911215.0946067083</v>
      </c>
      <c r="Q78" s="3">
        <f t="shared" si="399"/>
        <v>1937212.0136627699</v>
      </c>
      <c r="R78" s="3">
        <f t="shared" si="400"/>
        <v>1987451.3918456119</v>
      </c>
      <c r="S78" s="3">
        <f>'tyee daily'!BF87</f>
        <v>3876.4843645537039</v>
      </c>
      <c r="T78" s="3">
        <v>2046199.4360964687</v>
      </c>
      <c r="U78" s="3">
        <f t="shared" si="345"/>
        <v>0.98650877806259274</v>
      </c>
      <c r="V78">
        <f>'tyee daily'!BC87</f>
        <v>2861</v>
      </c>
      <c r="W78">
        <v>1571772</v>
      </c>
    </row>
    <row r="79" spans="1:23" x14ac:dyDescent="0.2">
      <c r="A79" s="4">
        <v>45530</v>
      </c>
      <c r="B79" s="3">
        <v>0.98114324736007674</v>
      </c>
      <c r="C79" s="5">
        <f>index!B79</f>
        <v>2.3199999999999998</v>
      </c>
      <c r="D79">
        <v>3028</v>
      </c>
      <c r="E79">
        <f t="shared" si="346"/>
        <v>1319.8600000000004</v>
      </c>
      <c r="F79" s="3">
        <f t="shared" si="347"/>
        <v>1719324</v>
      </c>
      <c r="K79" s="3">
        <f t="shared" ref="K79" si="401">SUM(G79:H79)</f>
        <v>0</v>
      </c>
      <c r="L79" s="3">
        <f t="shared" ref="L79" si="402">L78+K79</f>
        <v>178641</v>
      </c>
      <c r="M79" s="3">
        <f t="shared" ref="M79" si="403">0.2*K75+0.2*K76+0.2*K77+0.2*K78+0.2*K79</f>
        <v>0</v>
      </c>
      <c r="N79" s="3">
        <f t="shared" ref="N79" si="404">D79+M79</f>
        <v>3028</v>
      </c>
      <c r="O79" s="3">
        <f t="shared" ref="O79" si="405">N79+O78</f>
        <v>1897964.9999999991</v>
      </c>
      <c r="P79" s="3">
        <f t="shared" ref="P79" si="406">O79/B85</f>
        <v>1911919.9903104091</v>
      </c>
      <c r="Q79" s="3">
        <f t="shared" ref="Q79" si="407">O79/B79</f>
        <v>1934442.2999462904</v>
      </c>
      <c r="R79" s="3">
        <f t="shared" ref="R79" si="408">O79/B73</f>
        <v>1979703.6321100995</v>
      </c>
      <c r="S79" s="3">
        <f>'tyee daily'!BF88</f>
        <v>3720.605920136667</v>
      </c>
      <c r="T79" s="3">
        <v>2049920.0420166056</v>
      </c>
      <c r="U79" s="3">
        <f t="shared" si="345"/>
        <v>0.98830254768992132</v>
      </c>
      <c r="V79">
        <f>'tyee daily'!BC88</f>
        <v>514</v>
      </c>
      <c r="W79">
        <v>1572286</v>
      </c>
    </row>
    <row r="80" spans="1:23" x14ac:dyDescent="0.2">
      <c r="A80" s="4">
        <v>45531</v>
      </c>
      <c r="B80" s="3">
        <v>0.98381683493085659</v>
      </c>
      <c r="C80" s="5">
        <f>index!B80</f>
        <v>2.2000000000000002</v>
      </c>
      <c r="D80">
        <v>2870</v>
      </c>
      <c r="E80">
        <f t="shared" si="346"/>
        <v>1322.0600000000004</v>
      </c>
      <c r="F80" s="3">
        <f t="shared" si="347"/>
        <v>1722194</v>
      </c>
      <c r="K80" s="3">
        <f t="shared" ref="K80" si="409">SUM(G80:H80)</f>
        <v>0</v>
      </c>
      <c r="L80" s="3">
        <f t="shared" ref="L80" si="410">L79+K80</f>
        <v>178641</v>
      </c>
      <c r="M80" s="3">
        <f t="shared" ref="M80" si="411">0.2*K76+0.2*K77+0.2*K78+0.2*K79+0.2*K80</f>
        <v>0</v>
      </c>
      <c r="N80" s="3">
        <f t="shared" ref="N80" si="412">D80+M80</f>
        <v>2870</v>
      </c>
      <c r="O80" s="3">
        <f t="shared" ref="O80" si="413">N80+O79</f>
        <v>1900834.9999999991</v>
      </c>
      <c r="P80" s="3">
        <f t="shared" ref="P80" si="414">O80/B86</f>
        <v>1912618.5804095834</v>
      </c>
      <c r="Q80" s="3">
        <f t="shared" ref="Q80" si="415">O80/B80</f>
        <v>1932102.5342421501</v>
      </c>
      <c r="R80" s="3">
        <f t="shared" ref="R80" si="416">O80/B74</f>
        <v>1972869.9038746452</v>
      </c>
      <c r="S80" s="3">
        <f>'tyee daily'!BF89</f>
        <v>4281.0570690692039</v>
      </c>
      <c r="T80" s="3">
        <v>2054201.0990856742</v>
      </c>
      <c r="U80" s="3">
        <f t="shared" si="345"/>
        <v>0.99036652068469444</v>
      </c>
      <c r="V80">
        <f>'tyee daily'!BC89</f>
        <v>2611</v>
      </c>
      <c r="W80">
        <v>1574897</v>
      </c>
    </row>
    <row r="81" spans="1:23" x14ac:dyDescent="0.2">
      <c r="A81" s="4">
        <v>45532</v>
      </c>
      <c r="B81" s="3">
        <v>0.98605550407492415</v>
      </c>
      <c r="S81" s="3">
        <f>'tyee daily'!BF90</f>
        <v>3754.7762973035742</v>
      </c>
      <c r="T81" s="3">
        <v>2057955.8753829782</v>
      </c>
      <c r="U81" s="3">
        <f t="shared" si="345"/>
        <v>0.99217676445253467</v>
      </c>
      <c r="V81">
        <f>'tyee daily'!BC90</f>
        <v>993</v>
      </c>
      <c r="W81">
        <v>1575890</v>
      </c>
    </row>
    <row r="82" spans="1:23" x14ac:dyDescent="0.2">
      <c r="A82" s="4">
        <v>45533</v>
      </c>
      <c r="B82" s="3">
        <v>0.98816058860893319</v>
      </c>
      <c r="S82" s="3">
        <f>'tyee daily'!BF91</f>
        <v>2609.8279495888887</v>
      </c>
      <c r="T82" s="3">
        <v>2060565.7033325671</v>
      </c>
      <c r="U82" s="3">
        <f t="shared" si="345"/>
        <v>0.99343500846144428</v>
      </c>
      <c r="V82">
        <f>'tyee daily'!BC91</f>
        <v>514</v>
      </c>
      <c r="W82">
        <v>1576404</v>
      </c>
    </row>
    <row r="83" spans="1:23" x14ac:dyDescent="0.2">
      <c r="A83" s="4">
        <v>45534</v>
      </c>
      <c r="B83" s="3">
        <v>0.98997414957564156</v>
      </c>
      <c r="S83" s="3">
        <f>'tyee daily'!BF92</f>
        <v>3285.0596560862959</v>
      </c>
      <c r="T83" s="3">
        <v>2063850.7629886535</v>
      </c>
      <c r="U83" s="3">
        <f t="shared" si="345"/>
        <v>0.99501879356568157</v>
      </c>
      <c r="V83">
        <f>'tyee daily'!BC92</f>
        <v>5936</v>
      </c>
      <c r="W83">
        <v>1582340</v>
      </c>
    </row>
    <row r="84" spans="1:23" x14ac:dyDescent="0.2">
      <c r="A84" s="4">
        <v>45535</v>
      </c>
      <c r="B84" s="3">
        <v>0.99148285577450457</v>
      </c>
      <c r="S84" s="3">
        <f>'tyee daily'!BF93</f>
        <v>2019.2664159399999</v>
      </c>
      <c r="T84" s="3">
        <v>2065870.0294045934</v>
      </c>
      <c r="U84" s="3">
        <f t="shared" si="345"/>
        <v>0.99599231746048433</v>
      </c>
      <c r="V84">
        <f>'tyee daily'!BC93</f>
        <v>3517</v>
      </c>
      <c r="W84">
        <v>1585857</v>
      </c>
    </row>
    <row r="85" spans="1:23" x14ac:dyDescent="0.2">
      <c r="A85" s="4">
        <v>45536</v>
      </c>
      <c r="B85" s="3">
        <v>0.99270105946842246</v>
      </c>
      <c r="S85" s="3">
        <f>'tyee daily'!BF94</f>
        <v>2036.8960506579815</v>
      </c>
      <c r="T85" s="3">
        <v>2067906.9254552512</v>
      </c>
      <c r="U85" s="3">
        <f t="shared" si="345"/>
        <v>0.99697434091261095</v>
      </c>
      <c r="V85">
        <f>'tyee daily'!BC94</f>
        <v>10565</v>
      </c>
      <c r="W85">
        <v>1596422</v>
      </c>
    </row>
    <row r="86" spans="1:23" x14ac:dyDescent="0.2">
      <c r="A86" s="4">
        <v>45537</v>
      </c>
      <c r="B86" s="3">
        <v>0.99383903276362562</v>
      </c>
      <c r="S86" s="3">
        <f>'tyee daily'!BF95</f>
        <v>1286.1570162393518</v>
      </c>
      <c r="T86" s="3">
        <v>2069193.0824714908</v>
      </c>
      <c r="U86" s="3">
        <f t="shared" si="345"/>
        <v>0.99759441985706987</v>
      </c>
      <c r="V86">
        <f>'tyee daily'!BC95</f>
        <v>7679</v>
      </c>
      <c r="W86">
        <v>1604101</v>
      </c>
    </row>
    <row r="87" spans="1:23" x14ac:dyDescent="0.2">
      <c r="A87" s="4">
        <v>45538</v>
      </c>
      <c r="B87" s="3">
        <v>0.99482150384378965</v>
      </c>
      <c r="S87" s="3">
        <f>'tyee daily'!BF96</f>
        <v>961.63776674440737</v>
      </c>
      <c r="T87" s="3">
        <v>2070154.7202382351</v>
      </c>
      <c r="U87" s="3">
        <f t="shared" si="345"/>
        <v>0.99805804235714224</v>
      </c>
      <c r="V87">
        <f>'tyee daily'!BC96</f>
        <v>487</v>
      </c>
      <c r="W87">
        <v>1604588</v>
      </c>
    </row>
    <row r="88" spans="1:23" x14ac:dyDescent="0.2">
      <c r="A88" s="4">
        <v>45539</v>
      </c>
      <c r="B88" s="3">
        <v>0.99563902752482991</v>
      </c>
      <c r="S88" s="3">
        <f>'tyee daily'!BF97</f>
        <v>1008.1062072656481</v>
      </c>
      <c r="T88" s="3">
        <v>2071162.8264455006</v>
      </c>
      <c r="U88" s="3">
        <f t="shared" si="345"/>
        <v>0.99854406811061613</v>
      </c>
      <c r="V88">
        <f>'tyee daily'!BC97</f>
        <v>4452</v>
      </c>
      <c r="W88">
        <v>1609040</v>
      </c>
    </row>
    <row r="89" spans="1:23" x14ac:dyDescent="0.2">
      <c r="A89" s="4">
        <v>45540</v>
      </c>
      <c r="B89" s="3">
        <v>0.99639207728872248</v>
      </c>
      <c r="S89" s="3">
        <f>'tyee daily'!BF98</f>
        <v>335.04387856922222</v>
      </c>
      <c r="T89" s="3">
        <v>2071497.8703240696</v>
      </c>
      <c r="U89" s="3">
        <f t="shared" si="345"/>
        <v>0.99870559866399911</v>
      </c>
      <c r="V89">
        <f>'tyee daily'!BC98</f>
        <v>0</v>
      </c>
      <c r="W89">
        <v>1609040</v>
      </c>
    </row>
    <row r="90" spans="1:23" x14ac:dyDescent="0.2">
      <c r="A90" s="4">
        <v>45541</v>
      </c>
      <c r="B90" s="3">
        <v>0.9970385396391509</v>
      </c>
      <c r="S90" s="3">
        <f>'tyee daily'!BF99</f>
        <v>583.9452424860184</v>
      </c>
      <c r="T90" s="3">
        <v>2072081.8155665558</v>
      </c>
      <c r="U90" s="3">
        <f t="shared" si="345"/>
        <v>0.99898712894763531</v>
      </c>
      <c r="V90">
        <f>'tyee daily'!BC99</f>
        <v>1979</v>
      </c>
      <c r="W90">
        <v>1611019</v>
      </c>
    </row>
    <row r="91" spans="1:23" x14ac:dyDescent="0.2">
      <c r="A91" s="4">
        <v>45542</v>
      </c>
      <c r="B91" s="3">
        <v>0.99758685282792148</v>
      </c>
      <c r="S91" s="3">
        <f>'tyee daily'!BF100</f>
        <v>517.38702396666667</v>
      </c>
      <c r="T91" s="3">
        <v>2072599.2025905224</v>
      </c>
      <c r="U91" s="3">
        <f t="shared" si="345"/>
        <v>0.99923657034215174</v>
      </c>
      <c r="V91">
        <f>'tyee daily'!BC100</f>
        <v>1021</v>
      </c>
      <c r="W91">
        <v>1612040</v>
      </c>
    </row>
    <row r="92" spans="1:23" x14ac:dyDescent="0.2">
      <c r="A92" s="4">
        <v>45543</v>
      </c>
      <c r="B92" s="3">
        <v>0.99807904178332219</v>
      </c>
      <c r="S92" s="3">
        <f>'tyee daily'!BF101</f>
        <v>340.20979945370374</v>
      </c>
      <c r="T92" s="3">
        <v>2072939.4123899762</v>
      </c>
      <c r="U92" s="3">
        <f t="shared" si="345"/>
        <v>0.99940059147695592</v>
      </c>
      <c r="V92">
        <f>'tyee daily'!BC101</f>
        <v>495</v>
      </c>
      <c r="W92">
        <v>1612535</v>
      </c>
    </row>
    <row r="93" spans="1:23" x14ac:dyDescent="0.2">
      <c r="A93" s="4">
        <v>45544</v>
      </c>
      <c r="B93" s="3">
        <v>0.99849569651685366</v>
      </c>
      <c r="S93" s="3">
        <f>'tyee daily'!BF102</f>
        <v>413.94945250551854</v>
      </c>
      <c r="T93" s="3">
        <v>2073353.3618424819</v>
      </c>
      <c r="U93" s="3">
        <f t="shared" si="345"/>
        <v>0.99960016379692007</v>
      </c>
      <c r="V93">
        <f>'tyee daily'!BC102</f>
        <v>0</v>
      </c>
      <c r="W93">
        <v>1612535</v>
      </c>
    </row>
    <row r="94" spans="1:23" x14ac:dyDescent="0.2">
      <c r="A94" s="4">
        <v>45545</v>
      </c>
      <c r="B94" s="3">
        <v>0.99881046146740116</v>
      </c>
      <c r="S94" s="3">
        <f>'tyee daily'!BF103</f>
        <v>237.25925925925927</v>
      </c>
      <c r="T94" s="3">
        <v>2073590.6211017412</v>
      </c>
      <c r="U94" s="3">
        <f t="shared" si="345"/>
        <v>0.99971455066352111</v>
      </c>
      <c r="V94">
        <f>'tyee daily'!BC103</f>
        <v>0</v>
      </c>
      <c r="W94">
        <v>1612535</v>
      </c>
    </row>
    <row r="95" spans="1:23" x14ac:dyDescent="0.2">
      <c r="A95" s="4">
        <v>45546</v>
      </c>
      <c r="B95" s="3">
        <v>0.99909436316289879</v>
      </c>
      <c r="S95" s="3">
        <f>'tyee daily'!BF104</f>
        <v>124.64814814814815</v>
      </c>
      <c r="T95" s="3">
        <v>2073715.2692498893</v>
      </c>
      <c r="U95" s="3">
        <f t="shared" si="345"/>
        <v>0.99977464573057473</v>
      </c>
      <c r="V95">
        <f>'tyee daily'!BC104</f>
        <v>0</v>
      </c>
      <c r="W95">
        <v>1612535</v>
      </c>
    </row>
    <row r="96" spans="1:23" x14ac:dyDescent="0.2">
      <c r="A96" s="4">
        <v>45547</v>
      </c>
      <c r="B96" s="3">
        <v>0.99934003034213537</v>
      </c>
      <c r="S96" s="3">
        <f>'tyee daily'!BF105</f>
        <v>190.2037037037037</v>
      </c>
      <c r="T96" s="3">
        <v>2073905.4729535931</v>
      </c>
      <c r="U96" s="3">
        <f t="shared" si="345"/>
        <v>0.99986634628527815</v>
      </c>
      <c r="V96">
        <f>'tyee daily'!BC105</f>
        <v>0</v>
      </c>
      <c r="W96">
        <v>1612535</v>
      </c>
    </row>
    <row r="97" spans="1:23" x14ac:dyDescent="0.2">
      <c r="A97" s="4">
        <v>45548</v>
      </c>
      <c r="B97" s="3">
        <v>0.99954945223170366</v>
      </c>
      <c r="S97" s="3">
        <f>'tyee daily'!BF106</f>
        <v>117.38888888888889</v>
      </c>
      <c r="T97" s="3">
        <v>2074022.8618424819</v>
      </c>
      <c r="U97" s="3">
        <f t="shared" si="345"/>
        <v>0.99992294153562022</v>
      </c>
      <c r="V97">
        <f>'tyee daily'!BC106</f>
        <v>0</v>
      </c>
      <c r="W97">
        <v>1612535</v>
      </c>
    </row>
    <row r="98" spans="1:23" x14ac:dyDescent="0.2">
      <c r="A98" s="4">
        <v>45549</v>
      </c>
      <c r="B98" s="3">
        <v>0.99970827572750631</v>
      </c>
      <c r="S98" s="3">
        <f>'tyee daily'!BF107</f>
        <v>43.074074074074076</v>
      </c>
      <c r="T98" s="3">
        <v>2074065.935916556</v>
      </c>
      <c r="U98" s="3">
        <f t="shared" si="345"/>
        <v>0.99994370830518897</v>
      </c>
      <c r="V98">
        <f>'tyee daily'!BC107</f>
        <v>0</v>
      </c>
      <c r="W98">
        <v>1612535</v>
      </c>
    </row>
    <row r="99" spans="1:23" x14ac:dyDescent="0.2">
      <c r="A99" s="4">
        <v>45550</v>
      </c>
      <c r="B99" s="3">
        <v>0.99984670967922673</v>
      </c>
      <c r="S99" s="3">
        <f>'tyee daily'!BF108</f>
        <v>37.166666666666664</v>
      </c>
      <c r="T99" s="3">
        <v>2074103.1025832226</v>
      </c>
      <c r="U99" s="3">
        <f t="shared" si="345"/>
        <v>0.99996162700962765</v>
      </c>
      <c r="V99">
        <f>'tyee daily'!BC108</f>
        <v>0</v>
      </c>
      <c r="W99">
        <v>1612535</v>
      </c>
    </row>
    <row r="100" spans="1:23" x14ac:dyDescent="0.2">
      <c r="A100" s="4">
        <v>45551</v>
      </c>
      <c r="B100" s="3">
        <v>0.99992916247237673</v>
      </c>
      <c r="S100" s="3">
        <f>'tyee daily'!BF109</f>
        <v>17.425925925925927</v>
      </c>
      <c r="T100" s="3">
        <v>2074120.5285091486</v>
      </c>
      <c r="U100" s="3">
        <f t="shared" si="345"/>
        <v>0.99997002835535598</v>
      </c>
      <c r="V100">
        <f>'tyee daily'!BC109</f>
        <v>514</v>
      </c>
      <c r="W100">
        <v>1613049</v>
      </c>
    </row>
    <row r="101" spans="1:23" x14ac:dyDescent="0.2">
      <c r="A101" s="4">
        <v>45552</v>
      </c>
      <c r="B101" s="3">
        <v>0.99997105408460529</v>
      </c>
      <c r="S101" s="3">
        <f>'tyee daily'!BF110</f>
        <v>25</v>
      </c>
      <c r="T101" s="3">
        <v>2074145.5285091486</v>
      </c>
      <c r="U101" s="3">
        <f t="shared" si="345"/>
        <v>0.99998208129556143</v>
      </c>
      <c r="V101">
        <f>'tyee daily'!BC110</f>
        <v>0</v>
      </c>
      <c r="W101">
        <v>1613049</v>
      </c>
    </row>
    <row r="102" spans="1:23" x14ac:dyDescent="0.2">
      <c r="A102" s="4">
        <v>45553</v>
      </c>
      <c r="B102" s="3">
        <v>1</v>
      </c>
      <c r="S102" s="3">
        <f>'tyee daily'!BF111</f>
        <v>14.648148148148149</v>
      </c>
      <c r="T102" s="3">
        <v>2074160.1766572967</v>
      </c>
      <c r="U102" s="3">
        <f t="shared" si="345"/>
        <v>0.99998914342571132</v>
      </c>
      <c r="V102">
        <f>'tyee daily'!BC111</f>
        <v>0</v>
      </c>
      <c r="W102">
        <v>1613049</v>
      </c>
    </row>
    <row r="103" spans="1:23" x14ac:dyDescent="0.2">
      <c r="A103" s="4">
        <v>45554</v>
      </c>
      <c r="B103" s="3">
        <v>1</v>
      </c>
      <c r="S103" s="3">
        <f>'tyee daily'!BF112</f>
        <v>22.943396226415093</v>
      </c>
      <c r="T103" s="3">
        <v>2074182.6951758151</v>
      </c>
      <c r="U103" s="3">
        <f t="shared" si="34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Y75" activePane="bottomRight" state="frozen"/>
      <selection pane="topRight" activeCell="B1" sqref="B1"/>
      <selection pane="bottomLeft" activeCell="A2" sqref="A2"/>
      <selection pane="bottomRight" activeCell="BD90" sqref="BD90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45444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2">
      <c r="A10" s="1">
        <v>45452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2">
      <c r="A11" s="1">
        <v>45453</v>
      </c>
      <c r="B11" s="2">
        <v>0</v>
      </c>
      <c r="C11" s="2">
        <v>0</v>
      </c>
      <c r="D11" s="2">
        <v>2.6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236.47005669999999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397.05650420000001</v>
      </c>
      <c r="T11" s="2">
        <v>269.678988</v>
      </c>
      <c r="U11" s="2">
        <v>623.34679719999997</v>
      </c>
      <c r="V11" s="2">
        <v>0</v>
      </c>
      <c r="W11" s="2">
        <v>675.67233829999998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1725.4857500000001</v>
      </c>
      <c r="AE11" s="2">
        <v>2.6</v>
      </c>
      <c r="AF11" s="2">
        <v>349.76531770000003</v>
      </c>
      <c r="AG11" s="2">
        <v>349.76531770000003</v>
      </c>
      <c r="AH11" s="2">
        <v>411</v>
      </c>
      <c r="AI11" s="2">
        <v>0</v>
      </c>
      <c r="AJ11" s="2">
        <v>900</v>
      </c>
      <c r="AK11" s="2">
        <v>294</v>
      </c>
      <c r="AL11" s="2">
        <v>232</v>
      </c>
      <c r="AM11" s="2">
        <v>0</v>
      </c>
      <c r="AN11" s="2">
        <v>609</v>
      </c>
      <c r="AO11" s="2">
        <v>807</v>
      </c>
      <c r="AP11" s="2">
        <v>0</v>
      </c>
      <c r="AQ11" s="2">
        <v>379</v>
      </c>
      <c r="AR11" s="2">
        <v>2187</v>
      </c>
      <c r="AS11" s="2">
        <v>0</v>
      </c>
      <c r="AT11" s="2">
        <v>0</v>
      </c>
      <c r="AU11" s="2">
        <v>0</v>
      </c>
      <c r="AV11" s="2">
        <v>285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387</v>
      </c>
      <c r="BC11" s="2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2">
      <c r="A12" s="1">
        <v>45454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2">
      <c r="A13" s="1">
        <v>45455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2">
      <c r="A14" s="1">
        <v>45456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2">
      <c r="A15" s="1">
        <v>45457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2">
      <c r="A16" s="1">
        <v>45458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2">
      <c r="A17" s="1">
        <v>45459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2">
      <c r="A18" s="1">
        <v>45460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2">
      <c r="A19" s="1">
        <v>45461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2">
      <c r="A20" s="1">
        <v>45462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2">
      <c r="A21" s="1">
        <v>45463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2">
      <c r="A22" s="1">
        <v>45464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2">
      <c r="A23" s="1">
        <v>45465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2">
      <c r="A24" s="1">
        <v>45466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2">
      <c r="A25" s="1">
        <v>45467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2">
      <c r="A26" s="1">
        <v>45468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2">
      <c r="A27" s="1">
        <v>45469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2">
      <c r="A28" s="1">
        <v>45470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2">
      <c r="A29" s="1">
        <v>45471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2">
      <c r="A30" s="1">
        <v>45472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2">
      <c r="A31" s="1">
        <v>45473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2">
      <c r="A32" s="1">
        <v>45474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2">
      <c r="A33" s="1">
        <v>45475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2">
      <c r="A34" s="1">
        <v>45476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2">
      <c r="A35" s="1">
        <v>45477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2">
      <c r="A36" s="1">
        <v>45478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2">
      <c r="A37" s="1">
        <v>45479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2">
      <c r="A38" s="1">
        <v>45480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2">
      <c r="A39" s="1">
        <v>45481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2">
      <c r="A40" s="1">
        <v>45482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66952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2">
      <c r="A41" s="1">
        <v>45483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2">
      <c r="A42" s="1">
        <v>45484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2">
      <c r="A43" s="1">
        <v>45485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52293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2">
      <c r="A44" s="1">
        <v>45486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39030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2">
      <c r="A45" s="1">
        <v>45487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2">
      <c r="A46" s="1">
        <v>45488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2">
      <c r="A47" s="1">
        <v>45489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2">
      <c r="A48" s="1">
        <v>45490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2">
      <c r="A49" s="1">
        <v>45491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2">
      <c r="A50" s="1">
        <v>45492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2">
      <c r="A51" s="1">
        <v>45493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54277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2">
      <c r="A52" s="1">
        <v>45494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2">
      <c r="A53" s="1">
        <v>45495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D53">
        <v>82505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2">
      <c r="A54" s="1">
        <v>45496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D54">
        <v>82743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2">
      <c r="A55" s="1">
        <v>45497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D55">
        <v>109022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2">
      <c r="A56" s="1">
        <v>45498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D56">
        <v>88485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2">
      <c r="A57" s="1">
        <v>45499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D57">
        <v>59867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2">
      <c r="A58" s="1">
        <v>45500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D58">
        <v>53077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2">
      <c r="A59" s="1">
        <v>45501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D59">
        <v>39187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2">
      <c r="A60" s="1">
        <v>45502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D60">
        <v>35885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2">
      <c r="A61" s="1">
        <v>45503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D61">
        <v>32890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2">
      <c r="A62" s="1">
        <v>45504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D62">
        <v>32428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2">
      <c r="A63" s="1">
        <v>45505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D63">
        <v>30171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2">
      <c r="A64" s="1">
        <v>45506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D64">
        <v>48339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2">
      <c r="A65" s="1">
        <v>45507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D65">
        <v>26138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2">
      <c r="A66" s="1">
        <v>45508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D66">
        <v>34063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2">
      <c r="A67" s="1">
        <v>45509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D67">
        <v>19675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2">
      <c r="A68" s="1">
        <v>45510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D68">
        <v>38306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2">
      <c r="A69" s="1">
        <v>45511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D69">
        <v>30976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2">
      <c r="A70" s="1">
        <v>45512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D70">
        <v>32547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2">
      <c r="A71" s="1">
        <v>45513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D71">
        <v>30208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2">
      <c r="A72" s="1">
        <v>45514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D72">
        <v>13497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2">
      <c r="A73" s="1">
        <v>45515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D73">
        <v>5412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2">
      <c r="A74" s="1">
        <v>45516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D74">
        <v>4990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2">
      <c r="A75" s="1">
        <v>45517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D75">
        <v>4150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2">
      <c r="A76" s="1">
        <v>45518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D76">
        <v>5573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2">
      <c r="A77" s="1">
        <v>45519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D77">
        <v>6351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2">
      <c r="A78" s="1">
        <v>45520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D78">
        <v>2471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2">
      <c r="A79" s="1">
        <v>45521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D79">
        <v>3112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2">
      <c r="A80" s="1">
        <v>45522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D80">
        <v>2409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2">
      <c r="A81" s="1">
        <v>45523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D81">
        <v>6502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2">
      <c r="A82" s="1">
        <v>45524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D82">
        <v>5341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2">
      <c r="A83" s="1">
        <v>45525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D83">
        <v>1538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2">
      <c r="A84" s="1">
        <v>45526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D84">
        <v>1514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2">
      <c r="A85" s="1">
        <v>45527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D85">
        <v>0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2">
      <c r="A86" s="1">
        <v>45528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D86">
        <v>1468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2">
      <c r="A87" s="1">
        <v>45529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D87">
        <v>0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2">
      <c r="A88" s="1">
        <v>45530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D88">
        <v>3028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2">
      <c r="A89" s="1">
        <v>45531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D89">
        <v>2870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2">
      <c r="A90" s="1">
        <v>45532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2">
      <c r="A91" s="1">
        <v>45533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2">
      <c r="A92" s="1">
        <v>45534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2">
      <c r="A93" s="1">
        <v>45535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2">
      <c r="A94" s="1">
        <v>45536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2">
      <c r="A95" s="1">
        <v>45537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2">
      <c r="A96" s="1">
        <v>45538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2">
      <c r="A97" s="1">
        <v>45539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2">
      <c r="A98" s="1">
        <v>45540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2">
      <c r="A99" s="1">
        <v>45541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2">
      <c r="A100" s="1">
        <v>45542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2">
      <c r="A101" s="1">
        <v>45543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2">
      <c r="A102" s="1">
        <v>45544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2">
      <c r="A103" s="1">
        <v>45545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2">
      <c r="A104" s="1">
        <v>45546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2">
      <c r="A105" s="1">
        <v>45547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2">
      <c r="A106" s="1">
        <v>45548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2">
      <c r="A107" s="1">
        <v>45549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2">
      <c r="A108" s="1">
        <v>45550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2">
      <c r="A109" s="1">
        <v>45551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2">
      <c r="A110" s="1">
        <v>45552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2">
      <c r="A111" s="1">
        <v>45553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2">
      <c r="A112" s="1">
        <v>45554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U68" activePane="bottomRight" state="frozen"/>
      <selection pane="topRight" activeCell="B1" sqref="B1"/>
      <selection pane="bottomLeft" activeCell="A2" sqref="A2"/>
      <selection pane="bottomRight" activeCell="BD93" sqref="BD93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2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2">
      <c r="A11" s="6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2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2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2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2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2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2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2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2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2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2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2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2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2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2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2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2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2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2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2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2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2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2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2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2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2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2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2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2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2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284916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2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316120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2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341264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2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393557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2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432587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2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470174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2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498288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2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518975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2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543884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2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570970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2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621888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2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676165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2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745456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2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D53">
        <f>BD52+'tyee daily'!BD53</f>
        <v>827961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2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D54">
        <f>BD53+'tyee daily'!BD54</f>
        <v>910704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2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D55">
        <f>BD54+'tyee daily'!BD55</f>
        <v>1019726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2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D56">
        <f>BD55+'tyee daily'!BD56</f>
        <v>1108211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2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D57">
        <f>BD56+'tyee daily'!BD57</f>
        <v>1168078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2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D58">
        <f>BD57+'tyee daily'!BD58</f>
        <v>1221155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2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D59">
        <f>BD58+'tyee daily'!BD59</f>
        <v>1260342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2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D60">
        <f>BD59+'tyee daily'!BD60</f>
        <v>1296227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2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D61">
        <f>BD60+'tyee daily'!BD61</f>
        <v>1329117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2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D62">
        <f>BD61+'tyee daily'!BD62</f>
        <v>1361545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2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D63">
        <f>BD62+'tyee daily'!BD63</f>
        <v>1391716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2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D64">
        <f>BD63+'tyee daily'!BD64</f>
        <v>1440055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2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D65">
        <f>BD64+'tyee daily'!BD65</f>
        <v>1466193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2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D66">
        <f>BD65+'tyee daily'!BD66</f>
        <v>1500256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2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D67">
        <f>BD66+'tyee daily'!BD67</f>
        <v>1519931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2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D68">
        <f>BD67+'tyee daily'!BD68</f>
        <v>1558237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2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D69">
        <f>BD68+'tyee daily'!BD69</f>
        <v>1589213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2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D70">
        <f>BD69+'tyee daily'!BD70</f>
        <v>1621760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2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D71">
        <f>BD70+'tyee daily'!BD71</f>
        <v>1651968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2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D72">
        <f>BD71+'tyee daily'!BD72</f>
        <v>1665465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2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D73">
        <f>BD72+'tyee daily'!BD73</f>
        <v>1670877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2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D74">
        <f>BD73+'tyee daily'!BD74</f>
        <v>1675867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2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D75">
        <f>BD74+'tyee daily'!BD75</f>
        <v>1680017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2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D76">
        <f>BD75+'tyee daily'!BD76</f>
        <v>1685590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2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D77">
        <f>BD76+'tyee daily'!BD77</f>
        <v>1691941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2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D78">
        <f>BD77+'tyee daily'!BD78</f>
        <v>1694412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2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D79">
        <v>1697524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2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D80">
        <v>1699933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2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D81">
        <v>1706435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2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D82">
        <v>1711776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2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D83">
        <v>1713314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2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D84">
        <v>1714828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2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D85">
        <v>1714828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2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D86">
        <v>1716296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2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D87">
        <v>1716296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2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D88">
        <v>1719324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2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D89">
        <v>1722194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2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2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2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2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2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2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2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2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2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2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2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2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2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2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2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2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2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2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2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2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2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2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2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V75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2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2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2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2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2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2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2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2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2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2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2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2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2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2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2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2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2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2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2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2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2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2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2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2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2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2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2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2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2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2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2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2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2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2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2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2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2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2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2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2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2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2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2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2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2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2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2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2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2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2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2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2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2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2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2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2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2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2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2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2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2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2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2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2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2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2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2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2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2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2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2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2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2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2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2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2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2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2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2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2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2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2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2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2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2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2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2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2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2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2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2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2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2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2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2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2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2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2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2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2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2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2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2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56" workbookViewId="0">
      <selection activeCell="N80" sqref="N80"/>
    </sheetView>
  </sheetViews>
  <sheetFormatPr baseColWidth="10" defaultColWidth="8.83203125" defaultRowHeight="15" x14ac:dyDescent="0.2"/>
  <cols>
    <col min="1" max="1" width="10.1640625" bestFit="1" customWidth="1"/>
    <col min="2" max="2" width="14.1640625" customWidth="1"/>
    <col min="6" max="6" width="14.1640625" customWidth="1"/>
  </cols>
  <sheetData>
    <row r="1" spans="1:14" x14ac:dyDescent="0.2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I1" t="s">
        <v>35</v>
      </c>
      <c r="J1" t="s">
        <v>36</v>
      </c>
      <c r="K1" t="s">
        <v>37</v>
      </c>
      <c r="L1" t="s">
        <v>38</v>
      </c>
      <c r="M1" t="s">
        <v>40</v>
      </c>
      <c r="N1" t="s">
        <v>39</v>
      </c>
    </row>
    <row r="2" spans="1:14" x14ac:dyDescent="0.2">
      <c r="A2" s="1">
        <v>45453</v>
      </c>
      <c r="B2" s="5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2">
      <c r="A3" s="1">
        <v>45454</v>
      </c>
      <c r="B3" s="5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2">
      <c r="A4" s="1">
        <v>45455</v>
      </c>
      <c r="B4" s="5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2">
      <c r="A5" s="1">
        <v>45456</v>
      </c>
      <c r="B5" s="5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2">
      <c r="A6" s="1">
        <v>45457</v>
      </c>
      <c r="B6" s="5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2">
      <c r="A7" s="1">
        <v>45458</v>
      </c>
      <c r="B7" s="5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2">
      <c r="A8" s="1">
        <v>45459</v>
      </c>
      <c r="B8" s="5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2">
      <c r="A9" s="1">
        <v>45460</v>
      </c>
      <c r="B9" s="5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2">
      <c r="A10" s="1">
        <v>45461</v>
      </c>
      <c r="B10" s="5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2">
      <c r="A11" s="1">
        <v>45462</v>
      </c>
      <c r="B11" s="5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2">
      <c r="A12" s="1">
        <v>45463</v>
      </c>
      <c r="B12" s="5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2">
      <c r="A13" s="1">
        <v>45464</v>
      </c>
      <c r="B13" s="5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2">
      <c r="A14" s="1">
        <v>45465</v>
      </c>
      <c r="B14" s="5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2">
      <c r="A15" s="1">
        <v>45466</v>
      </c>
      <c r="B15" s="5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2">
      <c r="A16" s="1">
        <v>45467</v>
      </c>
      <c r="B16" s="5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2">
      <c r="A17" s="1">
        <v>45468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2">
      <c r="A18" s="1">
        <v>45469</v>
      </c>
      <c r="B18" s="5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2">
      <c r="A19" s="1">
        <v>45470</v>
      </c>
      <c r="B19" s="5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2">
      <c r="A20" s="1">
        <v>45471</v>
      </c>
      <c r="B20" s="5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2">
      <c r="A21" s="1">
        <v>45472</v>
      </c>
      <c r="B21" s="5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2">
      <c r="A22" s="1">
        <v>45473</v>
      </c>
      <c r="B22" s="5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2">
      <c r="A23" s="1">
        <v>45474</v>
      </c>
      <c r="B23" s="5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2">
      <c r="A24" s="1">
        <v>45475</v>
      </c>
      <c r="B24" s="5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2">
      <c r="A25" s="1">
        <v>45476</v>
      </c>
      <c r="B25" s="5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2">
      <c r="A26" s="1">
        <v>45477</v>
      </c>
      <c r="B26" s="5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2">
      <c r="A27" s="1">
        <v>45478</v>
      </c>
      <c r="B27" s="5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2">
      <c r="A28" s="1">
        <v>45479</v>
      </c>
      <c r="B28" s="5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2">
      <c r="A29" s="1">
        <v>45480</v>
      </c>
      <c r="B29" s="5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2">
      <c r="A30" s="1">
        <v>45481</v>
      </c>
      <c r="B30" s="5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2">
      <c r="A31" s="1">
        <v>45482</v>
      </c>
      <c r="B31" s="5">
        <v>51.4</v>
      </c>
      <c r="C31">
        <v>0</v>
      </c>
      <c r="D31">
        <v>0.26</v>
      </c>
      <c r="E31">
        <v>0</v>
      </c>
      <c r="F31">
        <v>4.0999999999999996</v>
      </c>
      <c r="G31">
        <v>2.17</v>
      </c>
      <c r="I31">
        <f t="shared" si="2"/>
        <v>218.75000000000003</v>
      </c>
      <c r="J31">
        <f t="shared" si="3"/>
        <v>0</v>
      </c>
      <c r="K31">
        <f t="shared" si="4"/>
        <v>0.26</v>
      </c>
      <c r="L31">
        <f t="shared" si="5"/>
        <v>0.15</v>
      </c>
      <c r="M31">
        <f t="shared" si="6"/>
        <v>39.260000000000005</v>
      </c>
      <c r="N31">
        <f t="shared" si="7"/>
        <v>7.9</v>
      </c>
    </row>
    <row r="32" spans="1:14" x14ac:dyDescent="0.2">
      <c r="A32" s="1">
        <v>45483</v>
      </c>
      <c r="B32" s="5">
        <v>23.95</v>
      </c>
      <c r="C32">
        <v>0</v>
      </c>
      <c r="D32">
        <v>0.56000000000000005</v>
      </c>
      <c r="E32">
        <v>0</v>
      </c>
      <c r="F32">
        <v>0.57999999999999996</v>
      </c>
      <c r="G32">
        <v>0.64</v>
      </c>
      <c r="I32">
        <f t="shared" si="2"/>
        <v>242.70000000000002</v>
      </c>
      <c r="J32">
        <f t="shared" si="3"/>
        <v>0</v>
      </c>
      <c r="K32">
        <f t="shared" si="4"/>
        <v>0.82000000000000006</v>
      </c>
      <c r="L32">
        <f t="shared" si="5"/>
        <v>0.15</v>
      </c>
      <c r="M32">
        <f t="shared" si="6"/>
        <v>39.840000000000003</v>
      </c>
      <c r="N32">
        <f t="shared" si="7"/>
        <v>8.5400000000000009</v>
      </c>
    </row>
    <row r="33" spans="1:14" x14ac:dyDescent="0.2">
      <c r="A33" s="1">
        <v>45484</v>
      </c>
      <c r="B33" s="5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262</v>
      </c>
      <c r="J33">
        <f t="shared" si="3"/>
        <v>0</v>
      </c>
      <c r="K33">
        <f t="shared" si="4"/>
        <v>0.82000000000000006</v>
      </c>
      <c r="L33">
        <f t="shared" si="5"/>
        <v>0.15</v>
      </c>
      <c r="M33">
        <f t="shared" si="6"/>
        <v>40.590000000000003</v>
      </c>
      <c r="N33">
        <f t="shared" si="7"/>
        <v>9.23</v>
      </c>
    </row>
    <row r="34" spans="1:14" x14ac:dyDescent="0.2">
      <c r="A34" s="1">
        <v>45485</v>
      </c>
      <c r="B34" s="5">
        <v>40.14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302.14</v>
      </c>
      <c r="J34">
        <f t="shared" si="3"/>
        <v>0.1</v>
      </c>
      <c r="K34">
        <f t="shared" si="4"/>
        <v>1.2000000000000002</v>
      </c>
      <c r="L34">
        <f t="shared" si="5"/>
        <v>0.15</v>
      </c>
      <c r="M34">
        <f t="shared" si="6"/>
        <v>42.730000000000004</v>
      </c>
      <c r="N34">
        <f t="shared" si="7"/>
        <v>10.5</v>
      </c>
    </row>
    <row r="35" spans="1:14" x14ac:dyDescent="0.2">
      <c r="A35" s="1">
        <v>45486</v>
      </c>
      <c r="B35" s="5">
        <v>29.96</v>
      </c>
      <c r="C35">
        <v>0</v>
      </c>
      <c r="D35">
        <v>1.25</v>
      </c>
      <c r="E35">
        <v>0.27</v>
      </c>
      <c r="F35">
        <v>0.72</v>
      </c>
      <c r="G35">
        <v>1.66</v>
      </c>
      <c r="I35">
        <f t="shared" si="2"/>
        <v>332.09999999999997</v>
      </c>
      <c r="J35">
        <f t="shared" si="3"/>
        <v>0.1</v>
      </c>
      <c r="K35">
        <f t="shared" si="4"/>
        <v>2.4500000000000002</v>
      </c>
      <c r="L35">
        <f t="shared" si="5"/>
        <v>0.42000000000000004</v>
      </c>
      <c r="M35">
        <f>F35+M34</f>
        <v>43.45</v>
      </c>
      <c r="N35">
        <f t="shared" si="7"/>
        <v>12.16</v>
      </c>
    </row>
    <row r="36" spans="1:14" x14ac:dyDescent="0.2">
      <c r="A36" s="1">
        <v>45487</v>
      </c>
      <c r="B36" s="5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360.95</v>
      </c>
      <c r="J36">
        <f t="shared" si="3"/>
        <v>0.21000000000000002</v>
      </c>
      <c r="K36">
        <f t="shared" si="4"/>
        <v>5.29</v>
      </c>
      <c r="L36">
        <f t="shared" si="5"/>
        <v>0.81</v>
      </c>
      <c r="M36">
        <f t="shared" si="6"/>
        <v>43.82</v>
      </c>
      <c r="N36">
        <f t="shared" si="7"/>
        <v>13.58</v>
      </c>
    </row>
    <row r="37" spans="1:14" x14ac:dyDescent="0.2">
      <c r="A37" s="1">
        <v>45488</v>
      </c>
      <c r="B37" s="5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382.53</v>
      </c>
      <c r="J37">
        <f t="shared" si="3"/>
        <v>0.21000000000000002</v>
      </c>
      <c r="K37">
        <f t="shared" si="4"/>
        <v>7.03</v>
      </c>
      <c r="L37">
        <f t="shared" si="5"/>
        <v>1.01</v>
      </c>
      <c r="M37">
        <f t="shared" si="6"/>
        <v>44.1</v>
      </c>
      <c r="N37">
        <f t="shared" si="7"/>
        <v>17.28</v>
      </c>
    </row>
    <row r="38" spans="1:14" x14ac:dyDescent="0.2">
      <c r="A38" s="1">
        <v>45489</v>
      </c>
      <c r="B38" s="5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398.40999999999997</v>
      </c>
      <c r="J38">
        <f t="shared" si="3"/>
        <v>0.21000000000000002</v>
      </c>
      <c r="K38">
        <f t="shared" si="4"/>
        <v>8.43</v>
      </c>
      <c r="L38">
        <f t="shared" si="5"/>
        <v>1.1400000000000001</v>
      </c>
      <c r="M38">
        <f t="shared" si="6"/>
        <v>44.28</v>
      </c>
      <c r="N38">
        <f t="shared" si="7"/>
        <v>20.950000000000003</v>
      </c>
    </row>
    <row r="39" spans="1:14" x14ac:dyDescent="0.2">
      <c r="A39" s="1">
        <v>45490</v>
      </c>
      <c r="B39" s="5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417.53</v>
      </c>
      <c r="J39">
        <f t="shared" si="3"/>
        <v>0.33</v>
      </c>
      <c r="K39">
        <f t="shared" si="4"/>
        <v>11</v>
      </c>
      <c r="L39">
        <f t="shared" si="5"/>
        <v>1.1400000000000001</v>
      </c>
      <c r="M39">
        <f t="shared" si="6"/>
        <v>45.82</v>
      </c>
      <c r="N39">
        <f t="shared" si="7"/>
        <v>23.950000000000003</v>
      </c>
    </row>
    <row r="40" spans="1:14" x14ac:dyDescent="0.2">
      <c r="A40" s="1">
        <v>45491</v>
      </c>
      <c r="B40" s="5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438.32</v>
      </c>
      <c r="J40">
        <f t="shared" si="3"/>
        <v>0.33</v>
      </c>
      <c r="K40">
        <f t="shared" si="4"/>
        <v>17.98</v>
      </c>
      <c r="L40">
        <f t="shared" si="5"/>
        <v>1.1400000000000001</v>
      </c>
      <c r="M40">
        <f t="shared" si="6"/>
        <v>46.57</v>
      </c>
      <c r="N40">
        <f t="shared" si="7"/>
        <v>26.690000000000005</v>
      </c>
    </row>
    <row r="41" spans="1:14" x14ac:dyDescent="0.2">
      <c r="A41" s="1">
        <v>45492</v>
      </c>
      <c r="B41" s="5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477.40999999999997</v>
      </c>
      <c r="J41">
        <f t="shared" si="3"/>
        <v>1.02</v>
      </c>
      <c r="K41">
        <f t="shared" si="4"/>
        <v>25.53</v>
      </c>
      <c r="L41">
        <f t="shared" si="5"/>
        <v>1.27</v>
      </c>
      <c r="M41">
        <f t="shared" si="6"/>
        <v>47.33</v>
      </c>
      <c r="N41">
        <f t="shared" si="7"/>
        <v>27.830000000000005</v>
      </c>
    </row>
    <row r="42" spans="1:14" x14ac:dyDescent="0.2">
      <c r="A42" s="1">
        <v>45493</v>
      </c>
      <c r="B42" s="5">
        <v>41.67</v>
      </c>
      <c r="C42">
        <v>0.34</v>
      </c>
      <c r="D42">
        <v>13.84</v>
      </c>
      <c r="E42">
        <v>0.42</v>
      </c>
      <c r="F42">
        <v>0.72</v>
      </c>
      <c r="G42">
        <v>2.59</v>
      </c>
      <c r="I42">
        <f t="shared" si="2"/>
        <v>519.07999999999993</v>
      </c>
      <c r="J42">
        <f t="shared" si="3"/>
        <v>1.36</v>
      </c>
      <c r="K42">
        <f t="shared" si="4"/>
        <v>39.370000000000005</v>
      </c>
      <c r="L42">
        <f t="shared" si="5"/>
        <v>1.69</v>
      </c>
      <c r="M42">
        <f t="shared" si="6"/>
        <v>48.05</v>
      </c>
      <c r="N42">
        <f t="shared" si="7"/>
        <v>30.420000000000005</v>
      </c>
    </row>
    <row r="43" spans="1:14" x14ac:dyDescent="0.2">
      <c r="A43" s="1">
        <v>45494</v>
      </c>
      <c r="B43" s="5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572.27</v>
      </c>
      <c r="J43">
        <f t="shared" si="3"/>
        <v>2.0100000000000002</v>
      </c>
      <c r="K43">
        <f t="shared" si="4"/>
        <v>52.110000000000007</v>
      </c>
      <c r="L43">
        <f t="shared" si="5"/>
        <v>1.69</v>
      </c>
      <c r="M43">
        <f t="shared" si="6"/>
        <v>49.059999999999995</v>
      </c>
      <c r="N43">
        <f t="shared" si="7"/>
        <v>33.160000000000004</v>
      </c>
    </row>
    <row r="44" spans="1:14" x14ac:dyDescent="0.2">
      <c r="A44" s="1">
        <v>45495</v>
      </c>
      <c r="B44" s="5">
        <v>63.33</v>
      </c>
      <c r="C44">
        <v>1.33</v>
      </c>
      <c r="D44">
        <v>12.76</v>
      </c>
      <c r="E44">
        <v>0.37</v>
      </c>
      <c r="F44">
        <v>1.36</v>
      </c>
      <c r="G44">
        <v>3.12</v>
      </c>
      <c r="I44">
        <f t="shared" si="2"/>
        <v>635.6</v>
      </c>
      <c r="J44">
        <f t="shared" si="3"/>
        <v>3.3400000000000003</v>
      </c>
      <c r="K44">
        <f t="shared" si="4"/>
        <v>64.87</v>
      </c>
      <c r="L44">
        <f t="shared" si="5"/>
        <v>2.06</v>
      </c>
      <c r="M44">
        <f t="shared" si="6"/>
        <v>50.419999999999995</v>
      </c>
      <c r="N44">
        <f t="shared" si="7"/>
        <v>36.28</v>
      </c>
    </row>
    <row r="45" spans="1:14" x14ac:dyDescent="0.2">
      <c r="A45" s="1">
        <v>45496</v>
      </c>
      <c r="B45" s="5">
        <v>63.52</v>
      </c>
      <c r="C45">
        <v>0.48</v>
      </c>
      <c r="D45">
        <v>8.24</v>
      </c>
      <c r="E45">
        <v>0.36</v>
      </c>
      <c r="F45">
        <v>1.25</v>
      </c>
      <c r="G45">
        <v>3.06</v>
      </c>
      <c r="I45">
        <f t="shared" si="2"/>
        <v>699.12</v>
      </c>
      <c r="J45">
        <f t="shared" si="3"/>
        <v>3.8200000000000003</v>
      </c>
      <c r="K45">
        <f t="shared" si="4"/>
        <v>73.11</v>
      </c>
      <c r="L45">
        <f t="shared" si="5"/>
        <v>2.42</v>
      </c>
      <c r="M45">
        <f t="shared" si="6"/>
        <v>51.669999999999995</v>
      </c>
      <c r="N45">
        <f t="shared" si="7"/>
        <v>39.340000000000003</v>
      </c>
    </row>
    <row r="46" spans="1:14" x14ac:dyDescent="0.2">
      <c r="A46" s="1">
        <v>45497</v>
      </c>
      <c r="B46" s="5">
        <v>83.69</v>
      </c>
      <c r="C46">
        <v>0.79</v>
      </c>
      <c r="D46">
        <v>14.05</v>
      </c>
      <c r="E46">
        <v>0</v>
      </c>
      <c r="F46">
        <v>1.73</v>
      </c>
      <c r="G46">
        <v>3.32</v>
      </c>
      <c r="I46">
        <f t="shared" si="2"/>
        <v>782.81</v>
      </c>
      <c r="J46">
        <f t="shared" si="3"/>
        <v>4.6100000000000003</v>
      </c>
      <c r="K46">
        <f t="shared" si="4"/>
        <v>87.16</v>
      </c>
      <c r="L46">
        <f t="shared" si="5"/>
        <v>2.42</v>
      </c>
      <c r="M46">
        <f t="shared" si="6"/>
        <v>53.399999999999991</v>
      </c>
      <c r="N46">
        <f t="shared" si="7"/>
        <v>42.660000000000004</v>
      </c>
    </row>
    <row r="47" spans="1:14" x14ac:dyDescent="0.2">
      <c r="A47" s="1">
        <v>45498</v>
      </c>
      <c r="B47" s="5">
        <v>67.930000000000007</v>
      </c>
      <c r="C47">
        <v>0.33</v>
      </c>
      <c r="D47">
        <v>13.51</v>
      </c>
      <c r="E47">
        <v>0.18</v>
      </c>
      <c r="F47">
        <v>1.93</v>
      </c>
      <c r="G47">
        <v>2.67</v>
      </c>
      <c r="I47">
        <f t="shared" si="2"/>
        <v>850.74</v>
      </c>
      <c r="J47">
        <f t="shared" si="3"/>
        <v>4.9400000000000004</v>
      </c>
      <c r="K47">
        <f t="shared" si="4"/>
        <v>100.67</v>
      </c>
      <c r="L47">
        <f t="shared" si="5"/>
        <v>2.6</v>
      </c>
      <c r="M47">
        <f t="shared" si="6"/>
        <v>55.329999999999991</v>
      </c>
      <c r="N47">
        <f t="shared" si="7"/>
        <v>45.330000000000005</v>
      </c>
    </row>
    <row r="48" spans="1:14" x14ac:dyDescent="0.2">
      <c r="A48" s="1">
        <v>45499</v>
      </c>
      <c r="B48" s="5">
        <v>45.96</v>
      </c>
      <c r="C48">
        <v>0.53</v>
      </c>
      <c r="D48">
        <v>21.96</v>
      </c>
      <c r="E48">
        <v>0.12</v>
      </c>
      <c r="F48">
        <v>0</v>
      </c>
      <c r="G48">
        <v>4.4800000000000004</v>
      </c>
      <c r="I48">
        <f t="shared" si="2"/>
        <v>896.7</v>
      </c>
      <c r="J48">
        <f t="shared" si="3"/>
        <v>5.4700000000000006</v>
      </c>
      <c r="K48">
        <f t="shared" si="4"/>
        <v>122.63</v>
      </c>
      <c r="L48">
        <f t="shared" si="5"/>
        <v>2.72</v>
      </c>
      <c r="M48">
        <f t="shared" si="6"/>
        <v>55.329999999999991</v>
      </c>
      <c r="N48">
        <f t="shared" si="7"/>
        <v>49.81</v>
      </c>
    </row>
    <row r="49" spans="1:14" x14ac:dyDescent="0.2">
      <c r="A49" s="1">
        <v>45500</v>
      </c>
      <c r="B49" s="5">
        <v>40.74</v>
      </c>
      <c r="C49">
        <v>0.67</v>
      </c>
      <c r="D49">
        <v>21.46</v>
      </c>
      <c r="E49">
        <v>0</v>
      </c>
      <c r="F49">
        <v>1.22</v>
      </c>
      <c r="G49">
        <v>4.01</v>
      </c>
      <c r="I49">
        <f t="shared" si="2"/>
        <v>937.44</v>
      </c>
      <c r="J49">
        <f t="shared" si="3"/>
        <v>6.1400000000000006</v>
      </c>
      <c r="K49">
        <f t="shared" si="4"/>
        <v>144.09</v>
      </c>
      <c r="L49">
        <f t="shared" si="5"/>
        <v>2.72</v>
      </c>
      <c r="M49">
        <f t="shared" si="6"/>
        <v>56.54999999999999</v>
      </c>
      <c r="N49">
        <f t="shared" si="7"/>
        <v>53.82</v>
      </c>
    </row>
    <row r="50" spans="1:14" x14ac:dyDescent="0.2">
      <c r="A50" s="1">
        <v>45501</v>
      </c>
      <c r="B50" s="5">
        <v>30.08</v>
      </c>
      <c r="C50">
        <v>0.56000000000000005</v>
      </c>
      <c r="D50">
        <v>14.43</v>
      </c>
      <c r="E50">
        <v>0</v>
      </c>
      <c r="F50">
        <v>1.0900000000000001</v>
      </c>
      <c r="G50">
        <v>3.68</v>
      </c>
      <c r="I50">
        <f t="shared" si="2"/>
        <v>967.5200000000001</v>
      </c>
      <c r="J50">
        <f t="shared" si="3"/>
        <v>6.7000000000000011</v>
      </c>
      <c r="K50">
        <f t="shared" si="4"/>
        <v>158.52000000000001</v>
      </c>
      <c r="L50">
        <f t="shared" si="5"/>
        <v>2.72</v>
      </c>
      <c r="M50">
        <f t="shared" si="6"/>
        <v>57.639999999999993</v>
      </c>
      <c r="N50">
        <f t="shared" si="7"/>
        <v>57.5</v>
      </c>
    </row>
    <row r="51" spans="1:14" x14ac:dyDescent="0.2">
      <c r="A51" s="1">
        <v>45502</v>
      </c>
      <c r="B51" s="5">
        <v>27.55</v>
      </c>
      <c r="C51">
        <v>1.39</v>
      </c>
      <c r="D51">
        <v>34.880000000000003</v>
      </c>
      <c r="E51">
        <v>0.18</v>
      </c>
      <c r="F51">
        <v>0.6</v>
      </c>
      <c r="G51">
        <v>10.41</v>
      </c>
      <c r="I51">
        <f t="shared" si="2"/>
        <v>995.07</v>
      </c>
      <c r="J51">
        <f t="shared" si="3"/>
        <v>8.0900000000000016</v>
      </c>
      <c r="K51">
        <f t="shared" si="4"/>
        <v>193.4</v>
      </c>
      <c r="L51">
        <f t="shared" si="5"/>
        <v>2.9000000000000004</v>
      </c>
      <c r="M51">
        <f t="shared" si="6"/>
        <v>58.239999999999995</v>
      </c>
      <c r="N51">
        <f t="shared" si="7"/>
        <v>67.91</v>
      </c>
    </row>
    <row r="52" spans="1:14" x14ac:dyDescent="0.2">
      <c r="A52" s="1">
        <v>45503</v>
      </c>
      <c r="B52" s="5">
        <v>25.25</v>
      </c>
      <c r="C52">
        <v>0.82</v>
      </c>
      <c r="D52">
        <v>20.65</v>
      </c>
      <c r="E52">
        <v>0.14000000000000001</v>
      </c>
      <c r="F52">
        <v>0.18</v>
      </c>
      <c r="G52">
        <v>2.02</v>
      </c>
      <c r="I52">
        <f t="shared" si="2"/>
        <v>1020.32</v>
      </c>
      <c r="J52">
        <f t="shared" si="3"/>
        <v>8.9100000000000019</v>
      </c>
      <c r="K52">
        <f t="shared" si="4"/>
        <v>214.05</v>
      </c>
      <c r="L52">
        <f t="shared" si="5"/>
        <v>3.0400000000000005</v>
      </c>
      <c r="M52">
        <f t="shared" si="6"/>
        <v>58.419999999999995</v>
      </c>
      <c r="N52">
        <f t="shared" si="7"/>
        <v>69.929999999999993</v>
      </c>
    </row>
    <row r="53" spans="1:14" x14ac:dyDescent="0.2">
      <c r="A53" s="1">
        <v>45504</v>
      </c>
      <c r="B53" s="5">
        <v>24.89</v>
      </c>
      <c r="C53">
        <v>1.28</v>
      </c>
      <c r="D53">
        <v>26.76</v>
      </c>
      <c r="E53">
        <v>0.13</v>
      </c>
      <c r="F53">
        <v>0.92</v>
      </c>
      <c r="G53">
        <v>2.38</v>
      </c>
      <c r="I53">
        <f t="shared" si="2"/>
        <v>1045.21</v>
      </c>
      <c r="J53">
        <f t="shared" si="3"/>
        <v>10.190000000000001</v>
      </c>
      <c r="K53">
        <f t="shared" si="4"/>
        <v>240.81</v>
      </c>
      <c r="L53">
        <f t="shared" si="5"/>
        <v>3.1700000000000004</v>
      </c>
      <c r="M53">
        <f t="shared" si="6"/>
        <v>59.339999999999996</v>
      </c>
      <c r="N53">
        <f t="shared" si="7"/>
        <v>72.309999999999988</v>
      </c>
    </row>
    <row r="54" spans="1:14" x14ac:dyDescent="0.2">
      <c r="A54" s="1">
        <v>45505</v>
      </c>
      <c r="B54" s="5">
        <v>23.16</v>
      </c>
      <c r="C54">
        <v>0.92</v>
      </c>
      <c r="D54">
        <v>33.92</v>
      </c>
      <c r="E54">
        <v>0.41</v>
      </c>
      <c r="F54">
        <v>0.36</v>
      </c>
      <c r="G54">
        <v>3.92</v>
      </c>
      <c r="I54">
        <f t="shared" si="2"/>
        <v>1068.3700000000001</v>
      </c>
      <c r="J54">
        <f t="shared" si="3"/>
        <v>11.110000000000001</v>
      </c>
      <c r="K54">
        <f t="shared" si="4"/>
        <v>274.73</v>
      </c>
      <c r="L54">
        <f t="shared" si="5"/>
        <v>3.5800000000000005</v>
      </c>
      <c r="M54">
        <f t="shared" si="6"/>
        <v>59.699999999999996</v>
      </c>
      <c r="N54">
        <f t="shared" si="7"/>
        <v>76.22999999999999</v>
      </c>
    </row>
    <row r="55" spans="1:14" x14ac:dyDescent="0.2">
      <c r="A55" s="1">
        <v>45506</v>
      </c>
      <c r="B55" s="5">
        <v>37.11</v>
      </c>
      <c r="C55">
        <v>1.4</v>
      </c>
      <c r="D55">
        <v>57.83</v>
      </c>
      <c r="E55">
        <v>0.66</v>
      </c>
      <c r="F55">
        <v>0.17</v>
      </c>
      <c r="G55">
        <v>3.69</v>
      </c>
      <c r="I55">
        <f t="shared" si="2"/>
        <v>1105.48</v>
      </c>
      <c r="J55">
        <f t="shared" si="3"/>
        <v>12.510000000000002</v>
      </c>
      <c r="K55">
        <f t="shared" si="4"/>
        <v>332.56</v>
      </c>
      <c r="L55">
        <f t="shared" si="5"/>
        <v>4.24</v>
      </c>
      <c r="M55">
        <f t="shared" si="6"/>
        <v>59.87</v>
      </c>
      <c r="N55">
        <f t="shared" si="7"/>
        <v>79.919999999999987</v>
      </c>
    </row>
    <row r="56" spans="1:14" x14ac:dyDescent="0.2">
      <c r="A56" s="1">
        <v>45507</v>
      </c>
      <c r="B56" s="5">
        <v>20.059999999999999</v>
      </c>
      <c r="C56">
        <v>0.7</v>
      </c>
      <c r="D56">
        <v>19.28</v>
      </c>
      <c r="E56">
        <v>0.4</v>
      </c>
      <c r="F56">
        <v>1.1200000000000001</v>
      </c>
      <c r="G56">
        <v>3.34</v>
      </c>
      <c r="I56">
        <f t="shared" si="2"/>
        <v>1125.54</v>
      </c>
      <c r="J56">
        <f t="shared" si="3"/>
        <v>13.21</v>
      </c>
      <c r="K56">
        <f t="shared" si="4"/>
        <v>351.84000000000003</v>
      </c>
      <c r="L56">
        <f t="shared" si="5"/>
        <v>4.6400000000000006</v>
      </c>
      <c r="M56">
        <f t="shared" si="6"/>
        <v>60.989999999999995</v>
      </c>
      <c r="N56">
        <f t="shared" si="7"/>
        <v>83.259999999999991</v>
      </c>
    </row>
    <row r="57" spans="1:14" x14ac:dyDescent="0.2">
      <c r="A57" s="1">
        <v>45508</v>
      </c>
      <c r="B57" s="5">
        <v>26.15</v>
      </c>
      <c r="C57">
        <v>0.34</v>
      </c>
      <c r="D57">
        <v>18.170000000000002</v>
      </c>
      <c r="E57">
        <v>0.19</v>
      </c>
      <c r="F57">
        <v>0.53</v>
      </c>
      <c r="G57">
        <v>5.8</v>
      </c>
      <c r="I57">
        <f t="shared" si="2"/>
        <v>1151.69</v>
      </c>
      <c r="J57">
        <f t="shared" si="3"/>
        <v>13.55</v>
      </c>
      <c r="K57">
        <f t="shared" si="4"/>
        <v>370.01000000000005</v>
      </c>
      <c r="L57">
        <f t="shared" si="5"/>
        <v>4.830000000000001</v>
      </c>
      <c r="M57">
        <f t="shared" si="6"/>
        <v>61.519999999999996</v>
      </c>
      <c r="N57">
        <f t="shared" si="7"/>
        <v>89.059999999999988</v>
      </c>
    </row>
    <row r="58" spans="1:14" x14ac:dyDescent="0.2">
      <c r="A58" s="1">
        <v>45509</v>
      </c>
      <c r="B58" s="5">
        <v>15.1</v>
      </c>
      <c r="C58">
        <v>1.03</v>
      </c>
      <c r="D58">
        <v>18.12</v>
      </c>
      <c r="E58">
        <v>0.59</v>
      </c>
      <c r="F58">
        <v>0.6</v>
      </c>
      <c r="G58">
        <v>2.96</v>
      </c>
      <c r="I58">
        <f t="shared" si="2"/>
        <v>1166.79</v>
      </c>
      <c r="J58">
        <f t="shared" si="3"/>
        <v>14.58</v>
      </c>
      <c r="K58">
        <f t="shared" si="4"/>
        <v>388.13000000000005</v>
      </c>
      <c r="L58">
        <f t="shared" si="5"/>
        <v>5.4200000000000008</v>
      </c>
      <c r="M58">
        <f t="shared" si="6"/>
        <v>62.12</v>
      </c>
      <c r="N58">
        <f t="shared" si="7"/>
        <v>92.019999999999982</v>
      </c>
    </row>
    <row r="59" spans="1:14" x14ac:dyDescent="0.2">
      <c r="A59" s="1">
        <v>45510</v>
      </c>
      <c r="B59" s="5">
        <v>29.41</v>
      </c>
      <c r="C59">
        <v>1.1399999999999999</v>
      </c>
      <c r="D59">
        <v>30.64</v>
      </c>
      <c r="E59">
        <v>0.74</v>
      </c>
      <c r="F59">
        <v>0.51</v>
      </c>
      <c r="G59">
        <v>3.37</v>
      </c>
      <c r="I59">
        <f t="shared" si="2"/>
        <v>1196.2</v>
      </c>
      <c r="J59">
        <f t="shared" si="3"/>
        <v>15.72</v>
      </c>
      <c r="K59">
        <f t="shared" si="4"/>
        <v>418.77000000000004</v>
      </c>
      <c r="L59">
        <f t="shared" si="5"/>
        <v>6.160000000000001</v>
      </c>
      <c r="M59">
        <f t="shared" si="6"/>
        <v>62.629999999999995</v>
      </c>
      <c r="N59">
        <f t="shared" si="7"/>
        <v>95.389999999999986</v>
      </c>
    </row>
    <row r="60" spans="1:14" x14ac:dyDescent="0.2">
      <c r="A60" s="1">
        <v>45511</v>
      </c>
      <c r="B60" s="5">
        <v>23.78</v>
      </c>
      <c r="C60">
        <v>1.53</v>
      </c>
      <c r="D60">
        <v>27.69</v>
      </c>
      <c r="E60">
        <v>0.76</v>
      </c>
      <c r="F60">
        <v>0.52</v>
      </c>
      <c r="G60">
        <v>2.84</v>
      </c>
      <c r="I60">
        <f t="shared" si="2"/>
        <v>1219.98</v>
      </c>
      <c r="J60">
        <f t="shared" si="3"/>
        <v>17.25</v>
      </c>
      <c r="K60">
        <f t="shared" si="4"/>
        <v>446.46000000000004</v>
      </c>
      <c r="L60">
        <f t="shared" si="5"/>
        <v>6.9200000000000008</v>
      </c>
      <c r="M60">
        <f t="shared" si="6"/>
        <v>63.15</v>
      </c>
      <c r="N60">
        <f t="shared" si="7"/>
        <v>98.22999999999999</v>
      </c>
    </row>
    <row r="61" spans="1:14" x14ac:dyDescent="0.2">
      <c r="A61" s="1">
        <v>45512</v>
      </c>
      <c r="B61" s="5">
        <v>24.98</v>
      </c>
      <c r="C61">
        <v>0.99</v>
      </c>
      <c r="D61">
        <v>21.33</v>
      </c>
      <c r="E61">
        <v>0.56000000000000005</v>
      </c>
      <c r="F61">
        <v>0.3</v>
      </c>
      <c r="G61">
        <v>6.01</v>
      </c>
      <c r="I61">
        <f t="shared" si="2"/>
        <v>1244.96</v>
      </c>
      <c r="J61">
        <f t="shared" si="3"/>
        <v>18.239999999999998</v>
      </c>
      <c r="K61">
        <f t="shared" si="4"/>
        <v>467.79</v>
      </c>
      <c r="L61">
        <f t="shared" si="5"/>
        <v>7.48</v>
      </c>
      <c r="M61">
        <f t="shared" si="6"/>
        <v>63.449999999999996</v>
      </c>
      <c r="N61">
        <f t="shared" si="7"/>
        <v>104.24</v>
      </c>
    </row>
    <row r="62" spans="1:14" x14ac:dyDescent="0.2">
      <c r="A62" s="1">
        <v>45513</v>
      </c>
      <c r="B62" s="5">
        <v>23.19</v>
      </c>
      <c r="C62">
        <v>2</v>
      </c>
      <c r="D62">
        <v>42.83</v>
      </c>
      <c r="E62">
        <v>0</v>
      </c>
      <c r="F62">
        <v>0</v>
      </c>
      <c r="G62">
        <v>3.79</v>
      </c>
      <c r="I62">
        <f t="shared" si="2"/>
        <v>1268.1500000000001</v>
      </c>
      <c r="J62">
        <f t="shared" si="3"/>
        <v>20.239999999999998</v>
      </c>
      <c r="K62">
        <f t="shared" si="4"/>
        <v>510.62</v>
      </c>
      <c r="L62">
        <f t="shared" si="5"/>
        <v>7.48</v>
      </c>
      <c r="M62">
        <f t="shared" si="6"/>
        <v>63.449999999999996</v>
      </c>
      <c r="N62">
        <f t="shared" si="7"/>
        <v>108.03</v>
      </c>
    </row>
    <row r="63" spans="1:14" x14ac:dyDescent="0.2">
      <c r="A63" s="1">
        <v>45514</v>
      </c>
      <c r="B63" s="5">
        <v>10.36</v>
      </c>
      <c r="C63">
        <v>1.43</v>
      </c>
      <c r="D63">
        <v>24.56</v>
      </c>
      <c r="E63">
        <v>0.39</v>
      </c>
      <c r="F63">
        <v>0.37</v>
      </c>
      <c r="G63">
        <v>2.33</v>
      </c>
      <c r="I63">
        <f t="shared" si="2"/>
        <v>1278.51</v>
      </c>
      <c r="J63">
        <f t="shared" si="3"/>
        <v>21.669999999999998</v>
      </c>
      <c r="K63">
        <f t="shared" si="4"/>
        <v>535.17999999999995</v>
      </c>
      <c r="L63">
        <f t="shared" si="5"/>
        <v>7.87</v>
      </c>
      <c r="M63">
        <f t="shared" si="6"/>
        <v>63.819999999999993</v>
      </c>
      <c r="N63">
        <f t="shared" si="7"/>
        <v>110.36</v>
      </c>
    </row>
    <row r="64" spans="1:14" x14ac:dyDescent="0.2">
      <c r="A64" s="1">
        <v>45515</v>
      </c>
      <c r="B64" s="5">
        <v>4.1500000000000004</v>
      </c>
      <c r="C64">
        <v>1.32</v>
      </c>
      <c r="D64">
        <v>32.270000000000003</v>
      </c>
      <c r="E64">
        <v>0.49</v>
      </c>
      <c r="F64">
        <v>0</v>
      </c>
      <c r="G64">
        <v>3.52</v>
      </c>
      <c r="I64">
        <f t="shared" si="2"/>
        <v>1282.6600000000001</v>
      </c>
      <c r="J64">
        <f t="shared" si="3"/>
        <v>22.99</v>
      </c>
      <c r="K64">
        <f t="shared" si="4"/>
        <v>567.44999999999993</v>
      </c>
      <c r="L64">
        <f t="shared" si="5"/>
        <v>8.36</v>
      </c>
      <c r="M64">
        <f t="shared" si="6"/>
        <v>63.819999999999993</v>
      </c>
      <c r="N64">
        <f t="shared" si="7"/>
        <v>113.88</v>
      </c>
    </row>
    <row r="65" spans="1:14" x14ac:dyDescent="0.2">
      <c r="A65" s="1">
        <v>45516</v>
      </c>
      <c r="B65" s="5">
        <v>3.83</v>
      </c>
      <c r="C65">
        <v>0.36</v>
      </c>
      <c r="D65">
        <v>20.43</v>
      </c>
      <c r="E65">
        <v>0.81</v>
      </c>
      <c r="F65">
        <v>0</v>
      </c>
      <c r="G65">
        <v>1.81</v>
      </c>
      <c r="I65">
        <f t="shared" si="2"/>
        <v>1286.49</v>
      </c>
      <c r="J65">
        <f t="shared" si="3"/>
        <v>23.349999999999998</v>
      </c>
      <c r="K65">
        <f t="shared" si="4"/>
        <v>587.87999999999988</v>
      </c>
      <c r="L65">
        <f t="shared" si="5"/>
        <v>9.17</v>
      </c>
      <c r="M65">
        <f t="shared" si="6"/>
        <v>63.819999999999993</v>
      </c>
      <c r="N65">
        <f t="shared" si="7"/>
        <v>115.69</v>
      </c>
    </row>
    <row r="66" spans="1:14" x14ac:dyDescent="0.2">
      <c r="A66" s="1">
        <v>45517</v>
      </c>
      <c r="B66" s="5">
        <v>3.19</v>
      </c>
      <c r="C66">
        <v>0.18</v>
      </c>
      <c r="D66">
        <v>36.130000000000003</v>
      </c>
      <c r="E66">
        <v>0.2</v>
      </c>
      <c r="F66">
        <v>0</v>
      </c>
      <c r="G66">
        <v>0.99</v>
      </c>
      <c r="I66">
        <f t="shared" si="2"/>
        <v>1289.68</v>
      </c>
      <c r="J66">
        <f t="shared" si="3"/>
        <v>23.529999999999998</v>
      </c>
      <c r="K66">
        <f t="shared" si="4"/>
        <v>624.00999999999988</v>
      </c>
      <c r="L66">
        <f t="shared" si="5"/>
        <v>9.3699999999999992</v>
      </c>
      <c r="M66">
        <f t="shared" si="6"/>
        <v>63.819999999999993</v>
      </c>
      <c r="N66">
        <f t="shared" si="7"/>
        <v>116.67999999999999</v>
      </c>
    </row>
    <row r="67" spans="1:14" x14ac:dyDescent="0.2">
      <c r="A67" s="1">
        <v>45518</v>
      </c>
      <c r="B67" s="5">
        <v>4.28</v>
      </c>
      <c r="C67">
        <v>0.71</v>
      </c>
      <c r="D67">
        <v>21.41</v>
      </c>
      <c r="E67">
        <v>1.23</v>
      </c>
      <c r="F67">
        <v>0</v>
      </c>
      <c r="G67">
        <v>0.67</v>
      </c>
      <c r="I67">
        <f t="shared" si="2"/>
        <v>1293.96</v>
      </c>
      <c r="J67">
        <f t="shared" si="3"/>
        <v>24.24</v>
      </c>
      <c r="K67">
        <f t="shared" si="4"/>
        <v>645.41999999999985</v>
      </c>
      <c r="L67">
        <f t="shared" si="5"/>
        <v>10.6</v>
      </c>
      <c r="M67">
        <f t="shared" si="6"/>
        <v>63.819999999999993</v>
      </c>
      <c r="N67">
        <f t="shared" si="7"/>
        <v>117.35</v>
      </c>
    </row>
    <row r="68" spans="1:14" x14ac:dyDescent="0.2">
      <c r="A68" s="1">
        <v>45519</v>
      </c>
      <c r="B68" s="5">
        <v>4.88</v>
      </c>
      <c r="C68">
        <v>0.72</v>
      </c>
      <c r="D68">
        <v>15.01</v>
      </c>
      <c r="E68">
        <v>0.55000000000000004</v>
      </c>
      <c r="F68">
        <v>0.19</v>
      </c>
      <c r="G68">
        <v>0.91</v>
      </c>
      <c r="I68">
        <f t="shared" ref="I68:I119" si="8">B68+I67</f>
        <v>1298.8400000000001</v>
      </c>
      <c r="J68">
        <f t="shared" si="3"/>
        <v>24.959999999999997</v>
      </c>
      <c r="K68">
        <f t="shared" si="4"/>
        <v>660.42999999999984</v>
      </c>
      <c r="L68">
        <f t="shared" si="5"/>
        <v>11.15</v>
      </c>
      <c r="M68">
        <f t="shared" si="6"/>
        <v>64.009999999999991</v>
      </c>
      <c r="N68">
        <f t="shared" si="7"/>
        <v>118.25999999999999</v>
      </c>
    </row>
    <row r="69" spans="1:14" x14ac:dyDescent="0.2">
      <c r="A69" s="1">
        <v>45520</v>
      </c>
      <c r="B69" s="5">
        <v>1.9</v>
      </c>
      <c r="C69">
        <v>0.7</v>
      </c>
      <c r="D69">
        <v>28.45</v>
      </c>
      <c r="E69">
        <v>0.93</v>
      </c>
      <c r="F69">
        <v>0</v>
      </c>
      <c r="G69">
        <v>2.89</v>
      </c>
      <c r="I69">
        <f t="shared" si="8"/>
        <v>1300.7400000000002</v>
      </c>
      <c r="J69">
        <f t="shared" si="3"/>
        <v>25.659999999999997</v>
      </c>
      <c r="K69">
        <f t="shared" si="4"/>
        <v>688.87999999999988</v>
      </c>
      <c r="L69">
        <f t="shared" si="5"/>
        <v>12.08</v>
      </c>
      <c r="M69">
        <f t="shared" si="6"/>
        <v>64.009999999999991</v>
      </c>
      <c r="N69">
        <f t="shared" si="7"/>
        <v>121.14999999999999</v>
      </c>
    </row>
    <row r="70" spans="1:14" x14ac:dyDescent="0.2">
      <c r="A70" s="1">
        <v>45521</v>
      </c>
      <c r="B70" s="5">
        <v>2.39</v>
      </c>
      <c r="C70">
        <v>1.33</v>
      </c>
      <c r="D70">
        <v>26.82</v>
      </c>
      <c r="E70">
        <v>0.54</v>
      </c>
      <c r="F70">
        <v>0</v>
      </c>
      <c r="G70">
        <v>0.45</v>
      </c>
      <c r="I70">
        <f t="shared" si="8"/>
        <v>1303.1300000000003</v>
      </c>
      <c r="J70">
        <f t="shared" si="3"/>
        <v>26.989999999999995</v>
      </c>
      <c r="K70">
        <f t="shared" si="4"/>
        <v>715.69999999999993</v>
      </c>
      <c r="L70">
        <f t="shared" si="5"/>
        <v>12.620000000000001</v>
      </c>
      <c r="M70">
        <f t="shared" si="6"/>
        <v>64.009999999999991</v>
      </c>
      <c r="N70">
        <f t="shared" si="7"/>
        <v>121.6</v>
      </c>
    </row>
    <row r="71" spans="1:14" x14ac:dyDescent="0.2">
      <c r="A71" s="1">
        <v>45522</v>
      </c>
      <c r="B71" s="5">
        <v>1.85</v>
      </c>
      <c r="C71">
        <v>1.65</v>
      </c>
      <c r="D71">
        <v>15.85</v>
      </c>
      <c r="E71">
        <v>0.21</v>
      </c>
      <c r="F71">
        <v>0</v>
      </c>
      <c r="G71">
        <v>1.73</v>
      </c>
      <c r="I71">
        <f t="shared" si="8"/>
        <v>1304.9800000000002</v>
      </c>
      <c r="J71">
        <f t="shared" si="3"/>
        <v>28.639999999999993</v>
      </c>
      <c r="K71">
        <f t="shared" si="4"/>
        <v>731.55</v>
      </c>
      <c r="L71">
        <f t="shared" si="5"/>
        <v>12.830000000000002</v>
      </c>
      <c r="M71">
        <f t="shared" si="6"/>
        <v>64.009999999999991</v>
      </c>
      <c r="N71">
        <f t="shared" si="7"/>
        <v>123.33</v>
      </c>
    </row>
    <row r="72" spans="1:14" x14ac:dyDescent="0.2">
      <c r="A72" s="1">
        <v>45523</v>
      </c>
      <c r="B72" s="5">
        <v>4.99</v>
      </c>
      <c r="C72">
        <v>2.12</v>
      </c>
      <c r="D72">
        <v>16.75</v>
      </c>
      <c r="E72">
        <v>1.01</v>
      </c>
      <c r="F72">
        <v>0</v>
      </c>
      <c r="G72">
        <v>4.07</v>
      </c>
      <c r="I72">
        <f t="shared" si="8"/>
        <v>1309.9700000000003</v>
      </c>
      <c r="J72">
        <f t="shared" si="3"/>
        <v>30.759999999999994</v>
      </c>
      <c r="K72">
        <f t="shared" si="4"/>
        <v>748.3</v>
      </c>
      <c r="L72">
        <f t="shared" si="5"/>
        <v>13.840000000000002</v>
      </c>
      <c r="M72">
        <f t="shared" si="6"/>
        <v>64.009999999999991</v>
      </c>
      <c r="N72">
        <f t="shared" si="7"/>
        <v>127.4</v>
      </c>
    </row>
    <row r="73" spans="1:14" x14ac:dyDescent="0.2">
      <c r="A73" s="1">
        <v>45524</v>
      </c>
      <c r="B73" s="5">
        <v>4.0999999999999996</v>
      </c>
      <c r="C73">
        <v>0.18</v>
      </c>
      <c r="D73">
        <v>19.010000000000002</v>
      </c>
      <c r="E73">
        <v>0</v>
      </c>
      <c r="F73">
        <v>0</v>
      </c>
      <c r="G73">
        <v>1.74</v>
      </c>
      <c r="I73">
        <f t="shared" si="8"/>
        <v>1314.0700000000002</v>
      </c>
      <c r="J73">
        <f t="shared" si="3"/>
        <v>30.939999999999994</v>
      </c>
      <c r="K73">
        <f t="shared" si="4"/>
        <v>767.31</v>
      </c>
      <c r="L73">
        <f t="shared" si="5"/>
        <v>13.840000000000002</v>
      </c>
      <c r="M73">
        <f t="shared" si="6"/>
        <v>64.009999999999991</v>
      </c>
      <c r="N73">
        <f t="shared" si="7"/>
        <v>129.14000000000001</v>
      </c>
    </row>
    <row r="74" spans="1:14" x14ac:dyDescent="0.2">
      <c r="A74" s="1">
        <v>45525</v>
      </c>
      <c r="B74" s="5">
        <v>1.18</v>
      </c>
      <c r="C74">
        <v>0.19</v>
      </c>
      <c r="D74">
        <v>1.91</v>
      </c>
      <c r="E74">
        <v>0</v>
      </c>
      <c r="F74">
        <v>0</v>
      </c>
      <c r="G74">
        <v>0.74</v>
      </c>
      <c r="I74">
        <f t="shared" si="8"/>
        <v>1315.2500000000002</v>
      </c>
      <c r="J74">
        <f t="shared" si="3"/>
        <v>31.129999999999995</v>
      </c>
      <c r="K74">
        <f t="shared" si="4"/>
        <v>769.21999999999991</v>
      </c>
      <c r="L74">
        <f t="shared" si="5"/>
        <v>13.840000000000002</v>
      </c>
      <c r="M74">
        <f t="shared" si="6"/>
        <v>64.009999999999991</v>
      </c>
      <c r="N74">
        <f t="shared" si="7"/>
        <v>129.88000000000002</v>
      </c>
    </row>
    <row r="75" spans="1:14" x14ac:dyDescent="0.2">
      <c r="A75" s="1">
        <v>45526</v>
      </c>
      <c r="B75" s="5">
        <v>1.1599999999999999</v>
      </c>
      <c r="C75">
        <v>0.39</v>
      </c>
      <c r="D75">
        <v>5.66</v>
      </c>
      <c r="E75">
        <v>0</v>
      </c>
      <c r="F75">
        <v>0</v>
      </c>
      <c r="G75">
        <v>1.0900000000000001</v>
      </c>
      <c r="I75">
        <f t="shared" si="8"/>
        <v>1316.4100000000003</v>
      </c>
      <c r="J75">
        <f t="shared" si="3"/>
        <v>31.519999999999996</v>
      </c>
      <c r="K75">
        <f t="shared" si="4"/>
        <v>774.87999999999988</v>
      </c>
      <c r="L75">
        <f t="shared" si="5"/>
        <v>13.840000000000002</v>
      </c>
      <c r="M75">
        <f t="shared" si="6"/>
        <v>64.009999999999991</v>
      </c>
      <c r="N75">
        <f t="shared" si="7"/>
        <v>130.97000000000003</v>
      </c>
    </row>
    <row r="76" spans="1:14" x14ac:dyDescent="0.2">
      <c r="A76" s="1">
        <v>45527</v>
      </c>
      <c r="B76" s="5">
        <v>0</v>
      </c>
      <c r="C76">
        <v>0.56000000000000005</v>
      </c>
      <c r="D76">
        <v>6.12</v>
      </c>
      <c r="E76">
        <v>0</v>
      </c>
      <c r="F76">
        <v>0</v>
      </c>
      <c r="G76">
        <v>1.42</v>
      </c>
      <c r="I76">
        <f t="shared" si="8"/>
        <v>1316.4100000000003</v>
      </c>
      <c r="J76">
        <f t="shared" si="3"/>
        <v>32.08</v>
      </c>
      <c r="K76">
        <f t="shared" si="4"/>
        <v>780.99999999999989</v>
      </c>
      <c r="L76">
        <f t="shared" si="5"/>
        <v>13.840000000000002</v>
      </c>
      <c r="M76">
        <f t="shared" si="6"/>
        <v>64.009999999999991</v>
      </c>
      <c r="N76">
        <f t="shared" si="7"/>
        <v>132.39000000000001</v>
      </c>
    </row>
    <row r="77" spans="1:14" x14ac:dyDescent="0.2">
      <c r="A77" s="1">
        <v>45528</v>
      </c>
      <c r="B77" s="5">
        <v>1.1299999999999999</v>
      </c>
      <c r="C77">
        <v>0.19</v>
      </c>
      <c r="D77">
        <v>15.48</v>
      </c>
      <c r="E77">
        <v>0.21</v>
      </c>
      <c r="F77">
        <v>0</v>
      </c>
      <c r="G77">
        <v>0.7</v>
      </c>
      <c r="I77">
        <f t="shared" si="8"/>
        <v>1317.5400000000004</v>
      </c>
      <c r="J77">
        <f t="shared" si="3"/>
        <v>32.269999999999996</v>
      </c>
      <c r="K77">
        <f t="shared" si="4"/>
        <v>796.4799999999999</v>
      </c>
      <c r="L77">
        <f t="shared" si="5"/>
        <v>14.050000000000002</v>
      </c>
      <c r="M77">
        <f t="shared" si="6"/>
        <v>64.009999999999991</v>
      </c>
      <c r="N77">
        <f t="shared" si="7"/>
        <v>133.09</v>
      </c>
    </row>
    <row r="78" spans="1:14" x14ac:dyDescent="0.2">
      <c r="A78" s="1">
        <v>45529</v>
      </c>
      <c r="B78" s="5">
        <v>0</v>
      </c>
      <c r="C78">
        <v>0.64</v>
      </c>
      <c r="D78">
        <v>2.95</v>
      </c>
      <c r="E78">
        <v>0</v>
      </c>
      <c r="F78">
        <v>0</v>
      </c>
      <c r="G78">
        <v>0</v>
      </c>
      <c r="I78">
        <f t="shared" si="8"/>
        <v>1317.5400000000004</v>
      </c>
      <c r="J78">
        <f t="shared" si="3"/>
        <v>32.909999999999997</v>
      </c>
      <c r="K78">
        <f t="shared" si="4"/>
        <v>799.43</v>
      </c>
      <c r="L78">
        <f t="shared" si="5"/>
        <v>14.050000000000002</v>
      </c>
      <c r="M78">
        <f t="shared" si="6"/>
        <v>64.009999999999991</v>
      </c>
      <c r="N78">
        <f t="shared" si="7"/>
        <v>133.09</v>
      </c>
    </row>
    <row r="79" spans="1:14" x14ac:dyDescent="0.2">
      <c r="A79" s="1">
        <v>45530</v>
      </c>
      <c r="B79" s="5">
        <v>2.3199999999999998</v>
      </c>
      <c r="C79">
        <v>0.77</v>
      </c>
      <c r="D79">
        <v>11.26</v>
      </c>
      <c r="E79">
        <v>0</v>
      </c>
      <c r="F79">
        <v>0</v>
      </c>
      <c r="G79">
        <v>0.36</v>
      </c>
      <c r="I79">
        <f t="shared" si="8"/>
        <v>1319.8600000000004</v>
      </c>
      <c r="J79">
        <f t="shared" si="3"/>
        <v>33.68</v>
      </c>
      <c r="K79">
        <f t="shared" si="4"/>
        <v>810.68999999999994</v>
      </c>
      <c r="L79">
        <f t="shared" si="5"/>
        <v>14.050000000000002</v>
      </c>
      <c r="M79">
        <f t="shared" si="6"/>
        <v>64.009999999999991</v>
      </c>
      <c r="N79">
        <f t="shared" si="7"/>
        <v>133.45000000000002</v>
      </c>
    </row>
    <row r="80" spans="1:14" x14ac:dyDescent="0.2">
      <c r="A80" s="1">
        <v>45531</v>
      </c>
      <c r="B80" s="5">
        <v>2.2000000000000002</v>
      </c>
      <c r="C80">
        <v>0.73</v>
      </c>
      <c r="D80">
        <v>16.62</v>
      </c>
      <c r="E80">
        <v>0.83</v>
      </c>
      <c r="F80">
        <v>0</v>
      </c>
      <c r="G80">
        <v>0.69</v>
      </c>
      <c r="I80">
        <f t="shared" si="8"/>
        <v>1322.0600000000004</v>
      </c>
      <c r="J80">
        <f t="shared" si="3"/>
        <v>34.409999999999997</v>
      </c>
      <c r="K80">
        <f t="shared" si="4"/>
        <v>827.31</v>
      </c>
      <c r="L80">
        <f t="shared" si="5"/>
        <v>14.880000000000003</v>
      </c>
      <c r="M80">
        <f t="shared" si="6"/>
        <v>64.009999999999991</v>
      </c>
      <c r="N80">
        <f t="shared" si="7"/>
        <v>134.14000000000001</v>
      </c>
    </row>
    <row r="81" spans="1:14" x14ac:dyDescent="0.2">
      <c r="A81" s="1">
        <v>45532</v>
      </c>
      <c r="I81">
        <f t="shared" si="8"/>
        <v>1322.0600000000004</v>
      </c>
      <c r="J81">
        <f t="shared" si="3"/>
        <v>34.409999999999997</v>
      </c>
      <c r="K81">
        <f t="shared" si="4"/>
        <v>827.31</v>
      </c>
      <c r="L81">
        <f t="shared" si="5"/>
        <v>14.880000000000003</v>
      </c>
      <c r="M81">
        <f t="shared" si="6"/>
        <v>64.009999999999991</v>
      </c>
      <c r="N81">
        <f t="shared" si="7"/>
        <v>134.14000000000001</v>
      </c>
    </row>
    <row r="82" spans="1:14" x14ac:dyDescent="0.2">
      <c r="A82" s="1">
        <v>45533</v>
      </c>
      <c r="I82">
        <f t="shared" si="8"/>
        <v>1322.0600000000004</v>
      </c>
      <c r="J82">
        <f t="shared" si="3"/>
        <v>34.409999999999997</v>
      </c>
      <c r="K82">
        <f t="shared" si="4"/>
        <v>827.31</v>
      </c>
      <c r="L82">
        <f t="shared" si="5"/>
        <v>14.880000000000003</v>
      </c>
      <c r="M82">
        <f t="shared" si="6"/>
        <v>64.009999999999991</v>
      </c>
      <c r="N82">
        <f t="shared" si="7"/>
        <v>134.14000000000001</v>
      </c>
    </row>
    <row r="83" spans="1:14" x14ac:dyDescent="0.2">
      <c r="A83" s="1">
        <v>45534</v>
      </c>
      <c r="I83">
        <f t="shared" si="8"/>
        <v>1322.0600000000004</v>
      </c>
      <c r="J83">
        <f t="shared" ref="J83:J119" si="9">C83+J82</f>
        <v>34.409999999999997</v>
      </c>
      <c r="K83">
        <f t="shared" ref="K83:K119" si="10">D83+K82</f>
        <v>827.31</v>
      </c>
      <c r="L83">
        <f t="shared" ref="L83:L119" si="11">E83+L82</f>
        <v>14.880000000000003</v>
      </c>
      <c r="M83">
        <f t="shared" ref="M83:M119" si="12">F83+M82</f>
        <v>64.009999999999991</v>
      </c>
      <c r="N83">
        <f t="shared" ref="N83:N119" si="13">G83+N82</f>
        <v>134.14000000000001</v>
      </c>
    </row>
    <row r="84" spans="1:14" x14ac:dyDescent="0.2">
      <c r="A84" s="1">
        <v>45535</v>
      </c>
      <c r="I84">
        <f t="shared" si="8"/>
        <v>1322.0600000000004</v>
      </c>
      <c r="J84">
        <f t="shared" si="9"/>
        <v>34.409999999999997</v>
      </c>
      <c r="K84">
        <f t="shared" si="10"/>
        <v>827.31</v>
      </c>
      <c r="L84">
        <f t="shared" si="11"/>
        <v>14.880000000000003</v>
      </c>
      <c r="M84">
        <f t="shared" si="12"/>
        <v>64.009999999999991</v>
      </c>
      <c r="N84">
        <f t="shared" si="13"/>
        <v>134.14000000000001</v>
      </c>
    </row>
    <row r="85" spans="1:14" x14ac:dyDescent="0.2">
      <c r="A85" s="1">
        <v>45536</v>
      </c>
      <c r="I85">
        <f t="shared" si="8"/>
        <v>1322.0600000000004</v>
      </c>
      <c r="J85">
        <f t="shared" si="9"/>
        <v>34.409999999999997</v>
      </c>
      <c r="K85">
        <f t="shared" si="10"/>
        <v>827.31</v>
      </c>
      <c r="L85">
        <f t="shared" si="11"/>
        <v>14.880000000000003</v>
      </c>
      <c r="M85">
        <f t="shared" si="12"/>
        <v>64.009999999999991</v>
      </c>
      <c r="N85">
        <f t="shared" si="13"/>
        <v>134.14000000000001</v>
      </c>
    </row>
    <row r="86" spans="1:14" x14ac:dyDescent="0.2">
      <c r="A86" s="1">
        <v>45537</v>
      </c>
      <c r="I86">
        <f t="shared" si="8"/>
        <v>1322.0600000000004</v>
      </c>
      <c r="J86">
        <f t="shared" si="9"/>
        <v>34.409999999999997</v>
      </c>
      <c r="K86">
        <f t="shared" si="10"/>
        <v>827.31</v>
      </c>
      <c r="L86">
        <f t="shared" si="11"/>
        <v>14.880000000000003</v>
      </c>
      <c r="M86">
        <f t="shared" si="12"/>
        <v>64.009999999999991</v>
      </c>
      <c r="N86">
        <f t="shared" si="13"/>
        <v>134.14000000000001</v>
      </c>
    </row>
    <row r="87" spans="1:14" x14ac:dyDescent="0.2">
      <c r="A87" s="1">
        <v>45538</v>
      </c>
      <c r="I87">
        <f t="shared" si="8"/>
        <v>1322.0600000000004</v>
      </c>
      <c r="J87">
        <f t="shared" si="9"/>
        <v>34.409999999999997</v>
      </c>
      <c r="K87">
        <f t="shared" si="10"/>
        <v>827.31</v>
      </c>
      <c r="L87">
        <f t="shared" si="11"/>
        <v>14.880000000000003</v>
      </c>
      <c r="M87">
        <f t="shared" si="12"/>
        <v>64.009999999999991</v>
      </c>
      <c r="N87">
        <f t="shared" si="13"/>
        <v>134.14000000000001</v>
      </c>
    </row>
    <row r="88" spans="1:14" x14ac:dyDescent="0.2">
      <c r="A88" s="1">
        <v>45539</v>
      </c>
      <c r="I88">
        <f t="shared" si="8"/>
        <v>1322.0600000000004</v>
      </c>
      <c r="J88">
        <f t="shared" si="9"/>
        <v>34.409999999999997</v>
      </c>
      <c r="K88">
        <f t="shared" si="10"/>
        <v>827.31</v>
      </c>
      <c r="L88">
        <f t="shared" si="11"/>
        <v>14.880000000000003</v>
      </c>
      <c r="M88">
        <f t="shared" si="12"/>
        <v>64.009999999999991</v>
      </c>
      <c r="N88">
        <f t="shared" si="13"/>
        <v>134.14000000000001</v>
      </c>
    </row>
    <row r="89" spans="1:14" x14ac:dyDescent="0.2">
      <c r="A89" s="1">
        <v>45540</v>
      </c>
      <c r="I89">
        <f t="shared" si="8"/>
        <v>1322.0600000000004</v>
      </c>
      <c r="J89">
        <f t="shared" si="9"/>
        <v>34.409999999999997</v>
      </c>
      <c r="K89">
        <f t="shared" si="10"/>
        <v>827.31</v>
      </c>
      <c r="L89">
        <f t="shared" si="11"/>
        <v>14.880000000000003</v>
      </c>
      <c r="M89">
        <f t="shared" si="12"/>
        <v>64.009999999999991</v>
      </c>
      <c r="N89">
        <f t="shared" si="13"/>
        <v>134.14000000000001</v>
      </c>
    </row>
    <row r="90" spans="1:14" x14ac:dyDescent="0.2">
      <c r="A90" s="1">
        <v>45541</v>
      </c>
      <c r="I90">
        <f t="shared" si="8"/>
        <v>1322.0600000000004</v>
      </c>
      <c r="J90">
        <f t="shared" si="9"/>
        <v>34.409999999999997</v>
      </c>
      <c r="K90">
        <f t="shared" si="10"/>
        <v>827.31</v>
      </c>
      <c r="L90">
        <f t="shared" si="11"/>
        <v>14.880000000000003</v>
      </c>
      <c r="M90">
        <f t="shared" si="12"/>
        <v>64.009999999999991</v>
      </c>
      <c r="N90">
        <f t="shared" si="13"/>
        <v>134.14000000000001</v>
      </c>
    </row>
    <row r="91" spans="1:14" x14ac:dyDescent="0.2">
      <c r="A91" s="1">
        <v>45542</v>
      </c>
      <c r="I91">
        <f t="shared" si="8"/>
        <v>1322.0600000000004</v>
      </c>
      <c r="J91">
        <f t="shared" si="9"/>
        <v>34.409999999999997</v>
      </c>
      <c r="K91">
        <f t="shared" si="10"/>
        <v>827.31</v>
      </c>
      <c r="L91">
        <f t="shared" si="11"/>
        <v>14.880000000000003</v>
      </c>
      <c r="M91">
        <f t="shared" si="12"/>
        <v>64.009999999999991</v>
      </c>
      <c r="N91">
        <f t="shared" si="13"/>
        <v>134.14000000000001</v>
      </c>
    </row>
    <row r="92" spans="1:14" x14ac:dyDescent="0.2">
      <c r="A92" s="1">
        <v>45543</v>
      </c>
      <c r="I92">
        <f t="shared" si="8"/>
        <v>1322.0600000000004</v>
      </c>
      <c r="J92">
        <f t="shared" si="9"/>
        <v>34.409999999999997</v>
      </c>
      <c r="K92">
        <f t="shared" si="10"/>
        <v>827.31</v>
      </c>
      <c r="L92">
        <f t="shared" si="11"/>
        <v>14.880000000000003</v>
      </c>
      <c r="M92">
        <f t="shared" si="12"/>
        <v>64.009999999999991</v>
      </c>
      <c r="N92">
        <f t="shared" si="13"/>
        <v>134.14000000000001</v>
      </c>
    </row>
    <row r="93" spans="1:14" x14ac:dyDescent="0.2">
      <c r="A93" s="1">
        <v>45544</v>
      </c>
      <c r="I93">
        <f t="shared" si="8"/>
        <v>1322.0600000000004</v>
      </c>
      <c r="J93">
        <f t="shared" si="9"/>
        <v>34.409999999999997</v>
      </c>
      <c r="K93">
        <f t="shared" si="10"/>
        <v>827.31</v>
      </c>
      <c r="L93">
        <f t="shared" si="11"/>
        <v>14.880000000000003</v>
      </c>
      <c r="M93">
        <f t="shared" si="12"/>
        <v>64.009999999999991</v>
      </c>
      <c r="N93">
        <f t="shared" si="13"/>
        <v>134.14000000000001</v>
      </c>
    </row>
    <row r="94" spans="1:14" x14ac:dyDescent="0.2">
      <c r="A94" s="1">
        <v>45545</v>
      </c>
      <c r="I94">
        <f t="shared" si="8"/>
        <v>1322.0600000000004</v>
      </c>
      <c r="J94">
        <f t="shared" si="9"/>
        <v>34.409999999999997</v>
      </c>
      <c r="K94">
        <f t="shared" si="10"/>
        <v>827.31</v>
      </c>
      <c r="L94">
        <f t="shared" si="11"/>
        <v>14.880000000000003</v>
      </c>
      <c r="M94">
        <f t="shared" si="12"/>
        <v>64.009999999999991</v>
      </c>
      <c r="N94">
        <f t="shared" si="13"/>
        <v>134.14000000000001</v>
      </c>
    </row>
    <row r="95" spans="1:14" x14ac:dyDescent="0.2">
      <c r="A95" s="1">
        <v>45546</v>
      </c>
      <c r="I95">
        <f t="shared" si="8"/>
        <v>1322.0600000000004</v>
      </c>
      <c r="J95">
        <f t="shared" si="9"/>
        <v>34.409999999999997</v>
      </c>
      <c r="K95">
        <f t="shared" si="10"/>
        <v>827.31</v>
      </c>
      <c r="L95">
        <f t="shared" si="11"/>
        <v>14.880000000000003</v>
      </c>
      <c r="M95">
        <f t="shared" si="12"/>
        <v>64.009999999999991</v>
      </c>
      <c r="N95">
        <f t="shared" si="13"/>
        <v>134.14000000000001</v>
      </c>
    </row>
    <row r="96" spans="1:14" x14ac:dyDescent="0.2">
      <c r="A96" s="1">
        <v>45547</v>
      </c>
      <c r="I96">
        <f t="shared" si="8"/>
        <v>1322.0600000000004</v>
      </c>
      <c r="J96">
        <f t="shared" si="9"/>
        <v>34.409999999999997</v>
      </c>
      <c r="K96">
        <f t="shared" si="10"/>
        <v>827.31</v>
      </c>
      <c r="L96">
        <f t="shared" si="11"/>
        <v>14.880000000000003</v>
      </c>
      <c r="M96">
        <f t="shared" si="12"/>
        <v>64.009999999999991</v>
      </c>
      <c r="N96">
        <f t="shared" si="13"/>
        <v>134.14000000000001</v>
      </c>
    </row>
    <row r="97" spans="1:14" x14ac:dyDescent="0.2">
      <c r="A97" s="1">
        <v>45548</v>
      </c>
      <c r="I97">
        <f t="shared" si="8"/>
        <v>1322.0600000000004</v>
      </c>
      <c r="J97">
        <f t="shared" si="9"/>
        <v>34.409999999999997</v>
      </c>
      <c r="K97">
        <f t="shared" si="10"/>
        <v>827.31</v>
      </c>
      <c r="L97">
        <f t="shared" si="11"/>
        <v>14.880000000000003</v>
      </c>
      <c r="M97">
        <f t="shared" si="12"/>
        <v>64.009999999999991</v>
      </c>
      <c r="N97">
        <f t="shared" si="13"/>
        <v>134.14000000000001</v>
      </c>
    </row>
    <row r="98" spans="1:14" x14ac:dyDescent="0.2">
      <c r="A98" s="1">
        <v>45549</v>
      </c>
      <c r="I98">
        <f t="shared" si="8"/>
        <v>1322.0600000000004</v>
      </c>
      <c r="J98">
        <f t="shared" si="9"/>
        <v>34.409999999999997</v>
      </c>
      <c r="K98">
        <f t="shared" si="10"/>
        <v>827.31</v>
      </c>
      <c r="L98">
        <f t="shared" si="11"/>
        <v>14.880000000000003</v>
      </c>
      <c r="M98">
        <f t="shared" si="12"/>
        <v>64.009999999999991</v>
      </c>
      <c r="N98">
        <f t="shared" si="13"/>
        <v>134.14000000000001</v>
      </c>
    </row>
    <row r="99" spans="1:14" x14ac:dyDescent="0.2">
      <c r="A99" s="1">
        <v>45550</v>
      </c>
      <c r="I99">
        <f t="shared" si="8"/>
        <v>1322.0600000000004</v>
      </c>
      <c r="J99">
        <f t="shared" si="9"/>
        <v>34.409999999999997</v>
      </c>
      <c r="K99">
        <f t="shared" si="10"/>
        <v>827.31</v>
      </c>
      <c r="L99">
        <f t="shared" si="11"/>
        <v>14.880000000000003</v>
      </c>
      <c r="M99">
        <f t="shared" si="12"/>
        <v>64.009999999999991</v>
      </c>
      <c r="N99">
        <f t="shared" si="13"/>
        <v>134.14000000000001</v>
      </c>
    </row>
    <row r="100" spans="1:14" x14ac:dyDescent="0.2">
      <c r="A100" s="1">
        <v>45551</v>
      </c>
      <c r="I100">
        <f t="shared" si="8"/>
        <v>1322.0600000000004</v>
      </c>
      <c r="J100">
        <f t="shared" si="9"/>
        <v>34.409999999999997</v>
      </c>
      <c r="K100">
        <f t="shared" si="10"/>
        <v>827.31</v>
      </c>
      <c r="L100">
        <f t="shared" si="11"/>
        <v>14.880000000000003</v>
      </c>
      <c r="M100">
        <f t="shared" si="12"/>
        <v>64.009999999999991</v>
      </c>
      <c r="N100">
        <f t="shared" si="13"/>
        <v>134.14000000000001</v>
      </c>
    </row>
    <row r="101" spans="1:14" x14ac:dyDescent="0.2">
      <c r="A101" s="1">
        <v>45552</v>
      </c>
      <c r="I101">
        <f t="shared" si="8"/>
        <v>1322.0600000000004</v>
      </c>
      <c r="J101">
        <f t="shared" si="9"/>
        <v>34.409999999999997</v>
      </c>
      <c r="K101">
        <f t="shared" si="10"/>
        <v>827.31</v>
      </c>
      <c r="L101">
        <f t="shared" si="11"/>
        <v>14.880000000000003</v>
      </c>
      <c r="M101">
        <f t="shared" si="12"/>
        <v>64.009999999999991</v>
      </c>
      <c r="N101">
        <f t="shared" si="13"/>
        <v>134.14000000000001</v>
      </c>
    </row>
    <row r="102" spans="1:14" x14ac:dyDescent="0.2">
      <c r="A102" s="1">
        <v>45553</v>
      </c>
      <c r="I102">
        <f t="shared" si="8"/>
        <v>1322.0600000000004</v>
      </c>
      <c r="J102">
        <f t="shared" si="9"/>
        <v>34.409999999999997</v>
      </c>
      <c r="K102">
        <f t="shared" si="10"/>
        <v>827.31</v>
      </c>
      <c r="L102">
        <f t="shared" si="11"/>
        <v>14.880000000000003</v>
      </c>
      <c r="M102">
        <f t="shared" si="12"/>
        <v>64.009999999999991</v>
      </c>
      <c r="N102">
        <f t="shared" si="13"/>
        <v>134.14000000000001</v>
      </c>
    </row>
    <row r="103" spans="1:14" x14ac:dyDescent="0.2">
      <c r="A103" s="1">
        <v>45554</v>
      </c>
      <c r="I103">
        <f t="shared" si="8"/>
        <v>1322.0600000000004</v>
      </c>
      <c r="J103">
        <f t="shared" si="9"/>
        <v>34.409999999999997</v>
      </c>
      <c r="K103">
        <f t="shared" si="10"/>
        <v>827.31</v>
      </c>
      <c r="L103">
        <f t="shared" si="11"/>
        <v>14.880000000000003</v>
      </c>
      <c r="M103">
        <f t="shared" si="12"/>
        <v>64.009999999999991</v>
      </c>
      <c r="N103">
        <f t="shared" si="13"/>
        <v>134.14000000000001</v>
      </c>
    </row>
    <row r="104" spans="1:14" x14ac:dyDescent="0.2">
      <c r="A104" s="1">
        <v>45555</v>
      </c>
      <c r="I104">
        <f t="shared" si="8"/>
        <v>1322.0600000000004</v>
      </c>
      <c r="J104">
        <f t="shared" si="9"/>
        <v>34.409999999999997</v>
      </c>
      <c r="K104">
        <f t="shared" si="10"/>
        <v>827.31</v>
      </c>
      <c r="L104">
        <f t="shared" si="11"/>
        <v>14.880000000000003</v>
      </c>
      <c r="M104">
        <f t="shared" si="12"/>
        <v>64.009999999999991</v>
      </c>
      <c r="N104">
        <f t="shared" si="13"/>
        <v>134.14000000000001</v>
      </c>
    </row>
    <row r="105" spans="1:14" x14ac:dyDescent="0.2">
      <c r="A105" s="1">
        <v>45556</v>
      </c>
      <c r="I105">
        <f t="shared" si="8"/>
        <v>1322.0600000000004</v>
      </c>
      <c r="J105">
        <f t="shared" si="9"/>
        <v>34.409999999999997</v>
      </c>
      <c r="K105">
        <f t="shared" si="10"/>
        <v>827.31</v>
      </c>
      <c r="L105">
        <f t="shared" si="11"/>
        <v>14.880000000000003</v>
      </c>
      <c r="M105">
        <f t="shared" si="12"/>
        <v>64.009999999999991</v>
      </c>
      <c r="N105">
        <f t="shared" si="13"/>
        <v>134.14000000000001</v>
      </c>
    </row>
    <row r="106" spans="1:14" x14ac:dyDescent="0.2">
      <c r="A106" s="1">
        <v>45557</v>
      </c>
      <c r="I106">
        <f t="shared" si="8"/>
        <v>1322.0600000000004</v>
      </c>
      <c r="J106">
        <f t="shared" si="9"/>
        <v>34.409999999999997</v>
      </c>
      <c r="K106">
        <f t="shared" si="10"/>
        <v>827.31</v>
      </c>
      <c r="L106">
        <f t="shared" si="11"/>
        <v>14.880000000000003</v>
      </c>
      <c r="M106">
        <f t="shared" si="12"/>
        <v>64.009999999999991</v>
      </c>
      <c r="N106">
        <f t="shared" si="13"/>
        <v>134.14000000000001</v>
      </c>
    </row>
    <row r="107" spans="1:14" x14ac:dyDescent="0.2">
      <c r="A107" s="1">
        <v>45558</v>
      </c>
      <c r="I107">
        <f t="shared" si="8"/>
        <v>1322.0600000000004</v>
      </c>
      <c r="J107">
        <f t="shared" si="9"/>
        <v>34.409999999999997</v>
      </c>
      <c r="K107">
        <f t="shared" si="10"/>
        <v>827.31</v>
      </c>
      <c r="L107">
        <f t="shared" si="11"/>
        <v>14.880000000000003</v>
      </c>
      <c r="M107">
        <f t="shared" si="12"/>
        <v>64.009999999999991</v>
      </c>
      <c r="N107">
        <f t="shared" si="13"/>
        <v>134.14000000000001</v>
      </c>
    </row>
    <row r="108" spans="1:14" x14ac:dyDescent="0.2">
      <c r="A108" s="1">
        <v>45559</v>
      </c>
      <c r="I108">
        <f t="shared" si="8"/>
        <v>1322.0600000000004</v>
      </c>
      <c r="J108">
        <f t="shared" si="9"/>
        <v>34.409999999999997</v>
      </c>
      <c r="K108">
        <f t="shared" si="10"/>
        <v>827.31</v>
      </c>
      <c r="L108">
        <f t="shared" si="11"/>
        <v>14.880000000000003</v>
      </c>
      <c r="M108">
        <f t="shared" si="12"/>
        <v>64.009999999999991</v>
      </c>
      <c r="N108">
        <f t="shared" si="13"/>
        <v>134.14000000000001</v>
      </c>
    </row>
    <row r="109" spans="1:14" x14ac:dyDescent="0.2">
      <c r="A109" s="1">
        <v>45560</v>
      </c>
      <c r="I109">
        <f t="shared" si="8"/>
        <v>1322.0600000000004</v>
      </c>
      <c r="J109">
        <f t="shared" si="9"/>
        <v>34.409999999999997</v>
      </c>
      <c r="K109">
        <f t="shared" si="10"/>
        <v>827.31</v>
      </c>
      <c r="L109">
        <f t="shared" si="11"/>
        <v>14.880000000000003</v>
      </c>
      <c r="M109">
        <f t="shared" si="12"/>
        <v>64.009999999999991</v>
      </c>
      <c r="N109">
        <f t="shared" si="13"/>
        <v>134.14000000000001</v>
      </c>
    </row>
    <row r="110" spans="1:14" x14ac:dyDescent="0.2">
      <c r="A110" s="1">
        <v>45561</v>
      </c>
      <c r="I110">
        <f t="shared" si="8"/>
        <v>1322.0600000000004</v>
      </c>
      <c r="J110">
        <f t="shared" si="9"/>
        <v>34.409999999999997</v>
      </c>
      <c r="K110">
        <f t="shared" si="10"/>
        <v>827.31</v>
      </c>
      <c r="L110">
        <f t="shared" si="11"/>
        <v>14.880000000000003</v>
      </c>
      <c r="M110">
        <f t="shared" si="12"/>
        <v>64.009999999999991</v>
      </c>
      <c r="N110">
        <f t="shared" si="13"/>
        <v>134.14000000000001</v>
      </c>
    </row>
    <row r="111" spans="1:14" x14ac:dyDescent="0.2">
      <c r="A111" s="1">
        <v>45562</v>
      </c>
      <c r="I111">
        <f t="shared" si="8"/>
        <v>1322.0600000000004</v>
      </c>
      <c r="J111">
        <f t="shared" si="9"/>
        <v>34.409999999999997</v>
      </c>
      <c r="K111">
        <f t="shared" si="10"/>
        <v>827.31</v>
      </c>
      <c r="L111">
        <f t="shared" si="11"/>
        <v>14.880000000000003</v>
      </c>
      <c r="M111">
        <f t="shared" si="12"/>
        <v>64.009999999999991</v>
      </c>
      <c r="N111">
        <f t="shared" si="13"/>
        <v>134.14000000000001</v>
      </c>
    </row>
    <row r="112" spans="1:14" x14ac:dyDescent="0.2">
      <c r="A112" s="1">
        <v>45563</v>
      </c>
      <c r="I112">
        <f t="shared" si="8"/>
        <v>1322.0600000000004</v>
      </c>
      <c r="J112">
        <f t="shared" si="9"/>
        <v>34.409999999999997</v>
      </c>
      <c r="K112">
        <f t="shared" si="10"/>
        <v>827.31</v>
      </c>
      <c r="L112">
        <f t="shared" si="11"/>
        <v>14.880000000000003</v>
      </c>
      <c r="M112">
        <f t="shared" si="12"/>
        <v>64.009999999999991</v>
      </c>
      <c r="N112">
        <f t="shared" si="13"/>
        <v>134.14000000000001</v>
      </c>
    </row>
    <row r="113" spans="1:14" x14ac:dyDescent="0.2">
      <c r="A113" s="1">
        <v>45564</v>
      </c>
      <c r="I113">
        <f t="shared" si="8"/>
        <v>1322.0600000000004</v>
      </c>
      <c r="J113">
        <f t="shared" si="9"/>
        <v>34.409999999999997</v>
      </c>
      <c r="K113">
        <f t="shared" si="10"/>
        <v>827.31</v>
      </c>
      <c r="L113">
        <f t="shared" si="11"/>
        <v>14.880000000000003</v>
      </c>
      <c r="M113">
        <f t="shared" si="12"/>
        <v>64.009999999999991</v>
      </c>
      <c r="N113">
        <f t="shared" si="13"/>
        <v>134.14000000000001</v>
      </c>
    </row>
    <row r="114" spans="1:14" x14ac:dyDescent="0.2">
      <c r="A114" s="1">
        <v>45565</v>
      </c>
      <c r="I114">
        <f t="shared" si="8"/>
        <v>1322.0600000000004</v>
      </c>
      <c r="J114">
        <f t="shared" si="9"/>
        <v>34.409999999999997</v>
      </c>
      <c r="K114">
        <f t="shared" si="10"/>
        <v>827.31</v>
      </c>
      <c r="L114">
        <f t="shared" si="11"/>
        <v>14.880000000000003</v>
      </c>
      <c r="M114">
        <f t="shared" si="12"/>
        <v>64.009999999999991</v>
      </c>
      <c r="N114">
        <f t="shared" si="13"/>
        <v>134.14000000000001</v>
      </c>
    </row>
    <row r="115" spans="1:14" x14ac:dyDescent="0.2">
      <c r="A115" s="1">
        <v>45566</v>
      </c>
      <c r="I115">
        <f t="shared" si="8"/>
        <v>1322.0600000000004</v>
      </c>
      <c r="J115">
        <f t="shared" si="9"/>
        <v>34.409999999999997</v>
      </c>
      <c r="K115">
        <f t="shared" si="10"/>
        <v>827.31</v>
      </c>
      <c r="L115">
        <f t="shared" si="11"/>
        <v>14.880000000000003</v>
      </c>
      <c r="M115">
        <f t="shared" si="12"/>
        <v>64.009999999999991</v>
      </c>
      <c r="N115">
        <f t="shared" si="13"/>
        <v>134.14000000000001</v>
      </c>
    </row>
    <row r="116" spans="1:14" x14ac:dyDescent="0.2">
      <c r="A116" s="1">
        <v>45567</v>
      </c>
      <c r="I116">
        <f t="shared" si="8"/>
        <v>1322.0600000000004</v>
      </c>
      <c r="J116">
        <f t="shared" si="9"/>
        <v>34.409999999999997</v>
      </c>
      <c r="K116">
        <f t="shared" si="10"/>
        <v>827.31</v>
      </c>
      <c r="L116">
        <f t="shared" si="11"/>
        <v>14.880000000000003</v>
      </c>
      <c r="M116">
        <f t="shared" si="12"/>
        <v>64.009999999999991</v>
      </c>
      <c r="N116">
        <f t="shared" si="13"/>
        <v>134.14000000000001</v>
      </c>
    </row>
    <row r="117" spans="1:14" x14ac:dyDescent="0.2">
      <c r="A117" s="1">
        <v>45568</v>
      </c>
      <c r="I117">
        <f t="shared" si="8"/>
        <v>1322.0600000000004</v>
      </c>
      <c r="J117">
        <f t="shared" si="9"/>
        <v>34.409999999999997</v>
      </c>
      <c r="K117">
        <f t="shared" si="10"/>
        <v>827.31</v>
      </c>
      <c r="L117">
        <f t="shared" si="11"/>
        <v>14.880000000000003</v>
      </c>
      <c r="M117">
        <f t="shared" si="12"/>
        <v>64.009999999999991</v>
      </c>
      <c r="N117">
        <f t="shared" si="13"/>
        <v>134.14000000000001</v>
      </c>
    </row>
    <row r="118" spans="1:14" x14ac:dyDescent="0.2">
      <c r="A118" s="1">
        <v>45569</v>
      </c>
      <c r="I118">
        <f t="shared" si="8"/>
        <v>1322.0600000000004</v>
      </c>
      <c r="J118">
        <f t="shared" si="9"/>
        <v>34.409999999999997</v>
      </c>
      <c r="K118">
        <f t="shared" si="10"/>
        <v>827.31</v>
      </c>
      <c r="L118">
        <f t="shared" si="11"/>
        <v>14.880000000000003</v>
      </c>
      <c r="M118">
        <f t="shared" si="12"/>
        <v>64.009999999999991</v>
      </c>
      <c r="N118">
        <f t="shared" si="13"/>
        <v>134.14000000000001</v>
      </c>
    </row>
    <row r="119" spans="1:14" x14ac:dyDescent="0.2">
      <c r="A119" s="1">
        <v>45570</v>
      </c>
      <c r="I119">
        <f t="shared" si="8"/>
        <v>1322.0600000000004</v>
      </c>
      <c r="J119">
        <f t="shared" si="9"/>
        <v>34.409999999999997</v>
      </c>
      <c r="K119">
        <f t="shared" si="10"/>
        <v>827.31</v>
      </c>
      <c r="L119">
        <f t="shared" si="11"/>
        <v>14.880000000000003</v>
      </c>
      <c r="M119">
        <f t="shared" si="12"/>
        <v>64.009999999999991</v>
      </c>
      <c r="N119">
        <f t="shared" si="13"/>
        <v>134.14000000000001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workbookViewId="0">
      <selection activeCell="D18" sqref="D18"/>
    </sheetView>
  </sheetViews>
  <sheetFormatPr baseColWidth="10" defaultColWidth="8.83203125" defaultRowHeight="15" x14ac:dyDescent="0.2"/>
  <sheetData>
    <row r="2" spans="1:4" x14ac:dyDescent="0.2">
      <c r="B2">
        <v>20</v>
      </c>
      <c r="D2">
        <v>21</v>
      </c>
    </row>
    <row r="3" spans="1:4" x14ac:dyDescent="0.2">
      <c r="A3">
        <v>4</v>
      </c>
      <c r="B3">
        <v>260</v>
      </c>
      <c r="D3">
        <v>0</v>
      </c>
    </row>
    <row r="4" spans="1:4" x14ac:dyDescent="0.2">
      <c r="A4">
        <v>18</v>
      </c>
      <c r="B4">
        <v>2520</v>
      </c>
      <c r="C4">
        <v>15</v>
      </c>
      <c r="D4">
        <v>2288</v>
      </c>
    </row>
    <row r="5" spans="1:4" x14ac:dyDescent="0.2">
      <c r="A5">
        <v>43</v>
      </c>
      <c r="B5">
        <v>8552</v>
      </c>
      <c r="C5">
        <v>25</v>
      </c>
      <c r="D5">
        <v>7617</v>
      </c>
    </row>
    <row r="6" spans="1:4" x14ac:dyDescent="0.2">
      <c r="A6">
        <v>20</v>
      </c>
      <c r="B6">
        <v>4645</v>
      </c>
      <c r="C6">
        <v>20</v>
      </c>
      <c r="D6">
        <v>4674</v>
      </c>
    </row>
    <row r="8" spans="1:4" x14ac:dyDescent="0.2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 weeks</vt:lpstr>
      <vt:lpstr>Tyee</vt:lpstr>
      <vt:lpstr>tyee daily</vt:lpstr>
      <vt:lpstr>tyee cum</vt:lpstr>
      <vt:lpstr>tyee pcum</vt:lpstr>
      <vt:lpstr>index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2022-07-31T04:54:15Z</dcterms:created>
  <dcterms:modified xsi:type="dcterms:W3CDTF">2024-08-28T14:28:57Z</dcterms:modified>
</cp:coreProperties>
</file>