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ndy1\Documents\R\COASTLAND\SBC CHINOOK\"/>
    </mc:Choice>
  </mc:AlternateContent>
  <xr:revisionPtr revIDLastSave="0" documentId="8_{1A195E96-1717-4307-A998-5E4EE9BE670C}" xr6:coauthVersionLast="36" xr6:coauthVersionMax="36" xr10:uidLastSave="{00000000-0000-0000-0000-000000000000}"/>
  <bookViews>
    <workbookView xWindow="0" yWindow="0" windowWidth="9130" windowHeight="7470" xr2:uid="{00000000-000D-0000-FFFF-FFFF00000000}"/>
  </bookViews>
  <sheets>
    <sheet name="Sheet1" sheetId="1" r:id="rId1"/>
  </sheets>
  <definedNames>
    <definedName name="_xlnm._FilterDatabase" localSheetId="0" hidden="1">Sheet1!$K$2:$L$48</definedName>
  </definedNames>
  <calcPr calcId="191028"/>
</workbook>
</file>

<file path=xl/calcChain.xml><?xml version="1.0" encoding="utf-8"?>
<calcChain xmlns="http://schemas.openxmlformats.org/spreadsheetml/2006/main">
  <c r="F49" i="1" l="1"/>
  <c r="H27" i="1" s="1"/>
  <c r="I27" i="1" s="1"/>
  <c r="H49" i="1"/>
  <c r="I49" i="1" s="1"/>
  <c r="H17" i="1"/>
  <c r="I17" i="1" s="1"/>
  <c r="H26" i="1"/>
  <c r="I26" i="1" s="1"/>
  <c r="H48" i="1"/>
  <c r="I48" i="1"/>
  <c r="H16" i="1"/>
  <c r="I16" i="1"/>
  <c r="H13" i="1"/>
  <c r="I13" i="1"/>
  <c r="H44" i="1"/>
  <c r="I44" i="1"/>
  <c r="H41" i="1"/>
  <c r="I41" i="1"/>
  <c r="H22" i="1"/>
  <c r="I22" i="1"/>
  <c r="H36" i="1"/>
  <c r="I36" i="1"/>
  <c r="H21" i="1"/>
  <c r="I21" i="1"/>
  <c r="H5" i="1"/>
  <c r="I5" i="1"/>
  <c r="H31" i="1"/>
  <c r="I31" i="1"/>
  <c r="H19" i="1"/>
  <c r="I19" i="1"/>
  <c r="H34" i="1"/>
  <c r="I34" i="1"/>
  <c r="H30" i="1"/>
  <c r="I30" i="1"/>
  <c r="B49" i="1"/>
  <c r="C26" i="1" s="1"/>
  <c r="D26" i="1" s="1"/>
  <c r="C49" i="1"/>
  <c r="D49" i="1"/>
  <c r="C17" i="1"/>
  <c r="D17" i="1" s="1"/>
  <c r="C48" i="1"/>
  <c r="D48" i="1"/>
  <c r="C47" i="1"/>
  <c r="D47" i="1" s="1"/>
  <c r="C45" i="1"/>
  <c r="D45" i="1"/>
  <c r="C16" i="1"/>
  <c r="D16" i="1" s="1"/>
  <c r="C42" i="1"/>
  <c r="D42" i="1"/>
  <c r="C13" i="1"/>
  <c r="D13" i="1" s="1"/>
  <c r="C41" i="1"/>
  <c r="D41" i="1"/>
  <c r="C12" i="1"/>
  <c r="D12" i="1" s="1"/>
  <c r="C37" i="1"/>
  <c r="D37" i="1"/>
  <c r="C7" i="1"/>
  <c r="D7" i="1" s="1"/>
  <c r="C36" i="1"/>
  <c r="D36" i="1"/>
  <c r="C32" i="1"/>
  <c r="D32" i="1" s="1"/>
  <c r="C31" i="1"/>
  <c r="D31" i="1"/>
  <c r="C34" i="1"/>
  <c r="D34" i="1" s="1"/>
  <c r="C9" i="1"/>
  <c r="D9" i="1"/>
  <c r="C33" i="1"/>
  <c r="D33" i="1" s="1"/>
  <c r="H24" i="1" l="1"/>
  <c r="I24" i="1" s="1"/>
  <c r="H46" i="1"/>
  <c r="I46" i="1" s="1"/>
  <c r="H39" i="1"/>
  <c r="I39" i="1" s="1"/>
  <c r="C4" i="1"/>
  <c r="D4" i="1" s="1"/>
  <c r="C28" i="1"/>
  <c r="D28" i="1" s="1"/>
  <c r="C11" i="1"/>
  <c r="D11" i="1" s="1"/>
  <c r="C22" i="1"/>
  <c r="D22" i="1" s="1"/>
  <c r="C23" i="1"/>
  <c r="D23" i="1" s="1"/>
  <c r="C44" i="1"/>
  <c r="D44" i="1" s="1"/>
  <c r="C38" i="1"/>
  <c r="D38" i="1" s="1"/>
  <c r="C46" i="1"/>
  <c r="D46" i="1" s="1"/>
  <c r="C39" i="1"/>
  <c r="D39" i="1" s="1"/>
  <c r="H33" i="1"/>
  <c r="I33" i="1" s="1"/>
  <c r="H35" i="1"/>
  <c r="I35" i="1" s="1"/>
  <c r="H20" i="1"/>
  <c r="I20" i="1" s="1"/>
  <c r="H43" i="1"/>
  <c r="I43" i="1" s="1"/>
  <c r="H6" i="1"/>
  <c r="I6" i="1" s="1"/>
  <c r="H40" i="1"/>
  <c r="I40" i="1" s="1"/>
  <c r="H38" i="1"/>
  <c r="I38" i="1" s="1"/>
  <c r="H25" i="1"/>
  <c r="I25" i="1" s="1"/>
  <c r="C14" i="1"/>
  <c r="D14" i="1" s="1"/>
  <c r="C30" i="1"/>
  <c r="D30" i="1" s="1"/>
  <c r="C43" i="1"/>
  <c r="D43" i="1" s="1"/>
  <c r="C6" i="1"/>
  <c r="D6" i="1" s="1"/>
  <c r="C8" i="1"/>
  <c r="D8" i="1" s="1"/>
  <c r="C40" i="1"/>
  <c r="D40" i="1" s="1"/>
  <c r="C15" i="1"/>
  <c r="D15" i="1" s="1"/>
  <c r="C25" i="1"/>
  <c r="D25" i="1" s="1"/>
  <c r="H9" i="1"/>
  <c r="I9" i="1" s="1"/>
  <c r="H10" i="1"/>
  <c r="I10" i="1" s="1"/>
  <c r="H11" i="1"/>
  <c r="I11" i="1" s="1"/>
  <c r="H32" i="1"/>
  <c r="I32" i="1" s="1"/>
  <c r="H12" i="1"/>
  <c r="I12" i="1" s="1"/>
  <c r="H29" i="1"/>
  <c r="I29" i="1" s="1"/>
  <c r="H15" i="1"/>
  <c r="I15" i="1" s="1"/>
  <c r="H47" i="1"/>
  <c r="I47" i="1" s="1"/>
</calcChain>
</file>

<file path=xl/sharedStrings.xml><?xml version="1.0" encoding="utf-8"?>
<sst xmlns="http://schemas.openxmlformats.org/spreadsheetml/2006/main" count="152" uniqueCount="69">
  <si>
    <t>Kept</t>
  </si>
  <si>
    <t>Stock</t>
  </si>
  <si>
    <t>#'s</t>
  </si>
  <si>
    <t>Proportion</t>
  </si>
  <si>
    <t>Released</t>
  </si>
  <si>
    <t>Ashlu</t>
  </si>
  <si>
    <t>Abernathy Cr</t>
  </si>
  <si>
    <t>Adams R</t>
  </si>
  <si>
    <t>Big Qualicum</t>
  </si>
  <si>
    <t>Blue Creek, Pitt R</t>
  </si>
  <si>
    <t>Capilano</t>
  </si>
  <si>
    <t>Cheakamus</t>
  </si>
  <si>
    <t>Cowichan</t>
  </si>
  <si>
    <t>Green River Fall</t>
  </si>
  <si>
    <t>Harrison</t>
  </si>
  <si>
    <t>Klinalini</t>
  </si>
  <si>
    <t>Kuzkwa</t>
  </si>
  <si>
    <t>Little River</t>
  </si>
  <si>
    <t>Manquam</t>
  </si>
  <si>
    <t>Morkill</t>
  </si>
  <si>
    <t>Naches</t>
  </si>
  <si>
    <t xml:space="preserve">Nanaimo </t>
  </si>
  <si>
    <t>Nimpkish</t>
  </si>
  <si>
    <t>Nooksack</t>
  </si>
  <si>
    <t>Phillips</t>
  </si>
  <si>
    <t>Puntledge</t>
  </si>
  <si>
    <t>Quinsam</t>
  </si>
  <si>
    <t>Shovelnose</t>
  </si>
  <si>
    <t>Shuswap lower</t>
  </si>
  <si>
    <t>Skagit</t>
  </si>
  <si>
    <t>Skykomish</t>
  </si>
  <si>
    <t>Slim creek</t>
  </si>
  <si>
    <t>Snohomish</t>
  </si>
  <si>
    <t>Soos creek hatchery</t>
  </si>
  <si>
    <t>Tenderfoot cr</t>
  </si>
  <si>
    <t>Tête Juane</t>
  </si>
  <si>
    <t>Thompson River South</t>
  </si>
  <si>
    <t>Lyons Ferry</t>
  </si>
  <si>
    <t>Shuswap Middle</t>
  </si>
  <si>
    <t>Cheakamus Summer</t>
  </si>
  <si>
    <t>Chemainus</t>
  </si>
  <si>
    <t>Chilko</t>
  </si>
  <si>
    <t>Chilliwack/Vedder</t>
  </si>
  <si>
    <t>Clearwater</t>
  </si>
  <si>
    <t>Grouping</t>
  </si>
  <si>
    <t>Deschutes</t>
  </si>
  <si>
    <t>Finn Creek</t>
  </si>
  <si>
    <t>Pitt Upper</t>
  </si>
  <si>
    <t>Salmon River/S. Thompson</t>
  </si>
  <si>
    <t>Thompson River North</t>
  </si>
  <si>
    <t>Fraser 5.2</t>
  </si>
  <si>
    <t>Nicola River</t>
  </si>
  <si>
    <t>Fraser 4.2</t>
  </si>
  <si>
    <t>ECVI Fall</t>
  </si>
  <si>
    <t>Fraser Fall</t>
  </si>
  <si>
    <t>Puget Sound</t>
  </si>
  <si>
    <t>Fraser 5.2**</t>
  </si>
  <si>
    <t>Columbia</t>
  </si>
  <si>
    <t>Mainland Inlets</t>
  </si>
  <si>
    <t>Detail</t>
  </si>
  <si>
    <t>Squamish</t>
  </si>
  <si>
    <t>ECVI Summer</t>
  </si>
  <si>
    <t>NEVI</t>
  </si>
  <si>
    <t>Marina land Inlets</t>
  </si>
  <si>
    <t>Fraser 4.1</t>
  </si>
  <si>
    <t>Totals</t>
  </si>
  <si>
    <t xml:space="preserve"> </t>
  </si>
  <si>
    <t xml:space="preserve">PFMA: 13, 14, 15, 16 </t>
  </si>
  <si>
    <t xml:space="preserve">Jan-Oct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</si>
</sst>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9E9A-EBD8-3441-96D5-84C1D1038338}">
  <dimension ref="A1:L49"/>
  <sheetViews>
    <sheetView tabSelected="1" zoomScaleNormal="150" zoomScaleSheetLayoutView="100" workbookViewId="0">
      <pane ySplit="3" topLeftCell="A4" activePane="bottomLeft" state="frozen"/>
      <selection activeCell="A9" sqref="A9"/>
      <selection pane="bottomLeft" activeCell="H53" sqref="H53"/>
    </sheetView>
  </sheetViews>
  <sheetFormatPr defaultRowHeight="14.5" x14ac:dyDescent="0.35"/>
  <cols>
    <col min="1" max="1" width="23.81640625" customWidth="1"/>
    <col min="3" max="3" width="13" customWidth="1"/>
    <col min="8" max="8" width="12.6328125" customWidth="1"/>
    <col min="11" max="11" width="13.453125" customWidth="1"/>
    <col min="12" max="12" width="12" customWidth="1"/>
  </cols>
  <sheetData>
    <row r="1" spans="1:12" x14ac:dyDescent="0.35">
      <c r="A1" s="3" t="s">
        <v>67</v>
      </c>
      <c r="B1" s="3" t="s">
        <v>68</v>
      </c>
      <c r="C1" s="3">
        <v>2019</v>
      </c>
    </row>
    <row r="2" spans="1:12" x14ac:dyDescent="0.35">
      <c r="A2" s="1" t="s">
        <v>0</v>
      </c>
      <c r="B2" s="1"/>
      <c r="C2" s="1"/>
      <c r="D2" s="1"/>
      <c r="E2" s="1"/>
      <c r="F2" s="1" t="s">
        <v>4</v>
      </c>
      <c r="G2" s="1"/>
      <c r="H2" s="1"/>
      <c r="K2" s="1" t="s">
        <v>1</v>
      </c>
    </row>
    <row r="3" spans="1:12" x14ac:dyDescent="0.35">
      <c r="A3" s="1" t="s">
        <v>1</v>
      </c>
      <c r="B3" s="1" t="s">
        <v>2</v>
      </c>
      <c r="C3" s="1" t="s">
        <v>3</v>
      </c>
      <c r="D3" s="1" t="s">
        <v>2</v>
      </c>
      <c r="E3" s="1"/>
      <c r="F3" s="1" t="s">
        <v>1</v>
      </c>
      <c r="G3" s="1" t="s">
        <v>2</v>
      </c>
      <c r="H3" s="1" t="s">
        <v>3</v>
      </c>
      <c r="I3" s="1" t="s">
        <v>2</v>
      </c>
      <c r="J3" s="1"/>
      <c r="K3" s="1" t="s">
        <v>44</v>
      </c>
      <c r="L3" s="1" t="s">
        <v>59</v>
      </c>
    </row>
    <row r="4" spans="1:12" x14ac:dyDescent="0.35">
      <c r="A4" s="5" t="s">
        <v>6</v>
      </c>
      <c r="B4" s="2">
        <v>2</v>
      </c>
      <c r="C4" s="4">
        <f>B4/$B$49</f>
        <v>1.8132366273798731E-3</v>
      </c>
      <c r="D4" s="6">
        <f>C4*32019</f>
        <v>58.058023572076159</v>
      </c>
      <c r="E4" s="6"/>
      <c r="F4" s="1"/>
      <c r="G4" s="1"/>
      <c r="H4" s="4" t="s">
        <v>66</v>
      </c>
      <c r="I4" s="7" t="s">
        <v>66</v>
      </c>
      <c r="J4" s="7"/>
      <c r="K4" t="s">
        <v>57</v>
      </c>
    </row>
    <row r="5" spans="1:12" x14ac:dyDescent="0.35">
      <c r="A5" s="3" t="s">
        <v>45</v>
      </c>
      <c r="C5" s="4" t="s">
        <v>66</v>
      </c>
      <c r="D5" s="6" t="s">
        <v>66</v>
      </c>
      <c r="E5" s="6"/>
      <c r="F5">
        <v>2</v>
      </c>
      <c r="H5" s="4">
        <f>F5/$F$49</f>
        <v>6.1162079510703364E-3</v>
      </c>
      <c r="I5" s="7">
        <f>H5*35598</f>
        <v>217.72477064220183</v>
      </c>
      <c r="J5" s="7"/>
      <c r="K5" t="s">
        <v>57</v>
      </c>
    </row>
    <row r="6" spans="1:12" x14ac:dyDescent="0.35">
      <c r="A6" s="3" t="s">
        <v>17</v>
      </c>
      <c r="B6">
        <v>50</v>
      </c>
      <c r="C6" s="4">
        <f>B6/$B$49</f>
        <v>4.5330915684496827E-2</v>
      </c>
      <c r="D6" s="6">
        <f>C6*32019</f>
        <v>1451.4505893019038</v>
      </c>
      <c r="E6" s="6"/>
      <c r="F6">
        <v>2</v>
      </c>
      <c r="H6" s="4">
        <f>F6/$F$49</f>
        <v>6.1162079510703364E-3</v>
      </c>
      <c r="I6" s="7">
        <f>H6*35598</f>
        <v>217.72477064220183</v>
      </c>
      <c r="J6" s="7"/>
      <c r="K6" t="s">
        <v>57</v>
      </c>
    </row>
    <row r="7" spans="1:12" x14ac:dyDescent="0.35">
      <c r="A7" s="3" t="s">
        <v>37</v>
      </c>
      <c r="B7">
        <v>1</v>
      </c>
      <c r="C7" s="4">
        <f>B7/$B$49</f>
        <v>9.0661831368993653E-4</v>
      </c>
      <c r="D7" s="6">
        <f>C7*32019</f>
        <v>29.02901178603808</v>
      </c>
      <c r="E7" s="6"/>
      <c r="H7" s="4" t="s">
        <v>66</v>
      </c>
      <c r="I7" s="7" t="s">
        <v>66</v>
      </c>
      <c r="J7" s="7"/>
      <c r="K7" t="s">
        <v>57</v>
      </c>
    </row>
    <row r="8" spans="1:12" x14ac:dyDescent="0.35">
      <c r="A8" s="3" t="s">
        <v>20</v>
      </c>
      <c r="B8">
        <v>4</v>
      </c>
      <c r="C8" s="4">
        <f>B8/$B$49</f>
        <v>3.6264732547597461E-3</v>
      </c>
      <c r="D8" s="6">
        <f>C8*32019</f>
        <v>116.11604714415232</v>
      </c>
      <c r="E8" s="6"/>
      <c r="H8" s="4" t="s">
        <v>66</v>
      </c>
      <c r="I8" s="7" t="s">
        <v>66</v>
      </c>
      <c r="J8" s="7"/>
      <c r="K8" t="s">
        <v>57</v>
      </c>
    </row>
    <row r="9" spans="1:12" x14ac:dyDescent="0.35">
      <c r="A9" s="3" t="s">
        <v>8</v>
      </c>
      <c r="B9">
        <v>180</v>
      </c>
      <c r="C9" s="4">
        <f>B9/$B$49</f>
        <v>0.16319129646418859</v>
      </c>
      <c r="D9" s="6">
        <f>C9*32019</f>
        <v>5225.2221214868541</v>
      </c>
      <c r="E9" s="6"/>
      <c r="F9">
        <v>80</v>
      </c>
      <c r="H9" s="4">
        <f>F9/$F$49</f>
        <v>0.24464831804281345</v>
      </c>
      <c r="I9" s="7">
        <f>H9*35598</f>
        <v>8708.9908256880735</v>
      </c>
      <c r="J9" s="7"/>
      <c r="K9" t="s">
        <v>53</v>
      </c>
    </row>
    <row r="10" spans="1:12" x14ac:dyDescent="0.35">
      <c r="A10" s="3" t="s">
        <v>40</v>
      </c>
      <c r="C10" s="4" t="s">
        <v>66</v>
      </c>
      <c r="D10" s="6" t="s">
        <v>66</v>
      </c>
      <c r="E10" s="6"/>
      <c r="F10">
        <v>3</v>
      </c>
      <c r="H10" s="4">
        <f>F10/$F$49</f>
        <v>9.1743119266055051E-3</v>
      </c>
      <c r="I10" s="7">
        <f>H10*35598</f>
        <v>326.58715596330279</v>
      </c>
      <c r="J10" s="7"/>
      <c r="K10" t="s">
        <v>53</v>
      </c>
    </row>
    <row r="11" spans="1:12" x14ac:dyDescent="0.35">
      <c r="A11" s="3" t="s">
        <v>12</v>
      </c>
      <c r="B11">
        <v>218</v>
      </c>
      <c r="C11" s="4">
        <f>B11/$B$49</f>
        <v>0.19764279238440616</v>
      </c>
      <c r="D11" s="6">
        <f>C11*32019</f>
        <v>6328.3245693563003</v>
      </c>
      <c r="E11" s="6"/>
      <c r="F11">
        <v>76</v>
      </c>
      <c r="H11" s="4">
        <f>F11/$F$49</f>
        <v>0.23241590214067279</v>
      </c>
      <c r="I11" s="7">
        <f>H11*35598</f>
        <v>8273.5412844036691</v>
      </c>
      <c r="J11" s="7"/>
      <c r="K11" t="s">
        <v>53</v>
      </c>
    </row>
    <row r="12" spans="1:12" x14ac:dyDescent="0.35">
      <c r="A12" s="3" t="s">
        <v>21</v>
      </c>
      <c r="B12">
        <v>2</v>
      </c>
      <c r="C12" s="4">
        <f>B12/$B$49</f>
        <v>1.8132366273798731E-3</v>
      </c>
      <c r="D12" s="6">
        <f>C12*32019</f>
        <v>58.058023572076159</v>
      </c>
      <c r="E12" s="6"/>
      <c r="F12">
        <v>1</v>
      </c>
      <c r="H12" s="4">
        <f>F12/$F$49</f>
        <v>3.0581039755351682E-3</v>
      </c>
      <c r="I12" s="7">
        <f>H12*35598</f>
        <v>108.86238532110092</v>
      </c>
      <c r="J12" s="7"/>
      <c r="K12" t="s">
        <v>61</v>
      </c>
    </row>
    <row r="13" spans="1:12" x14ac:dyDescent="0.35">
      <c r="A13" s="3" t="s">
        <v>25</v>
      </c>
      <c r="B13">
        <v>2</v>
      </c>
      <c r="C13" s="4">
        <f>B13/$B$49</f>
        <v>1.8132366273798731E-3</v>
      </c>
      <c r="D13" s="6">
        <f>C13*32019</f>
        <v>58.058023572076159</v>
      </c>
      <c r="E13" s="6"/>
      <c r="F13">
        <v>1</v>
      </c>
      <c r="H13" s="4">
        <f>F13/$F$49</f>
        <v>3.0581039755351682E-3</v>
      </c>
      <c r="I13" s="7">
        <f>H13*35598</f>
        <v>108.86238532110092</v>
      </c>
      <c r="J13" s="7"/>
      <c r="K13" t="s">
        <v>61</v>
      </c>
    </row>
    <row r="14" spans="1:12" x14ac:dyDescent="0.35">
      <c r="A14" s="3" t="s">
        <v>7</v>
      </c>
      <c r="B14">
        <v>37</v>
      </c>
      <c r="C14" s="4">
        <f>B14/$B$49</f>
        <v>3.3544877606527655E-2</v>
      </c>
      <c r="D14" s="6">
        <f>C14*32019</f>
        <v>1074.073436083409</v>
      </c>
      <c r="E14" s="6"/>
      <c r="H14" s="4" t="s">
        <v>66</v>
      </c>
      <c r="I14" s="7" t="s">
        <v>66</v>
      </c>
      <c r="J14" s="7"/>
      <c r="K14" t="s">
        <v>64</v>
      </c>
    </row>
    <row r="15" spans="1:12" x14ac:dyDescent="0.35">
      <c r="A15" s="3" t="s">
        <v>28</v>
      </c>
      <c r="B15">
        <v>34</v>
      </c>
      <c r="C15" s="4">
        <f>B15/$B$49</f>
        <v>3.0825022665457842E-2</v>
      </c>
      <c r="D15" s="6">
        <f>C15*32019</f>
        <v>986.98640072529463</v>
      </c>
      <c r="E15" s="6"/>
      <c r="F15">
        <v>4</v>
      </c>
      <c r="H15" s="4">
        <f>F15/$F$49</f>
        <v>1.2232415902140673E-2</v>
      </c>
      <c r="I15" s="7">
        <f>H15*35598</f>
        <v>435.44954128440367</v>
      </c>
      <c r="J15" s="7"/>
      <c r="K15" t="s">
        <v>64</v>
      </c>
    </row>
    <row r="16" spans="1:12" x14ac:dyDescent="0.35">
      <c r="A16" s="3" t="s">
        <v>38</v>
      </c>
      <c r="B16">
        <v>2</v>
      </c>
      <c r="C16" s="4">
        <f>B16/$B$49</f>
        <v>1.8132366273798731E-3</v>
      </c>
      <c r="D16" s="6">
        <f>C16*32019</f>
        <v>58.058023572076159</v>
      </c>
      <c r="E16" s="6"/>
      <c r="F16">
        <v>2</v>
      </c>
      <c r="H16" s="4">
        <f>F16/$F$49</f>
        <v>6.1162079510703364E-3</v>
      </c>
      <c r="I16" s="7">
        <f>H16*35598</f>
        <v>217.72477064220183</v>
      </c>
      <c r="J16" s="7"/>
      <c r="K16" t="s">
        <v>64</v>
      </c>
    </row>
    <row r="17" spans="1:11" x14ac:dyDescent="0.35">
      <c r="A17" s="3" t="s">
        <v>36</v>
      </c>
      <c r="B17">
        <v>86</v>
      </c>
      <c r="C17" s="4">
        <f>B17/$B$49</f>
        <v>7.7969174977334549E-2</v>
      </c>
      <c r="D17" s="6">
        <f>C17*32019</f>
        <v>2496.4950135992749</v>
      </c>
      <c r="E17" s="6"/>
      <c r="F17">
        <v>2</v>
      </c>
      <c r="H17" s="4">
        <f>F17/$F$49</f>
        <v>6.1162079510703364E-3</v>
      </c>
      <c r="I17" s="7">
        <f>H17*35598</f>
        <v>217.72477064220183</v>
      </c>
      <c r="J17" s="7"/>
      <c r="K17" t="s">
        <v>64</v>
      </c>
    </row>
    <row r="18" spans="1:11" x14ac:dyDescent="0.35">
      <c r="A18" s="3" t="s">
        <v>51</v>
      </c>
      <c r="C18" s="4" t="s">
        <v>66</v>
      </c>
      <c r="D18" s="6" t="s">
        <v>66</v>
      </c>
      <c r="E18" s="6"/>
      <c r="H18" s="4" t="s">
        <v>66</v>
      </c>
      <c r="I18" s="7" t="s">
        <v>66</v>
      </c>
      <c r="J18" s="7"/>
      <c r="K18" t="s">
        <v>52</v>
      </c>
    </row>
    <row r="19" spans="1:11" x14ac:dyDescent="0.35">
      <c r="A19" s="3" t="s">
        <v>41</v>
      </c>
      <c r="C19" s="4" t="s">
        <v>66</v>
      </c>
      <c r="D19" s="6" t="s">
        <v>66</v>
      </c>
      <c r="E19" s="6"/>
      <c r="F19">
        <v>1</v>
      </c>
      <c r="H19" s="4">
        <f>F19/$F$49</f>
        <v>3.0581039755351682E-3</v>
      </c>
      <c r="I19" s="7">
        <f>H19*35598</f>
        <v>108.86238532110092</v>
      </c>
      <c r="J19" s="7"/>
      <c r="K19" t="s">
        <v>50</v>
      </c>
    </row>
    <row r="20" spans="1:11" x14ac:dyDescent="0.35">
      <c r="A20" s="3" t="s">
        <v>43</v>
      </c>
      <c r="C20" s="4" t="s">
        <v>66</v>
      </c>
      <c r="D20" s="6" t="s">
        <v>66</v>
      </c>
      <c r="E20" s="6"/>
      <c r="F20">
        <v>1</v>
      </c>
      <c r="H20" s="4">
        <f>F20/$F$49</f>
        <v>3.0581039755351682E-3</v>
      </c>
      <c r="I20" s="7">
        <f>H20*35598</f>
        <v>108.86238532110092</v>
      </c>
      <c r="J20" s="7"/>
      <c r="K20" t="s">
        <v>50</v>
      </c>
    </row>
    <row r="21" spans="1:11" x14ac:dyDescent="0.35">
      <c r="A21" s="3" t="s">
        <v>46</v>
      </c>
      <c r="C21" s="4" t="s">
        <v>66</v>
      </c>
      <c r="D21" s="6" t="s">
        <v>66</v>
      </c>
      <c r="E21" s="6"/>
      <c r="F21">
        <v>1</v>
      </c>
      <c r="H21" s="4">
        <f>F21/$F$49</f>
        <v>3.0581039755351682E-3</v>
      </c>
      <c r="I21" s="7">
        <f>H21*35598</f>
        <v>108.86238532110092</v>
      </c>
      <c r="J21" s="7"/>
      <c r="K21" t="s">
        <v>50</v>
      </c>
    </row>
    <row r="22" spans="1:11" x14ac:dyDescent="0.35">
      <c r="A22" s="3" t="s">
        <v>16</v>
      </c>
      <c r="B22">
        <v>2</v>
      </c>
      <c r="C22" s="4">
        <f>B22/$B$49</f>
        <v>1.8132366273798731E-3</v>
      </c>
      <c r="D22" s="6">
        <f>C22*32019</f>
        <v>58.058023572076159</v>
      </c>
      <c r="E22" s="6"/>
      <c r="F22">
        <v>1</v>
      </c>
      <c r="H22" s="4">
        <f>F22/$F$49</f>
        <v>3.0581039755351682E-3</v>
      </c>
      <c r="I22" s="7">
        <f>H22*35598</f>
        <v>108.86238532110092</v>
      </c>
      <c r="J22" s="7"/>
      <c r="K22" t="s">
        <v>50</v>
      </c>
    </row>
    <row r="23" spans="1:11" x14ac:dyDescent="0.35">
      <c r="A23" s="3" t="s">
        <v>19</v>
      </c>
      <c r="B23">
        <v>1</v>
      </c>
      <c r="C23" s="4">
        <f>B23/$B$49</f>
        <v>9.0661831368993653E-4</v>
      </c>
      <c r="D23" s="6">
        <f>C23*32019</f>
        <v>29.02901178603808</v>
      </c>
      <c r="E23" s="6"/>
      <c r="H23" s="4" t="s">
        <v>66</v>
      </c>
      <c r="I23" s="7" t="s">
        <v>66</v>
      </c>
      <c r="J23" s="7"/>
      <c r="K23" t="s">
        <v>50</v>
      </c>
    </row>
    <row r="24" spans="1:11" x14ac:dyDescent="0.35">
      <c r="A24" s="3" t="s">
        <v>48</v>
      </c>
      <c r="C24" s="4" t="s">
        <v>66</v>
      </c>
      <c r="D24" s="6" t="s">
        <v>66</v>
      </c>
      <c r="E24" s="6"/>
      <c r="F24">
        <v>1</v>
      </c>
      <c r="H24" s="4">
        <f>F24/$F$49</f>
        <v>3.0581039755351682E-3</v>
      </c>
      <c r="I24" s="7">
        <f>H24*35598</f>
        <v>108.86238532110092</v>
      </c>
      <c r="J24" s="7"/>
      <c r="K24" t="s">
        <v>50</v>
      </c>
    </row>
    <row r="25" spans="1:11" x14ac:dyDescent="0.35">
      <c r="A25" s="3" t="s">
        <v>31</v>
      </c>
      <c r="B25">
        <v>2</v>
      </c>
      <c r="C25" s="4">
        <f>B25/$B$49</f>
        <v>1.8132366273798731E-3</v>
      </c>
      <c r="D25" s="6">
        <f>C25*32019</f>
        <v>58.058023572076159</v>
      </c>
      <c r="E25" s="6"/>
      <c r="F25">
        <v>2</v>
      </c>
      <c r="H25" s="4">
        <f>F25/$F$49</f>
        <v>6.1162079510703364E-3</v>
      </c>
      <c r="I25" s="7">
        <f>H25*35598</f>
        <v>217.72477064220183</v>
      </c>
      <c r="J25" s="7"/>
      <c r="K25" t="s">
        <v>50</v>
      </c>
    </row>
    <row r="26" spans="1:11" x14ac:dyDescent="0.35">
      <c r="A26" s="3" t="s">
        <v>35</v>
      </c>
      <c r="B26">
        <v>1</v>
      </c>
      <c r="C26" s="4">
        <f>B26/$B$49</f>
        <v>9.0661831368993653E-4</v>
      </c>
      <c r="D26" s="6">
        <f>C26*32019</f>
        <v>29.02901178603808</v>
      </c>
      <c r="E26" s="6"/>
      <c r="F26">
        <v>1</v>
      </c>
      <c r="H26" s="4">
        <f>F26/$F$49</f>
        <v>3.0581039755351682E-3</v>
      </c>
      <c r="I26" s="7">
        <f>H26*35598</f>
        <v>108.86238532110092</v>
      </c>
      <c r="J26" s="7"/>
      <c r="K26" t="s">
        <v>50</v>
      </c>
    </row>
    <row r="27" spans="1:11" x14ac:dyDescent="0.35">
      <c r="A27" s="3" t="s">
        <v>49</v>
      </c>
      <c r="C27" s="4" t="s">
        <v>66</v>
      </c>
      <c r="D27" s="6" t="s">
        <v>66</v>
      </c>
      <c r="E27" s="6"/>
      <c r="F27">
        <v>1</v>
      </c>
      <c r="H27" s="4">
        <f>F27/$F$49</f>
        <v>3.0581039755351682E-3</v>
      </c>
      <c r="I27" s="7">
        <f>H27*35598</f>
        <v>108.86238532110092</v>
      </c>
      <c r="J27" s="7"/>
      <c r="K27" t="s">
        <v>50</v>
      </c>
    </row>
    <row r="28" spans="1:11" x14ac:dyDescent="0.35">
      <c r="A28" s="3" t="s">
        <v>9</v>
      </c>
      <c r="B28">
        <v>1</v>
      </c>
      <c r="C28" s="4">
        <f>B28/$B$49</f>
        <v>9.0661831368993653E-4</v>
      </c>
      <c r="D28" s="6">
        <f>C28*32019</f>
        <v>29.02901178603808</v>
      </c>
      <c r="E28" s="6"/>
      <c r="H28" s="4" t="s">
        <v>66</v>
      </c>
      <c r="I28" s="7" t="s">
        <v>66</v>
      </c>
      <c r="J28" s="7"/>
      <c r="K28" t="s">
        <v>56</v>
      </c>
    </row>
    <row r="29" spans="1:11" x14ac:dyDescent="0.35">
      <c r="A29" s="3" t="s">
        <v>47</v>
      </c>
      <c r="C29" s="4" t="s">
        <v>66</v>
      </c>
      <c r="D29" s="6" t="s">
        <v>66</v>
      </c>
      <c r="E29" s="6"/>
      <c r="F29">
        <v>1</v>
      </c>
      <c r="H29" s="4">
        <f>F29/$F$49</f>
        <v>3.0581039755351682E-3</v>
      </c>
      <c r="I29" s="7">
        <f>H29*35598</f>
        <v>108.86238532110092</v>
      </c>
      <c r="J29" s="7"/>
      <c r="K29" t="s">
        <v>56</v>
      </c>
    </row>
    <row r="30" spans="1:11" x14ac:dyDescent="0.35">
      <c r="A30" s="3" t="s">
        <v>10</v>
      </c>
      <c r="B30">
        <v>27</v>
      </c>
      <c r="C30" s="4">
        <f>B30/$B$49</f>
        <v>2.4478694469628286E-2</v>
      </c>
      <c r="D30" s="6">
        <f>C30*32019</f>
        <v>783.78331822302812</v>
      </c>
      <c r="E30" s="6"/>
      <c r="F30">
        <v>7</v>
      </c>
      <c r="H30" s="4">
        <f>F30/$F$49</f>
        <v>2.1406727828746176E-2</v>
      </c>
      <c r="I30" s="7">
        <f>H30*35598</f>
        <v>762.03669724770634</v>
      </c>
      <c r="J30" s="7"/>
      <c r="K30" t="s">
        <v>54</v>
      </c>
    </row>
    <row r="31" spans="1:11" x14ac:dyDescent="0.35">
      <c r="A31" s="3" t="s">
        <v>42</v>
      </c>
      <c r="B31">
        <v>141</v>
      </c>
      <c r="C31" s="4">
        <f>B31/$B$49</f>
        <v>0.12783318223028106</v>
      </c>
      <c r="D31" s="6">
        <f>C31*32019</f>
        <v>4093.0906618313693</v>
      </c>
      <c r="E31" s="6"/>
      <c r="F31">
        <v>29</v>
      </c>
      <c r="H31" s="4">
        <f>F31/$F$49</f>
        <v>8.8685015290519878E-2</v>
      </c>
      <c r="I31" s="7">
        <f>H31*35598</f>
        <v>3157.0091743119265</v>
      </c>
      <c r="J31" s="7"/>
      <c r="K31" t="s">
        <v>54</v>
      </c>
    </row>
    <row r="32" spans="1:11" x14ac:dyDescent="0.35">
      <c r="A32" s="3" t="s">
        <v>14</v>
      </c>
      <c r="B32">
        <v>177</v>
      </c>
      <c r="C32" s="4">
        <f>B32/$B$49</f>
        <v>0.16047144152311876</v>
      </c>
      <c r="D32" s="6">
        <f>C32*32019</f>
        <v>5138.1350861287401</v>
      </c>
      <c r="E32" s="6"/>
      <c r="F32">
        <v>19</v>
      </c>
      <c r="H32" s="4">
        <f>F32/$F$49</f>
        <v>5.8103975535168197E-2</v>
      </c>
      <c r="I32" s="7">
        <f>H32*35598</f>
        <v>2068.3853211009173</v>
      </c>
      <c r="J32" s="7"/>
      <c r="K32" t="s">
        <v>54</v>
      </c>
    </row>
    <row r="33" spans="1:12" x14ac:dyDescent="0.35">
      <c r="A33" s="3" t="s">
        <v>5</v>
      </c>
      <c r="B33">
        <v>4</v>
      </c>
      <c r="C33" s="4">
        <f>B33/$B$49</f>
        <v>3.6264732547597461E-3</v>
      </c>
      <c r="D33" s="6">
        <f>C33*32019</f>
        <v>116.11604714415232</v>
      </c>
      <c r="E33" s="6"/>
      <c r="F33">
        <v>10</v>
      </c>
      <c r="H33" s="4">
        <f>F33/$F$49</f>
        <v>3.0581039755351681E-2</v>
      </c>
      <c r="I33" s="7">
        <f>H33*35598</f>
        <v>1088.6238532110092</v>
      </c>
      <c r="J33" s="7"/>
      <c r="K33" t="s">
        <v>58</v>
      </c>
      <c r="L33" t="s">
        <v>60</v>
      </c>
    </row>
    <row r="34" spans="1:12" x14ac:dyDescent="0.35">
      <c r="A34" s="3" t="s">
        <v>11</v>
      </c>
      <c r="B34">
        <v>3</v>
      </c>
      <c r="C34" s="4">
        <f>B34/$B$49</f>
        <v>2.7198549410698096E-3</v>
      </c>
      <c r="D34" s="6">
        <f>C34*32019</f>
        <v>87.087035358114235</v>
      </c>
      <c r="E34" s="6"/>
      <c r="F34">
        <v>16</v>
      </c>
      <c r="H34" s="4">
        <f>F34/$F$49</f>
        <v>4.8929663608562692E-2</v>
      </c>
      <c r="I34" s="7">
        <f>H34*35598</f>
        <v>1741.7981651376147</v>
      </c>
      <c r="J34" s="7"/>
      <c r="K34" t="s">
        <v>58</v>
      </c>
      <c r="L34" t="s">
        <v>60</v>
      </c>
    </row>
    <row r="35" spans="1:12" x14ac:dyDescent="0.35">
      <c r="A35" s="3" t="s">
        <v>39</v>
      </c>
      <c r="C35" s="4" t="s">
        <v>66</v>
      </c>
      <c r="D35" s="6" t="s">
        <v>66</v>
      </c>
      <c r="E35" s="6"/>
      <c r="F35">
        <v>2</v>
      </c>
      <c r="H35" s="4">
        <f>F35/$F$49</f>
        <v>6.1162079510703364E-3</v>
      </c>
      <c r="I35" s="7">
        <f>H35*35598</f>
        <v>217.72477064220183</v>
      </c>
      <c r="J35" s="7"/>
      <c r="K35" t="s">
        <v>58</v>
      </c>
      <c r="L35" t="s">
        <v>60</v>
      </c>
    </row>
    <row r="36" spans="1:12" x14ac:dyDescent="0.35">
      <c r="A36" s="3" t="s">
        <v>15</v>
      </c>
      <c r="B36">
        <v>12</v>
      </c>
      <c r="C36" s="4">
        <f>B36/$B$49</f>
        <v>1.0879419764279238E-2</v>
      </c>
      <c r="D36" s="6">
        <f>C36*32019</f>
        <v>348.34814143245694</v>
      </c>
      <c r="E36" s="6"/>
      <c r="F36">
        <v>10</v>
      </c>
      <c r="H36" s="4">
        <f>F36/$F$49</f>
        <v>3.0581039755351681E-2</v>
      </c>
      <c r="I36" s="7">
        <f>H36*35598</f>
        <v>1088.6238532110092</v>
      </c>
      <c r="J36" s="7"/>
      <c r="K36" t="s">
        <v>58</v>
      </c>
    </row>
    <row r="37" spans="1:12" x14ac:dyDescent="0.35">
      <c r="A37" s="3" t="s">
        <v>18</v>
      </c>
      <c r="B37">
        <v>1</v>
      </c>
      <c r="C37" s="4">
        <f>B37/$B$49</f>
        <v>9.0661831368993653E-4</v>
      </c>
      <c r="D37" s="6">
        <f>C37*32019</f>
        <v>29.02901178603808</v>
      </c>
      <c r="E37" s="6"/>
      <c r="H37" s="4" t="s">
        <v>66</v>
      </c>
      <c r="I37" s="7" t="s">
        <v>66</v>
      </c>
      <c r="J37" s="7"/>
      <c r="K37" t="s">
        <v>58</v>
      </c>
      <c r="L37" t="s">
        <v>60</v>
      </c>
    </row>
    <row r="38" spans="1:12" x14ac:dyDescent="0.35">
      <c r="A38" s="3" t="s">
        <v>27</v>
      </c>
      <c r="B38">
        <v>1</v>
      </c>
      <c r="C38" s="4">
        <f>B38/$B$49</f>
        <v>9.0661831368993653E-4</v>
      </c>
      <c r="D38" s="6">
        <f>C38*32019</f>
        <v>29.02901178603808</v>
      </c>
      <c r="E38" s="6"/>
      <c r="F38">
        <v>1</v>
      </c>
      <c r="H38" s="4">
        <f>F38/$F$49</f>
        <v>3.0581039755351682E-3</v>
      </c>
      <c r="I38" s="7">
        <f>H38*35598</f>
        <v>108.86238532110092</v>
      </c>
      <c r="J38" s="7"/>
      <c r="K38" t="s">
        <v>58</v>
      </c>
      <c r="L38" t="s">
        <v>60</v>
      </c>
    </row>
    <row r="39" spans="1:12" x14ac:dyDescent="0.35">
      <c r="A39" s="3" t="s">
        <v>34</v>
      </c>
      <c r="B39">
        <v>2</v>
      </c>
      <c r="C39" s="4">
        <f>B39/$B$49</f>
        <v>1.8132366273798731E-3</v>
      </c>
      <c r="D39" s="6">
        <f>C39*32019</f>
        <v>58.058023572076159</v>
      </c>
      <c r="E39" s="6"/>
      <c r="F39">
        <v>2</v>
      </c>
      <c r="H39" s="4">
        <f>F39/$F$49</f>
        <v>6.1162079510703364E-3</v>
      </c>
      <c r="I39" s="7">
        <f>H39*35598</f>
        <v>217.72477064220183</v>
      </c>
      <c r="J39" s="7"/>
      <c r="K39" t="s">
        <v>58</v>
      </c>
      <c r="L39" t="s">
        <v>60</v>
      </c>
    </row>
    <row r="40" spans="1:12" x14ac:dyDescent="0.35">
      <c r="A40" s="3" t="s">
        <v>24</v>
      </c>
      <c r="B40">
        <v>2</v>
      </c>
      <c r="C40" s="4">
        <f>B40/$B$49</f>
        <v>1.8132366273798731E-3</v>
      </c>
      <c r="D40" s="6">
        <f>C40*32019</f>
        <v>58.058023572076159</v>
      </c>
      <c r="E40" s="6"/>
      <c r="F40">
        <v>3</v>
      </c>
      <c r="H40" s="4">
        <f>F40/$F$49</f>
        <v>9.1743119266055051E-3</v>
      </c>
      <c r="I40" s="7">
        <f>H40*35598</f>
        <v>326.58715596330279</v>
      </c>
      <c r="J40" s="7"/>
      <c r="K40" t="s">
        <v>63</v>
      </c>
    </row>
    <row r="41" spans="1:12" x14ac:dyDescent="0.35">
      <c r="A41" s="3" t="s">
        <v>22</v>
      </c>
      <c r="B41">
        <v>6</v>
      </c>
      <c r="C41" s="4">
        <f>B41/$B$49</f>
        <v>5.4397098821396192E-3</v>
      </c>
      <c r="D41" s="6">
        <f>C41*32019</f>
        <v>174.17407071622847</v>
      </c>
      <c r="E41" s="6"/>
      <c r="F41">
        <v>4</v>
      </c>
      <c r="H41" s="4">
        <f>F41/$F$49</f>
        <v>1.2232415902140673E-2</v>
      </c>
      <c r="I41" s="7">
        <f>H41*35598</f>
        <v>435.44954128440367</v>
      </c>
      <c r="J41" s="7"/>
      <c r="K41" t="s">
        <v>62</v>
      </c>
    </row>
    <row r="42" spans="1:12" x14ac:dyDescent="0.35">
      <c r="A42" s="3" t="s">
        <v>26</v>
      </c>
      <c r="B42">
        <v>21</v>
      </c>
      <c r="C42" s="4">
        <f>B42/$B$49</f>
        <v>1.9038984587488667E-2</v>
      </c>
      <c r="D42" s="6">
        <f>C42*32019</f>
        <v>609.60924750679965</v>
      </c>
      <c r="E42" s="6"/>
      <c r="H42" s="4" t="s">
        <v>66</v>
      </c>
      <c r="I42" s="7" t="s">
        <v>66</v>
      </c>
      <c r="J42" s="7"/>
      <c r="K42" t="s">
        <v>62</v>
      </c>
    </row>
    <row r="43" spans="1:12" x14ac:dyDescent="0.35">
      <c r="A43" s="3" t="s">
        <v>13</v>
      </c>
      <c r="B43">
        <v>1</v>
      </c>
      <c r="C43" s="4">
        <f>B43/$B$49</f>
        <v>9.0661831368993653E-4</v>
      </c>
      <c r="D43" s="6">
        <f>C43*32019</f>
        <v>29.02901178603808</v>
      </c>
      <c r="E43" s="6"/>
      <c r="F43">
        <v>1</v>
      </c>
      <c r="H43" s="4">
        <f>F43/$F$49</f>
        <v>3.0581039755351682E-3</v>
      </c>
      <c r="I43" s="7">
        <f>H43*35598</f>
        <v>108.86238532110092</v>
      </c>
      <c r="J43" s="7"/>
      <c r="K43" t="s">
        <v>55</v>
      </c>
    </row>
    <row r="44" spans="1:12" x14ac:dyDescent="0.35">
      <c r="A44" s="3" t="s">
        <v>23</v>
      </c>
      <c r="B44">
        <v>2</v>
      </c>
      <c r="C44" s="4">
        <f>B44/$B$49</f>
        <v>1.8132366273798731E-3</v>
      </c>
      <c r="D44" s="6">
        <f>C44*32019</f>
        <v>58.058023572076159</v>
      </c>
      <c r="E44" s="6"/>
      <c r="F44">
        <v>2</v>
      </c>
      <c r="H44" s="4">
        <f>F44/$F$49</f>
        <v>6.1162079510703364E-3</v>
      </c>
      <c r="I44" s="7">
        <f>H44*35598</f>
        <v>217.72477064220183</v>
      </c>
      <c r="J44" s="7"/>
      <c r="K44" t="s">
        <v>55</v>
      </c>
    </row>
    <row r="45" spans="1:12" x14ac:dyDescent="0.35">
      <c r="A45" s="3" t="s">
        <v>29</v>
      </c>
      <c r="B45">
        <v>2</v>
      </c>
      <c r="C45" s="4">
        <f>B45/$B$49</f>
        <v>1.8132366273798731E-3</v>
      </c>
      <c r="D45" s="6">
        <f>C45*32019</f>
        <v>58.058023572076159</v>
      </c>
      <c r="E45" s="6"/>
      <c r="H45" s="4" t="s">
        <v>66</v>
      </c>
      <c r="I45" s="7" t="s">
        <v>66</v>
      </c>
      <c r="J45" s="7"/>
      <c r="K45" t="s">
        <v>55</v>
      </c>
    </row>
    <row r="46" spans="1:12" x14ac:dyDescent="0.35">
      <c r="A46" s="3" t="s">
        <v>30</v>
      </c>
      <c r="B46">
        <v>9</v>
      </c>
      <c r="C46" s="4">
        <f>B46/$B$49</f>
        <v>8.1595648232094288E-3</v>
      </c>
      <c r="D46" s="6">
        <f>C46*32019</f>
        <v>261.26110607434271</v>
      </c>
      <c r="E46" s="6"/>
      <c r="F46">
        <v>4</v>
      </c>
      <c r="H46" s="4">
        <f>F46/$F$49</f>
        <v>1.2232415902140673E-2</v>
      </c>
      <c r="I46" s="7">
        <f>H46*35598</f>
        <v>435.44954128440367</v>
      </c>
      <c r="J46" s="7"/>
      <c r="K46" t="s">
        <v>55</v>
      </c>
    </row>
    <row r="47" spans="1:12" x14ac:dyDescent="0.35">
      <c r="A47" s="3" t="s">
        <v>32</v>
      </c>
      <c r="B47">
        <v>26</v>
      </c>
      <c r="C47" s="4">
        <f>B47/$B$49</f>
        <v>2.357207615593835E-2</v>
      </c>
      <c r="D47" s="6">
        <f>C47*32019</f>
        <v>754.75430643699008</v>
      </c>
      <c r="E47" s="6"/>
      <c r="F47">
        <v>7</v>
      </c>
      <c r="H47" s="4">
        <f>F47/$F$49</f>
        <v>2.1406727828746176E-2</v>
      </c>
      <c r="I47" s="7">
        <f>H47*35598</f>
        <v>762.03669724770634</v>
      </c>
      <c r="J47" s="7"/>
      <c r="K47" t="s">
        <v>55</v>
      </c>
    </row>
    <row r="48" spans="1:12" x14ac:dyDescent="0.35">
      <c r="A48" s="3" t="s">
        <v>33</v>
      </c>
      <c r="B48">
        <v>41</v>
      </c>
      <c r="C48" s="4">
        <f>B48/$B$49</f>
        <v>3.7171350861287401E-2</v>
      </c>
      <c r="D48" s="6">
        <f>C48*32019</f>
        <v>1190.1894832275614</v>
      </c>
      <c r="E48" s="6"/>
      <c r="F48">
        <v>27</v>
      </c>
      <c r="H48" s="4">
        <f>F48/$F$49</f>
        <v>8.2568807339449546E-2</v>
      </c>
      <c r="I48" s="7">
        <f>H48*35598</f>
        <v>2939.2844036697247</v>
      </c>
      <c r="J48" s="7"/>
      <c r="K48" t="s">
        <v>55</v>
      </c>
    </row>
    <row r="49" spans="1:10" x14ac:dyDescent="0.35">
      <c r="A49" s="3" t="s">
        <v>65</v>
      </c>
      <c r="B49">
        <f>SUM(B4:B48)</f>
        <v>1103</v>
      </c>
      <c r="C49" s="4">
        <f t="shared" ref="C49" si="0">B49/$B$49</f>
        <v>1</v>
      </c>
      <c r="D49" s="6">
        <f t="shared" ref="D5:D49" si="1">C49*32019</f>
        <v>32019</v>
      </c>
      <c r="E49" s="6"/>
      <c r="F49">
        <f>SUM(F4:F48)</f>
        <v>327</v>
      </c>
      <c r="H49" s="4">
        <f t="shared" ref="H49" si="2">F49/$F$49</f>
        <v>1</v>
      </c>
      <c r="I49" s="7">
        <f t="shared" ref="I6:I49" si="3">H49*35598</f>
        <v>35598</v>
      </c>
      <c r="J49" s="7"/>
    </row>
  </sheetData>
  <autoFilter ref="K2:L48" xr:uid="{7FF39E9A-EBD8-3441-96D5-84C1D1038338}"/>
  <sortState ref="A4:L48">
    <sortCondition ref="K4:K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taylor</dc:creator>
  <cp:lastModifiedBy>Andy Rosenberger</cp:lastModifiedBy>
  <dcterms:created xsi:type="dcterms:W3CDTF">2022-04-19T11:39:42Z</dcterms:created>
  <dcterms:modified xsi:type="dcterms:W3CDTF">2022-04-19T22:00:48Z</dcterms:modified>
</cp:coreProperties>
</file>