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74" i="1" l="1"/>
  <c r="N73" i="1"/>
  <c r="N72" i="1"/>
  <c r="E89" i="1"/>
  <c r="E91" i="1"/>
  <c r="N71" i="1"/>
  <c r="N70" i="1"/>
  <c r="N91" i="1" s="1"/>
  <c r="E88" i="1"/>
  <c r="D88" i="1"/>
  <c r="E87" i="1"/>
  <c r="E86" i="1"/>
  <c r="D85" i="1"/>
  <c r="E85" i="1" s="1"/>
  <c r="D84" i="1"/>
  <c r="E84" i="1"/>
  <c r="E83" i="1"/>
  <c r="E82" i="1"/>
  <c r="E81" i="1"/>
  <c r="E80" i="1"/>
  <c r="E77" i="1"/>
  <c r="E78" i="1"/>
  <c r="E79" i="1"/>
  <c r="E76" i="1"/>
  <c r="E75" i="1"/>
  <c r="E74" i="1"/>
  <c r="E71" i="1"/>
  <c r="E72" i="1"/>
  <c r="E73" i="1"/>
  <c r="E70" i="1"/>
  <c r="D91" i="1"/>
  <c r="D21" i="1"/>
  <c r="D43" i="1"/>
  <c r="D65" i="1"/>
  <c r="E49" i="1"/>
  <c r="E50" i="1"/>
  <c r="E53" i="1"/>
  <c r="E52" i="1"/>
  <c r="E51" i="1"/>
  <c r="E48" i="1"/>
  <c r="N65" i="1"/>
  <c r="E26" i="1"/>
  <c r="N28" i="1"/>
  <c r="N27" i="1"/>
  <c r="N26" i="1"/>
  <c r="E33" i="1"/>
  <c r="E32" i="1"/>
  <c r="E31" i="1"/>
  <c r="E30" i="1"/>
  <c r="E29" i="1"/>
  <c r="E28" i="1"/>
  <c r="E27" i="1"/>
  <c r="E20" i="1"/>
  <c r="E65" i="1" l="1"/>
  <c r="N43" i="1"/>
  <c r="N6" i="1"/>
  <c r="N7" i="1"/>
  <c r="N8" i="1"/>
  <c r="N9" i="1"/>
  <c r="N10" i="1"/>
  <c r="N11" i="1"/>
  <c r="N5" i="1"/>
  <c r="N4" i="1"/>
  <c r="E43" i="1"/>
  <c r="D12" i="1"/>
  <c r="E13" i="1"/>
  <c r="E19" i="1"/>
  <c r="E18" i="1"/>
  <c r="E16" i="1"/>
  <c r="E17" i="1"/>
  <c r="E15" i="1"/>
  <c r="E14" i="1"/>
  <c r="E11" i="1"/>
  <c r="E10" i="1"/>
  <c r="E6" i="1"/>
  <c r="E7" i="1"/>
  <c r="E8" i="1"/>
  <c r="E9" i="1"/>
  <c r="E5" i="1"/>
  <c r="E12" i="1"/>
  <c r="N21" i="1" l="1"/>
  <c r="E21" i="1"/>
</calcChain>
</file>

<file path=xl/sharedStrings.xml><?xml version="1.0" encoding="utf-8"?>
<sst xmlns="http://schemas.openxmlformats.org/spreadsheetml/2006/main" count="242" uniqueCount="110">
  <si>
    <t>NAME OF BLOCK</t>
  </si>
  <si>
    <t>CATEGORY</t>
  </si>
  <si>
    <t>COUNT</t>
  </si>
  <si>
    <t>COMMENTS</t>
  </si>
  <si>
    <t>State Registers</t>
  </si>
  <si>
    <t>FF w/ Reset</t>
  </si>
  <si>
    <t>Next State Logic</t>
  </si>
  <si>
    <t>Output Logic</t>
  </si>
  <si>
    <t>16:1 Mux #1</t>
  </si>
  <si>
    <t>16:1 Mux #2</t>
  </si>
  <si>
    <t>Cost &amp; IDLE</t>
  </si>
  <si>
    <t>Label Hold Registers</t>
  </si>
  <si>
    <t>8-Bit Multiplier</t>
  </si>
  <si>
    <t>Store State Logic</t>
  </si>
  <si>
    <t>Store Register</t>
  </si>
  <si>
    <t>Combinational</t>
  </si>
  <si>
    <t>Subtractor Register</t>
  </si>
  <si>
    <t>Multiplier Registers</t>
  </si>
  <si>
    <t>Adder Registers</t>
  </si>
  <si>
    <t>8-Bit Adder</t>
  </si>
  <si>
    <t>TOTAL AREA</t>
  </si>
  <si>
    <t>16 States</t>
  </si>
  <si>
    <t>Labels from SPI Input</t>
  </si>
  <si>
    <t>Holds result from Sub</t>
  </si>
  <si>
    <t>Holds result from Mult</t>
  </si>
  <si>
    <t>Holds result from Add</t>
  </si>
  <si>
    <t>AND Gates for Product</t>
  </si>
  <si>
    <t>START</t>
  </si>
  <si>
    <t>END</t>
  </si>
  <si>
    <t>Expected Label Pin</t>
  </si>
  <si>
    <t>Calculate Cost Pin</t>
  </si>
  <si>
    <t>Digit Weights Pin</t>
  </si>
  <si>
    <t>8-Bit Subtractor FF</t>
  </si>
  <si>
    <t>8-Bit Multiplier FF</t>
  </si>
  <si>
    <t>8-Bit Adder FF</t>
  </si>
  <si>
    <t>Store Registers</t>
  </si>
  <si>
    <t>None</t>
  </si>
  <si>
    <t>TOTAL 
(ns)</t>
  </si>
  <si>
    <t>Tsetup / Tp 
(ns)</t>
  </si>
  <si>
    <t>COMBINATIONAL 
LOGIC</t>
  </si>
  <si>
    <t>Tp 
(ns)</t>
  </si>
  <si>
    <t>DELAY CONSTRAINT 
(ns)</t>
  </si>
  <si>
    <r>
      <t>AREA (</t>
    </r>
    <r>
      <rPr>
        <sz val="14"/>
        <color theme="0"/>
        <rFont val="Symbol"/>
        <family val="1"/>
        <charset val="2"/>
      </rPr>
      <t>m</t>
    </r>
    <r>
      <rPr>
        <sz val="14"/>
        <color theme="0"/>
        <rFont val="Calibri"/>
        <family val="2"/>
      </rPr>
      <t>m</t>
    </r>
    <r>
      <rPr>
        <vertAlign val="superscript"/>
        <sz val="14"/>
        <color theme="0"/>
        <rFont val="Calibri"/>
        <family val="2"/>
      </rPr>
      <t>2</t>
    </r>
    <r>
      <rPr>
        <sz val="14"/>
        <color theme="0"/>
        <rFont val="Calibri"/>
        <family val="2"/>
      </rPr>
      <t>)</t>
    </r>
  </si>
  <si>
    <t>TOTAL TIME</t>
  </si>
  <si>
    <t>*The system clock is 200 MHz</t>
  </si>
  <si>
    <t>State Insurance</t>
  </si>
  <si>
    <t>8-Bit Adder + State Insurance</t>
  </si>
  <si>
    <t>4-Bit Subtractor</t>
  </si>
  <si>
    <t>4-Bit Subtractor FF</t>
  </si>
  <si>
    <t>16 Bit Mux + 4-Bit Subtractor</t>
  </si>
  <si>
    <t>4-Bit Counter</t>
  </si>
  <si>
    <t>Mixed</t>
  </si>
  <si>
    <t>24 Gates, 4 FF w/ Reset</t>
  </si>
  <si>
    <t>16:1 Mux</t>
  </si>
  <si>
    <t>4-Bit Fixed Point Comparator</t>
  </si>
  <si>
    <t>Max_Set Comb Block</t>
  </si>
  <si>
    <t>2:1 Mux #1</t>
  </si>
  <si>
    <t>2:1 Mux #2</t>
  </si>
  <si>
    <t>Digit value Reg</t>
  </si>
  <si>
    <t>Max Val Reg</t>
  </si>
  <si>
    <t>16:1 Mux + Comparator + 2:1 Mux</t>
  </si>
  <si>
    <t>Max Value Reg</t>
  </si>
  <si>
    <t>Max_Set Comb Block + 2:1 Mux</t>
  </si>
  <si>
    <t>Digit Value Reg</t>
  </si>
  <si>
    <t>32 States -&gt; 5 bits</t>
  </si>
  <si>
    <t>6-Bit Flex Counter</t>
  </si>
  <si>
    <t>3-Bit Flex Counter</t>
  </si>
  <si>
    <t>4-Bit Flex Counter</t>
  </si>
  <si>
    <t>Pixel Counter</t>
  </si>
  <si>
    <t>Flash Counter</t>
  </si>
  <si>
    <t>Neuron Counter</t>
  </si>
  <si>
    <t>19 Outputs</t>
  </si>
  <si>
    <t>8-Bit Register #1</t>
  </si>
  <si>
    <t>8-Bit Register #2</t>
  </si>
  <si>
    <t>8-Bit Register #3</t>
  </si>
  <si>
    <t>8-Bit Register #4</t>
  </si>
  <si>
    <t>FF w/o Reset</t>
  </si>
  <si>
    <t>16-Bit Register</t>
  </si>
  <si>
    <t>4-Bit Register</t>
  </si>
  <si>
    <t>8-Bit Multiplier #1</t>
  </si>
  <si>
    <t>8-Bit Multiplier #2</t>
  </si>
  <si>
    <t>8-Bit Multiplier #3</t>
  </si>
  <si>
    <t>8-Bit Multiplier #4</t>
  </si>
  <si>
    <t>4-Bit Multiplier, 8-Bit Result</t>
  </si>
  <si>
    <t>10-Bit Adder #1</t>
  </si>
  <si>
    <t>10-Bit Adder #2</t>
  </si>
  <si>
    <t>10-Bit Adder #3</t>
  </si>
  <si>
    <t>16-Bit Adder</t>
  </si>
  <si>
    <t>10-Bit CLA Adder</t>
  </si>
  <si>
    <t>16-Bit CLA Adder</t>
  </si>
  <si>
    <t>16:1 MUX #1</t>
  </si>
  <si>
    <t>16:1 MUX #2</t>
  </si>
  <si>
    <t>12-Bit Adder</t>
  </si>
  <si>
    <t>12-Bit CLA Adder</t>
  </si>
  <si>
    <t>Clipping Combinational Logic</t>
  </si>
  <si>
    <t>Sigmoid MUX</t>
  </si>
  <si>
    <t>4 Bit Select Signal, 4 Bits Out</t>
  </si>
  <si>
    <t>Weight Input Pins</t>
  </si>
  <si>
    <t>8-Bit Register</t>
  </si>
  <si>
    <t>10-Bit Register</t>
  </si>
  <si>
    <t>16-Bit Adder+ 2 MUX</t>
  </si>
  <si>
    <t>2 10-Bit Adders</t>
  </si>
  <si>
    <t>12-Bit Adder + Clipping Logic</t>
  </si>
  <si>
    <t>16:4 MUX</t>
  </si>
  <si>
    <t>output pin</t>
  </si>
  <si>
    <t>4-Bit Multiplier</t>
  </si>
  <si>
    <t>4-Bit Multiplier FF</t>
  </si>
  <si>
    <t>4-Bit Multiplier Product Comp.</t>
  </si>
  <si>
    <t>1-Bit Output</t>
  </si>
  <si>
    <t>4-Bit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</si>
</sst>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0"/>
      <name val="Symbol"/>
      <family val="1"/>
      <charset val="2"/>
    </font>
    <font>
      <sz val="14"/>
      <color theme="0"/>
      <name val="Calibri"/>
      <family val="2"/>
    </font>
    <font>
      <vertAlign val="superscript"/>
      <sz val="14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4" borderId="1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2"/>
  <sheetViews>
    <sheetView tabSelected="1" topLeftCell="A4" zoomScale="70" zoomScaleNormal="70" workbookViewId="0">
      <selection activeCell="F32" sqref="F32"/>
    </sheetView>
  </sheetViews>
  <sheetFormatPr defaultRowHeight="14.4" x14ac:dyDescent="0.3"/>
  <cols>
    <col min="2" max="2" width="27.88671875" customWidth="1"/>
    <col min="3" max="3" width="15.77734375" customWidth="1"/>
    <col min="4" max="4" width="10.33203125" customWidth="1"/>
    <col min="5" max="5" width="16.88671875" customWidth="1"/>
    <col min="6" max="6" width="27" customWidth="1"/>
    <col min="8" max="8" width="19.109375" customWidth="1"/>
    <col min="9" max="9" width="7" customWidth="1"/>
    <col min="10" max="10" width="33.77734375" customWidth="1"/>
    <col min="11" max="11" width="6.77734375" customWidth="1"/>
    <col min="12" max="12" width="18.33203125" customWidth="1"/>
    <col min="13" max="13" width="12.88671875" customWidth="1"/>
    <col min="14" max="14" width="11.21875" customWidth="1"/>
    <col min="15" max="15" width="22.77734375" customWidth="1"/>
  </cols>
  <sheetData>
    <row r="1" spans="2:15" ht="15" thickBot="1" x14ac:dyDescent="0.35"/>
    <row r="2" spans="2:15" ht="19.8" customHeight="1" x14ac:dyDescent="0.3">
      <c r="B2" s="26" t="s">
        <v>0</v>
      </c>
      <c r="C2" s="28" t="s">
        <v>1</v>
      </c>
      <c r="D2" s="26" t="s">
        <v>2</v>
      </c>
      <c r="E2" s="26" t="s">
        <v>42</v>
      </c>
      <c r="F2" s="26" t="s">
        <v>3</v>
      </c>
      <c r="H2" s="26" t="s">
        <v>27</v>
      </c>
      <c r="I2" s="23" t="s">
        <v>40</v>
      </c>
      <c r="J2" s="23" t="s">
        <v>39</v>
      </c>
      <c r="K2" s="23" t="s">
        <v>40</v>
      </c>
      <c r="L2" s="26" t="s">
        <v>28</v>
      </c>
      <c r="M2" s="23" t="s">
        <v>38</v>
      </c>
      <c r="N2" s="23" t="s">
        <v>37</v>
      </c>
      <c r="O2" s="23" t="s">
        <v>41</v>
      </c>
    </row>
    <row r="3" spans="2:15" ht="15" customHeight="1" thickBot="1" x14ac:dyDescent="0.35">
      <c r="B3" s="27"/>
      <c r="C3" s="29"/>
      <c r="D3" s="24"/>
      <c r="E3" s="24"/>
      <c r="F3" s="24"/>
      <c r="H3" s="24"/>
      <c r="I3" s="24"/>
      <c r="J3" s="24"/>
      <c r="K3" s="24"/>
      <c r="L3" s="24"/>
      <c r="M3" s="24"/>
      <c r="N3" s="24"/>
      <c r="O3" s="24"/>
    </row>
    <row r="4" spans="2:15" x14ac:dyDescent="0.3">
      <c r="B4" s="2" t="s">
        <v>4</v>
      </c>
      <c r="C4" s="3" t="s">
        <v>5</v>
      </c>
      <c r="D4" s="3">
        <v>4</v>
      </c>
      <c r="E4" s="3">
        <v>9600</v>
      </c>
      <c r="F4" s="4" t="s">
        <v>21</v>
      </c>
      <c r="H4" s="2" t="s">
        <v>29</v>
      </c>
      <c r="I4" s="3">
        <v>0.1</v>
      </c>
      <c r="J4" s="3" t="s">
        <v>10</v>
      </c>
      <c r="K4" s="3">
        <v>0.4</v>
      </c>
      <c r="L4" s="3" t="s">
        <v>11</v>
      </c>
      <c r="M4" s="3">
        <v>0.2</v>
      </c>
      <c r="N4" s="3">
        <f>I4+K4+M4</f>
        <v>0.7</v>
      </c>
      <c r="O4" s="4">
        <v>5</v>
      </c>
    </row>
    <row r="5" spans="2:15" x14ac:dyDescent="0.3">
      <c r="B5" s="5" t="s">
        <v>6</v>
      </c>
      <c r="C5" s="1" t="s">
        <v>15</v>
      </c>
      <c r="D5" s="1">
        <v>25</v>
      </c>
      <c r="E5" s="1">
        <f>D5*500*1.5</f>
        <v>18750</v>
      </c>
      <c r="F5" s="6"/>
      <c r="H5" s="5" t="s">
        <v>30</v>
      </c>
      <c r="I5" s="1">
        <v>0.1</v>
      </c>
      <c r="J5" s="1" t="s">
        <v>6</v>
      </c>
      <c r="K5" s="1">
        <v>0.6</v>
      </c>
      <c r="L5" s="1" t="s">
        <v>4</v>
      </c>
      <c r="M5" s="1">
        <v>0.2</v>
      </c>
      <c r="N5" s="1">
        <f>I5+K5+M5</f>
        <v>0.89999999999999991</v>
      </c>
      <c r="O5" s="6">
        <v>5</v>
      </c>
    </row>
    <row r="6" spans="2:15" x14ac:dyDescent="0.3">
      <c r="B6" s="5" t="s">
        <v>7</v>
      </c>
      <c r="C6" s="1" t="s">
        <v>15</v>
      </c>
      <c r="D6" s="1">
        <v>8</v>
      </c>
      <c r="E6" s="1">
        <f t="shared" ref="E6:E9" si="0">D6*500*1.5</f>
        <v>6000</v>
      </c>
      <c r="F6" s="6"/>
      <c r="H6" s="5" t="s">
        <v>11</v>
      </c>
      <c r="I6" s="1">
        <v>0.1</v>
      </c>
      <c r="J6" s="1" t="s">
        <v>49</v>
      </c>
      <c r="K6" s="1">
        <v>1.2</v>
      </c>
      <c r="L6" s="1" t="s">
        <v>32</v>
      </c>
      <c r="M6" s="1">
        <v>0.2</v>
      </c>
      <c r="N6" s="1">
        <f t="shared" ref="N6:N11" si="1">I6+K6+M6</f>
        <v>1.5</v>
      </c>
      <c r="O6" s="6">
        <v>5</v>
      </c>
    </row>
    <row r="7" spans="2:15" x14ac:dyDescent="0.3">
      <c r="B7" s="5" t="s">
        <v>8</v>
      </c>
      <c r="C7" s="1" t="s">
        <v>15</v>
      </c>
      <c r="D7" s="1">
        <v>20</v>
      </c>
      <c r="E7" s="1">
        <f t="shared" si="0"/>
        <v>15000</v>
      </c>
      <c r="F7" s="6" t="s">
        <v>108</v>
      </c>
      <c r="H7" s="5" t="s">
        <v>31</v>
      </c>
      <c r="I7" s="1">
        <v>0.1</v>
      </c>
      <c r="J7" s="1" t="s">
        <v>49</v>
      </c>
      <c r="K7" s="1">
        <v>1.2</v>
      </c>
      <c r="L7" s="1" t="s">
        <v>32</v>
      </c>
      <c r="M7" s="1">
        <v>0.2</v>
      </c>
      <c r="N7" s="1">
        <f t="shared" si="1"/>
        <v>1.5</v>
      </c>
      <c r="O7" s="6">
        <v>5</v>
      </c>
    </row>
    <row r="8" spans="2:15" x14ac:dyDescent="0.3">
      <c r="B8" s="5" t="s">
        <v>9</v>
      </c>
      <c r="C8" s="1" t="s">
        <v>15</v>
      </c>
      <c r="D8" s="1">
        <v>80</v>
      </c>
      <c r="E8" s="1">
        <f t="shared" si="0"/>
        <v>60000</v>
      </c>
      <c r="F8" s="6" t="s">
        <v>109</v>
      </c>
      <c r="H8" s="45" t="s">
        <v>48</v>
      </c>
      <c r="I8" s="46">
        <v>0.1</v>
      </c>
      <c r="J8" s="46" t="s">
        <v>105</v>
      </c>
      <c r="K8" s="46">
        <v>4.4000000000000004</v>
      </c>
      <c r="L8" s="46" t="s">
        <v>106</v>
      </c>
      <c r="M8" s="46">
        <v>0.2</v>
      </c>
      <c r="N8" s="46">
        <f t="shared" si="1"/>
        <v>4.7</v>
      </c>
      <c r="O8" s="47">
        <v>5</v>
      </c>
    </row>
    <row r="9" spans="2:15" x14ac:dyDescent="0.3">
      <c r="B9" s="5" t="s">
        <v>10</v>
      </c>
      <c r="C9" s="1" t="s">
        <v>15</v>
      </c>
      <c r="D9" s="1">
        <v>1</v>
      </c>
      <c r="E9" s="1">
        <f t="shared" si="0"/>
        <v>750</v>
      </c>
      <c r="F9" s="6"/>
      <c r="H9" s="5" t="s">
        <v>33</v>
      </c>
      <c r="I9" s="1">
        <v>0.1</v>
      </c>
      <c r="J9" s="1" t="s">
        <v>46</v>
      </c>
      <c r="K9" s="1">
        <v>0.8</v>
      </c>
      <c r="L9" s="1" t="s">
        <v>34</v>
      </c>
      <c r="M9" s="1">
        <v>0.2</v>
      </c>
      <c r="N9" s="1">
        <f t="shared" si="1"/>
        <v>1.1000000000000001</v>
      </c>
      <c r="O9" s="6">
        <v>5</v>
      </c>
    </row>
    <row r="10" spans="2:15" x14ac:dyDescent="0.3">
      <c r="B10" s="5" t="s">
        <v>11</v>
      </c>
      <c r="C10" s="1" t="s">
        <v>5</v>
      </c>
      <c r="D10" s="1">
        <v>10</v>
      </c>
      <c r="E10" s="1">
        <f>D10*1600*1.5</f>
        <v>24000</v>
      </c>
      <c r="F10" s="6" t="s">
        <v>22</v>
      </c>
      <c r="H10" s="5" t="s">
        <v>34</v>
      </c>
      <c r="I10" s="1">
        <v>0.1</v>
      </c>
      <c r="J10" s="1" t="s">
        <v>13</v>
      </c>
      <c r="K10" s="1">
        <v>0.6</v>
      </c>
      <c r="L10" s="1" t="s">
        <v>35</v>
      </c>
      <c r="M10" s="1">
        <v>0.2</v>
      </c>
      <c r="N10" s="1">
        <f t="shared" si="1"/>
        <v>0.89999999999999991</v>
      </c>
      <c r="O10" s="6">
        <v>5</v>
      </c>
    </row>
    <row r="11" spans="2:15" x14ac:dyDescent="0.3">
      <c r="B11" s="5" t="s">
        <v>47</v>
      </c>
      <c r="C11" s="1" t="s">
        <v>15</v>
      </c>
      <c r="D11" s="1">
        <v>20</v>
      </c>
      <c r="E11" s="1">
        <f>D11*500*1.5</f>
        <v>15000</v>
      </c>
      <c r="F11" s="6"/>
      <c r="H11" s="5" t="s">
        <v>35</v>
      </c>
      <c r="I11" s="1">
        <v>0.1</v>
      </c>
      <c r="J11" s="1" t="s">
        <v>36</v>
      </c>
      <c r="K11" s="1">
        <v>0</v>
      </c>
      <c r="L11" s="1" t="s">
        <v>34</v>
      </c>
      <c r="M11" s="1">
        <v>0.2</v>
      </c>
      <c r="N11" s="1">
        <f t="shared" si="1"/>
        <v>0.30000000000000004</v>
      </c>
      <c r="O11" s="6">
        <v>5</v>
      </c>
    </row>
    <row r="12" spans="2:15" x14ac:dyDescent="0.3">
      <c r="B12" s="5" t="s">
        <v>105</v>
      </c>
      <c r="C12" s="1" t="s">
        <v>15</v>
      </c>
      <c r="D12" s="1">
        <f>280</f>
        <v>280</v>
      </c>
      <c r="E12" s="1">
        <f t="shared" ref="E12:E14" si="2">D12*500*1.5</f>
        <v>210000</v>
      </c>
      <c r="F12" s="6"/>
      <c r="H12" s="17"/>
      <c r="I12" s="13"/>
      <c r="J12" s="13"/>
      <c r="K12" s="13"/>
      <c r="L12" s="13"/>
      <c r="M12" s="13"/>
      <c r="N12" s="13"/>
      <c r="O12" s="18"/>
    </row>
    <row r="13" spans="2:15" x14ac:dyDescent="0.3">
      <c r="B13" s="5" t="s">
        <v>107</v>
      </c>
      <c r="C13" s="1" t="s">
        <v>15</v>
      </c>
      <c r="D13" s="1">
        <v>16</v>
      </c>
      <c r="E13" s="1">
        <f>D13*500*1.5</f>
        <v>12000</v>
      </c>
      <c r="F13" s="6" t="s">
        <v>26</v>
      </c>
      <c r="H13" s="17"/>
      <c r="I13" s="13"/>
      <c r="J13" s="13"/>
      <c r="K13" s="13"/>
      <c r="L13" s="13"/>
      <c r="M13" s="13"/>
      <c r="N13" s="13"/>
      <c r="O13" s="18"/>
    </row>
    <row r="14" spans="2:15" x14ac:dyDescent="0.3">
      <c r="B14" s="5" t="s">
        <v>19</v>
      </c>
      <c r="C14" s="1" t="s">
        <v>15</v>
      </c>
      <c r="D14" s="1">
        <v>40</v>
      </c>
      <c r="E14" s="1">
        <f t="shared" si="2"/>
        <v>30000</v>
      </c>
      <c r="F14" s="6"/>
      <c r="H14" s="17"/>
      <c r="I14" s="13"/>
      <c r="J14" s="13"/>
      <c r="K14" s="13"/>
      <c r="L14" s="13"/>
      <c r="M14" s="13"/>
      <c r="N14" s="13"/>
      <c r="O14" s="18"/>
    </row>
    <row r="15" spans="2:15" x14ac:dyDescent="0.3">
      <c r="B15" s="5" t="s">
        <v>16</v>
      </c>
      <c r="C15" s="1" t="s">
        <v>5</v>
      </c>
      <c r="D15" s="1">
        <v>8</v>
      </c>
      <c r="E15" s="1">
        <f>D15*1600*1.5</f>
        <v>19200</v>
      </c>
      <c r="F15" s="6" t="s">
        <v>23</v>
      </c>
      <c r="H15" s="17"/>
      <c r="I15" s="13"/>
      <c r="J15" s="13"/>
      <c r="K15" s="13"/>
      <c r="L15" s="13"/>
      <c r="M15" s="13"/>
      <c r="N15" s="13"/>
      <c r="O15" s="18"/>
    </row>
    <row r="16" spans="2:15" x14ac:dyDescent="0.3">
      <c r="B16" s="5" t="s">
        <v>17</v>
      </c>
      <c r="C16" s="1" t="s">
        <v>5</v>
      </c>
      <c r="D16" s="1">
        <v>8</v>
      </c>
      <c r="E16" s="1">
        <f t="shared" ref="E16:E17" si="3">D16*1600*1.5</f>
        <v>19200</v>
      </c>
      <c r="F16" s="6" t="s">
        <v>24</v>
      </c>
      <c r="H16" s="17"/>
      <c r="I16" s="13"/>
      <c r="J16" s="13"/>
      <c r="K16" s="13"/>
      <c r="L16" s="13"/>
      <c r="M16" s="13"/>
      <c r="N16" s="13"/>
      <c r="O16" s="18"/>
    </row>
    <row r="17" spans="2:15" x14ac:dyDescent="0.3">
      <c r="B17" s="5" t="s">
        <v>18</v>
      </c>
      <c r="C17" s="1" t="s">
        <v>5</v>
      </c>
      <c r="D17" s="1">
        <v>8</v>
      </c>
      <c r="E17" s="1">
        <f t="shared" si="3"/>
        <v>19200</v>
      </c>
      <c r="F17" s="6" t="s">
        <v>25</v>
      </c>
      <c r="H17" s="17"/>
      <c r="I17" s="13"/>
      <c r="J17" s="13"/>
      <c r="K17" s="13"/>
      <c r="L17" s="13"/>
      <c r="M17" s="13"/>
      <c r="N17" s="13"/>
      <c r="O17" s="18"/>
    </row>
    <row r="18" spans="2:15" x14ac:dyDescent="0.3">
      <c r="B18" s="5" t="s">
        <v>13</v>
      </c>
      <c r="C18" s="1" t="s">
        <v>15</v>
      </c>
      <c r="D18" s="1">
        <v>4</v>
      </c>
      <c r="E18" s="1">
        <f>D18*500*1.5</f>
        <v>3000</v>
      </c>
      <c r="F18" s="6"/>
      <c r="H18" s="17"/>
      <c r="I18" s="13"/>
      <c r="J18" s="13"/>
      <c r="K18" s="13"/>
      <c r="L18" s="13"/>
      <c r="M18" s="13"/>
      <c r="N18" s="13"/>
      <c r="O18" s="18"/>
    </row>
    <row r="19" spans="2:15" ht="15" thickBot="1" x14ac:dyDescent="0.35">
      <c r="B19" s="7" t="s">
        <v>14</v>
      </c>
      <c r="C19" s="8" t="s">
        <v>15</v>
      </c>
      <c r="D19" s="8">
        <v>8</v>
      </c>
      <c r="E19" s="8">
        <f>D19*500*1.5</f>
        <v>6000</v>
      </c>
      <c r="F19" s="9"/>
      <c r="H19" s="19"/>
      <c r="I19" s="20"/>
      <c r="J19" s="20"/>
      <c r="K19" s="20"/>
      <c r="L19" s="20"/>
      <c r="M19" s="20"/>
      <c r="N19" s="20"/>
      <c r="O19" s="21"/>
    </row>
    <row r="20" spans="2:15" ht="15" thickBot="1" x14ac:dyDescent="0.35">
      <c r="B20" s="36" t="s">
        <v>45</v>
      </c>
      <c r="C20" s="37" t="s">
        <v>15</v>
      </c>
      <c r="D20" s="37">
        <v>1</v>
      </c>
      <c r="E20" s="37">
        <f>D20*500*1.5</f>
        <v>750</v>
      </c>
      <c r="F20" s="38"/>
      <c r="H20" s="30"/>
      <c r="I20" s="31"/>
      <c r="J20" s="31"/>
      <c r="K20" s="31"/>
      <c r="L20" s="31"/>
      <c r="M20" s="31"/>
      <c r="N20" s="31"/>
      <c r="O20" s="32"/>
    </row>
    <row r="21" spans="2:15" ht="15" thickBot="1" x14ac:dyDescent="0.35">
      <c r="B21" s="10" t="s">
        <v>20</v>
      </c>
      <c r="C21" s="11"/>
      <c r="D21" s="11">
        <f>SUM(D4:D20)</f>
        <v>541</v>
      </c>
      <c r="E21" s="11">
        <f>SUM(E4:E19)</f>
        <v>467700</v>
      </c>
      <c r="F21" s="12"/>
      <c r="H21" s="14" t="s">
        <v>43</v>
      </c>
      <c r="I21" s="15"/>
      <c r="J21" s="15"/>
      <c r="K21" s="15"/>
      <c r="L21" s="15"/>
      <c r="M21" s="15"/>
      <c r="N21" s="15">
        <f>SUM(N4:N12)</f>
        <v>11.600000000000001</v>
      </c>
      <c r="O21" s="16"/>
    </row>
    <row r="22" spans="2:15" x14ac:dyDescent="0.3">
      <c r="H22" s="25" t="s">
        <v>44</v>
      </c>
      <c r="I22" s="25"/>
    </row>
    <row r="23" spans="2:15" ht="15" thickBot="1" x14ac:dyDescent="0.35"/>
    <row r="24" spans="2:15" x14ac:dyDescent="0.3">
      <c r="B24" s="26" t="s">
        <v>0</v>
      </c>
      <c r="C24" s="26" t="s">
        <v>1</v>
      </c>
      <c r="D24" s="26" t="s">
        <v>2</v>
      </c>
      <c r="E24" s="26" t="s">
        <v>42</v>
      </c>
      <c r="F24" s="26" t="s">
        <v>3</v>
      </c>
      <c r="H24" s="26" t="s">
        <v>27</v>
      </c>
      <c r="I24" s="23" t="s">
        <v>40</v>
      </c>
      <c r="J24" s="23" t="s">
        <v>39</v>
      </c>
      <c r="K24" s="23" t="s">
        <v>40</v>
      </c>
      <c r="L24" s="26" t="s">
        <v>28</v>
      </c>
      <c r="M24" s="23" t="s">
        <v>38</v>
      </c>
      <c r="N24" s="23" t="s">
        <v>37</v>
      </c>
      <c r="O24" s="23" t="s">
        <v>41</v>
      </c>
    </row>
    <row r="25" spans="2:15" ht="15" thickBot="1" x14ac:dyDescent="0.35">
      <c r="B25" s="24"/>
      <c r="C25" s="24"/>
      <c r="D25" s="24"/>
      <c r="E25" s="24"/>
      <c r="F25" s="24"/>
      <c r="H25" s="24"/>
      <c r="I25" s="24"/>
      <c r="J25" s="24"/>
      <c r="K25" s="24"/>
      <c r="L25" s="24"/>
      <c r="M25" s="24"/>
      <c r="N25" s="24"/>
      <c r="O25" s="24"/>
    </row>
    <row r="26" spans="2:15" ht="15" thickBot="1" x14ac:dyDescent="0.35">
      <c r="B26" s="2" t="s">
        <v>50</v>
      </c>
      <c r="C26" s="3" t="s">
        <v>51</v>
      </c>
      <c r="D26" s="3">
        <v>24</v>
      </c>
      <c r="E26" s="3">
        <f>(D26*500*1.5) + (1600*4*1.5)</f>
        <v>27600</v>
      </c>
      <c r="F26" s="4" t="s">
        <v>52</v>
      </c>
      <c r="H26" s="2" t="s">
        <v>31</v>
      </c>
      <c r="I26" s="3">
        <v>0.1</v>
      </c>
      <c r="J26" s="3" t="s">
        <v>60</v>
      </c>
      <c r="K26" s="3">
        <v>1.4</v>
      </c>
      <c r="L26" s="3" t="s">
        <v>61</v>
      </c>
      <c r="M26" s="3">
        <v>0.2</v>
      </c>
      <c r="N26" s="3">
        <f>I26+K26+M26</f>
        <v>1.7</v>
      </c>
      <c r="O26" s="4"/>
    </row>
    <row r="27" spans="2:15" ht="15" thickBot="1" x14ac:dyDescent="0.35">
      <c r="B27" s="5" t="s">
        <v>53</v>
      </c>
      <c r="C27" s="1" t="s">
        <v>15</v>
      </c>
      <c r="D27" s="1">
        <v>80</v>
      </c>
      <c r="E27" s="1">
        <f>D27*500*1.5</f>
        <v>60000</v>
      </c>
      <c r="F27" s="6" t="s">
        <v>109</v>
      </c>
      <c r="H27" s="5" t="s">
        <v>50</v>
      </c>
      <c r="I27" s="1">
        <v>0.1</v>
      </c>
      <c r="J27" s="3" t="s">
        <v>60</v>
      </c>
      <c r="K27" s="3">
        <v>1.4</v>
      </c>
      <c r="L27" s="3" t="s">
        <v>61</v>
      </c>
      <c r="M27" s="3">
        <v>0.2</v>
      </c>
      <c r="N27" s="3">
        <f>I27+K27+M27</f>
        <v>1.7</v>
      </c>
      <c r="O27" s="6"/>
    </row>
    <row r="28" spans="2:15" x14ac:dyDescent="0.3">
      <c r="B28" s="5" t="s">
        <v>54</v>
      </c>
      <c r="C28" s="1" t="s">
        <v>15</v>
      </c>
      <c r="D28" s="1">
        <v>20</v>
      </c>
      <c r="E28" s="1">
        <f>D28*500*1.5</f>
        <v>15000</v>
      </c>
      <c r="F28" s="6" t="s">
        <v>47</v>
      </c>
      <c r="H28" s="5" t="s">
        <v>50</v>
      </c>
      <c r="I28" s="1">
        <v>0.1</v>
      </c>
      <c r="J28" s="1" t="s">
        <v>62</v>
      </c>
      <c r="K28" s="1">
        <v>0.4</v>
      </c>
      <c r="L28" s="1" t="s">
        <v>63</v>
      </c>
      <c r="M28" s="1">
        <v>0.2</v>
      </c>
      <c r="N28" s="3">
        <f>I28+K28+M28</f>
        <v>0.7</v>
      </c>
      <c r="O28" s="6"/>
    </row>
    <row r="29" spans="2:15" x14ac:dyDescent="0.3">
      <c r="B29" s="5" t="s">
        <v>55</v>
      </c>
      <c r="C29" s="1" t="s">
        <v>15</v>
      </c>
      <c r="D29" s="1">
        <v>4</v>
      </c>
      <c r="E29" s="1">
        <f>D29*500*1.5</f>
        <v>3000</v>
      </c>
      <c r="F29" s="6"/>
      <c r="H29" s="5"/>
      <c r="I29" s="1"/>
      <c r="J29" s="1"/>
      <c r="K29" s="1"/>
      <c r="L29" s="1"/>
      <c r="M29" s="1"/>
      <c r="N29" s="1"/>
      <c r="O29" s="6"/>
    </row>
    <row r="30" spans="2:15" x14ac:dyDescent="0.3">
      <c r="B30" s="5" t="s">
        <v>56</v>
      </c>
      <c r="C30" s="1" t="s">
        <v>15</v>
      </c>
      <c r="D30" s="1">
        <v>16</v>
      </c>
      <c r="E30" s="1">
        <f>D30*500*1.5</f>
        <v>12000</v>
      </c>
      <c r="F30" s="6" t="s">
        <v>109</v>
      </c>
      <c r="H30" s="5"/>
      <c r="I30" s="1"/>
      <c r="J30" s="1"/>
      <c r="K30" s="1"/>
      <c r="L30" s="1"/>
      <c r="M30" s="1"/>
      <c r="N30" s="1"/>
      <c r="O30" s="6"/>
    </row>
    <row r="31" spans="2:15" x14ac:dyDescent="0.3">
      <c r="B31" s="5" t="s">
        <v>57</v>
      </c>
      <c r="C31" s="1" t="s">
        <v>15</v>
      </c>
      <c r="D31" s="1">
        <v>16</v>
      </c>
      <c r="E31" s="1">
        <f>D31*500*1.5</f>
        <v>12000</v>
      </c>
      <c r="F31" s="6" t="s">
        <v>109</v>
      </c>
      <c r="H31" s="5"/>
      <c r="I31" s="1"/>
      <c r="J31" s="1"/>
      <c r="K31" s="1"/>
      <c r="L31" s="1"/>
      <c r="M31" s="1"/>
      <c r="N31" s="1"/>
      <c r="O31" s="6"/>
    </row>
    <row r="32" spans="2:15" x14ac:dyDescent="0.3">
      <c r="B32" s="5" t="s">
        <v>58</v>
      </c>
      <c r="C32" s="1" t="s">
        <v>5</v>
      </c>
      <c r="D32" s="1">
        <v>4</v>
      </c>
      <c r="E32" s="1">
        <f>4*1600*1.5</f>
        <v>9600</v>
      </c>
      <c r="F32" s="6"/>
      <c r="H32" s="5"/>
      <c r="I32" s="1"/>
      <c r="J32" s="1"/>
      <c r="K32" s="1"/>
      <c r="L32" s="1"/>
      <c r="M32" s="1"/>
      <c r="N32" s="1"/>
      <c r="O32" s="6"/>
    </row>
    <row r="33" spans="2:15" x14ac:dyDescent="0.3">
      <c r="B33" s="5" t="s">
        <v>59</v>
      </c>
      <c r="C33" s="1" t="s">
        <v>5</v>
      </c>
      <c r="D33" s="1">
        <v>4</v>
      </c>
      <c r="E33" s="1">
        <f>D33*1600*1.5</f>
        <v>9600</v>
      </c>
      <c r="F33" s="6"/>
      <c r="H33" s="5"/>
      <c r="I33" s="1"/>
      <c r="J33" s="1"/>
      <c r="K33" s="1"/>
      <c r="L33" s="1"/>
      <c r="M33" s="1"/>
      <c r="N33" s="1"/>
      <c r="O33" s="6"/>
    </row>
    <row r="34" spans="2:15" x14ac:dyDescent="0.3">
      <c r="B34" s="5"/>
      <c r="C34" s="1"/>
      <c r="D34" s="1"/>
      <c r="E34" s="1"/>
      <c r="F34" s="6"/>
      <c r="H34" s="17"/>
      <c r="I34" s="13"/>
      <c r="J34" s="13"/>
      <c r="K34" s="13"/>
      <c r="L34" s="13"/>
      <c r="M34" s="13"/>
      <c r="N34" s="13"/>
      <c r="O34" s="18"/>
    </row>
    <row r="35" spans="2:15" x14ac:dyDescent="0.3">
      <c r="B35" s="5"/>
      <c r="C35" s="1"/>
      <c r="D35" s="1"/>
      <c r="E35" s="1"/>
      <c r="F35" s="6"/>
      <c r="H35" s="17"/>
      <c r="I35" s="13"/>
      <c r="J35" s="13"/>
      <c r="K35" s="13"/>
      <c r="L35" s="13"/>
      <c r="M35" s="13"/>
      <c r="N35" s="13"/>
      <c r="O35" s="18"/>
    </row>
    <row r="36" spans="2:15" x14ac:dyDescent="0.3">
      <c r="B36" s="5"/>
      <c r="C36" s="1"/>
      <c r="D36" s="1"/>
      <c r="E36" s="1"/>
      <c r="F36" s="6"/>
      <c r="H36" s="17"/>
      <c r="I36" s="13"/>
      <c r="J36" s="13"/>
      <c r="K36" s="13"/>
      <c r="L36" s="13"/>
      <c r="M36" s="13"/>
      <c r="N36" s="13"/>
      <c r="O36" s="18"/>
    </row>
    <row r="37" spans="2:15" x14ac:dyDescent="0.3">
      <c r="B37" s="5"/>
      <c r="C37" s="1"/>
      <c r="D37" s="1"/>
      <c r="E37" s="1"/>
      <c r="F37" s="6"/>
      <c r="H37" s="17"/>
      <c r="I37" s="13"/>
      <c r="J37" s="13"/>
      <c r="K37" s="13"/>
      <c r="L37" s="13"/>
      <c r="M37" s="13"/>
      <c r="N37" s="13"/>
      <c r="O37" s="18"/>
    </row>
    <row r="38" spans="2:15" x14ac:dyDescent="0.3">
      <c r="B38" s="5"/>
      <c r="C38" s="1"/>
      <c r="D38" s="1"/>
      <c r="E38" s="1"/>
      <c r="F38" s="6"/>
      <c r="H38" s="17"/>
      <c r="I38" s="13"/>
      <c r="J38" s="13"/>
      <c r="K38" s="13"/>
      <c r="L38" s="13"/>
      <c r="M38" s="13"/>
      <c r="N38" s="13"/>
      <c r="O38" s="18"/>
    </row>
    <row r="39" spans="2:15" x14ac:dyDescent="0.3">
      <c r="B39" s="7"/>
      <c r="C39" s="8"/>
      <c r="D39" s="8"/>
      <c r="E39" s="8"/>
      <c r="F39" s="9"/>
      <c r="H39" s="17"/>
      <c r="I39" s="13"/>
      <c r="J39" s="13"/>
      <c r="K39" s="13"/>
      <c r="L39" s="13"/>
      <c r="M39" s="13"/>
      <c r="N39" s="13"/>
      <c r="O39" s="18"/>
    </row>
    <row r="40" spans="2:15" x14ac:dyDescent="0.3">
      <c r="B40" s="5"/>
      <c r="C40" s="1"/>
      <c r="D40" s="1"/>
      <c r="E40" s="1"/>
      <c r="F40" s="6"/>
      <c r="H40" s="17"/>
      <c r="I40" s="13"/>
      <c r="J40" s="13"/>
      <c r="K40" s="13"/>
      <c r="L40" s="13"/>
      <c r="M40" s="13"/>
      <c r="N40" s="13"/>
      <c r="O40" s="18"/>
    </row>
    <row r="41" spans="2:15" ht="15" thickBot="1" x14ac:dyDescent="0.35">
      <c r="B41" s="22"/>
      <c r="C41" s="39"/>
      <c r="D41" s="39"/>
      <c r="E41" s="39"/>
      <c r="F41" s="40"/>
      <c r="H41" s="19"/>
      <c r="I41" s="20"/>
      <c r="J41" s="20"/>
      <c r="K41" s="20"/>
      <c r="L41" s="20"/>
      <c r="M41" s="20"/>
      <c r="N41" s="20"/>
      <c r="O41" s="21"/>
    </row>
    <row r="42" spans="2:15" ht="15" thickBot="1" x14ac:dyDescent="0.35">
      <c r="B42" s="36"/>
      <c r="C42" s="37"/>
      <c r="D42" s="37"/>
      <c r="E42" s="37"/>
      <c r="F42" s="38"/>
      <c r="H42" s="30"/>
      <c r="I42" s="31"/>
      <c r="J42" s="31"/>
      <c r="K42" s="31"/>
      <c r="L42" s="31"/>
      <c r="M42" s="31"/>
      <c r="N42" s="31"/>
      <c r="O42" s="32"/>
    </row>
    <row r="43" spans="2:15" ht="15" thickBot="1" x14ac:dyDescent="0.35">
      <c r="B43" s="33" t="s">
        <v>20</v>
      </c>
      <c r="C43" s="34"/>
      <c r="D43" s="34">
        <f>SUM(D26:D42)</f>
        <v>168</v>
      </c>
      <c r="E43" s="34">
        <f>SUM(E26:E41)</f>
        <v>148800</v>
      </c>
      <c r="F43" s="35"/>
      <c r="H43" s="14" t="s">
        <v>43</v>
      </c>
      <c r="I43" s="15"/>
      <c r="J43" s="15"/>
      <c r="K43" s="15"/>
      <c r="L43" s="15"/>
      <c r="M43" s="15"/>
      <c r="N43" s="15">
        <f>SUM(N26:N34)</f>
        <v>4.0999999999999996</v>
      </c>
      <c r="O43" s="16"/>
    </row>
    <row r="44" spans="2:15" x14ac:dyDescent="0.3">
      <c r="H44" s="25" t="s">
        <v>44</v>
      </c>
      <c r="I44" s="25"/>
    </row>
    <row r="45" spans="2:15" ht="15" thickBot="1" x14ac:dyDescent="0.35"/>
    <row r="46" spans="2:15" x14ac:dyDescent="0.3">
      <c r="B46" s="26" t="s">
        <v>0</v>
      </c>
      <c r="C46" s="28" t="s">
        <v>1</v>
      </c>
      <c r="D46" s="26" t="s">
        <v>2</v>
      </c>
      <c r="E46" s="26" t="s">
        <v>42</v>
      </c>
      <c r="F46" s="26" t="s">
        <v>3</v>
      </c>
      <c r="H46" s="26" t="s">
        <v>27</v>
      </c>
      <c r="I46" s="23" t="s">
        <v>40</v>
      </c>
      <c r="J46" s="23" t="s">
        <v>39</v>
      </c>
      <c r="K46" s="23" t="s">
        <v>40</v>
      </c>
      <c r="L46" s="26" t="s">
        <v>28</v>
      </c>
      <c r="M46" s="23" t="s">
        <v>38</v>
      </c>
      <c r="N46" s="23" t="s">
        <v>37</v>
      </c>
      <c r="O46" s="23" t="s">
        <v>41</v>
      </c>
    </row>
    <row r="47" spans="2:15" ht="15" thickBot="1" x14ac:dyDescent="0.35">
      <c r="B47" s="27"/>
      <c r="C47" s="29"/>
      <c r="D47" s="24"/>
      <c r="E47" s="24"/>
      <c r="F47" s="24"/>
      <c r="H47" s="24"/>
      <c r="I47" s="24"/>
      <c r="J47" s="24"/>
      <c r="K47" s="24"/>
      <c r="L47" s="24"/>
      <c r="M47" s="24"/>
      <c r="N47" s="24"/>
      <c r="O47" s="24"/>
    </row>
    <row r="48" spans="2:15" x14ac:dyDescent="0.3">
      <c r="B48" s="2" t="s">
        <v>4</v>
      </c>
      <c r="C48" s="3" t="s">
        <v>5</v>
      </c>
      <c r="D48" s="3">
        <v>5</v>
      </c>
      <c r="E48" s="3">
        <f>D48*1600*1.5</f>
        <v>12000</v>
      </c>
      <c r="F48" s="4" t="s">
        <v>64</v>
      </c>
      <c r="H48" s="2"/>
      <c r="I48" s="3"/>
      <c r="J48" s="41"/>
      <c r="K48" s="41"/>
      <c r="L48" s="41"/>
      <c r="M48" s="41"/>
      <c r="N48" s="41"/>
      <c r="O48" s="4"/>
    </row>
    <row r="49" spans="2:15" x14ac:dyDescent="0.3">
      <c r="B49" s="5" t="s">
        <v>6</v>
      </c>
      <c r="C49" s="1" t="s">
        <v>15</v>
      </c>
      <c r="D49" s="1">
        <v>75</v>
      </c>
      <c r="E49" s="1">
        <f>D49*500*1.5</f>
        <v>56250</v>
      </c>
      <c r="F49" s="6"/>
      <c r="H49" s="5"/>
      <c r="I49" s="1"/>
      <c r="J49" s="1"/>
      <c r="K49" s="1"/>
      <c r="L49" s="1"/>
      <c r="M49" s="1"/>
      <c r="N49" s="1"/>
      <c r="O49" s="6"/>
    </row>
    <row r="50" spans="2:15" x14ac:dyDescent="0.3">
      <c r="B50" s="5" t="s">
        <v>7</v>
      </c>
      <c r="C50" s="1" t="s">
        <v>15</v>
      </c>
      <c r="D50" s="1">
        <v>100</v>
      </c>
      <c r="E50" s="1">
        <f>D50*500*1.5</f>
        <v>75000</v>
      </c>
      <c r="F50" s="6" t="s">
        <v>71</v>
      </c>
      <c r="H50" s="5"/>
      <c r="I50" s="1"/>
      <c r="J50" s="39"/>
      <c r="K50" s="39"/>
      <c r="L50" s="39"/>
      <c r="M50" s="39"/>
      <c r="N50" s="39"/>
      <c r="O50" s="6"/>
    </row>
    <row r="51" spans="2:15" x14ac:dyDescent="0.3">
      <c r="B51" s="5" t="s">
        <v>65</v>
      </c>
      <c r="C51" s="1" t="s">
        <v>51</v>
      </c>
      <c r="D51" s="1">
        <v>36</v>
      </c>
      <c r="E51" s="1">
        <f>(30*500*1.5) + (6*1600*1.5)</f>
        <v>36900</v>
      </c>
      <c r="F51" s="6" t="s">
        <v>68</v>
      </c>
      <c r="H51" s="5"/>
      <c r="I51" s="1"/>
      <c r="J51" s="1"/>
      <c r="K51" s="1"/>
      <c r="L51" s="1"/>
      <c r="M51" s="1"/>
      <c r="N51" s="1"/>
      <c r="O51" s="6"/>
    </row>
    <row r="52" spans="2:15" x14ac:dyDescent="0.3">
      <c r="B52" s="5" t="s">
        <v>67</v>
      </c>
      <c r="C52" s="1" t="s">
        <v>51</v>
      </c>
      <c r="D52" s="1">
        <v>24</v>
      </c>
      <c r="E52" s="1">
        <f>(20*500*1.5) + (4*1600*1.5)</f>
        <v>24600</v>
      </c>
      <c r="F52" s="6" t="s">
        <v>69</v>
      </c>
      <c r="H52" s="5"/>
      <c r="I52" s="1"/>
      <c r="J52" s="1"/>
      <c r="K52" s="1"/>
      <c r="L52" s="1"/>
      <c r="M52" s="1"/>
      <c r="N52" s="1"/>
      <c r="O52" s="6"/>
    </row>
    <row r="53" spans="2:15" x14ac:dyDescent="0.3">
      <c r="B53" s="5" t="s">
        <v>66</v>
      </c>
      <c r="C53" s="1" t="s">
        <v>51</v>
      </c>
      <c r="D53" s="1">
        <v>18</v>
      </c>
      <c r="E53" s="1">
        <f>(15*500*1.5) + (3*1600*1.5)</f>
        <v>18450</v>
      </c>
      <c r="F53" s="6" t="s">
        <v>70</v>
      </c>
      <c r="H53" s="5"/>
      <c r="I53" s="1"/>
      <c r="J53" s="1"/>
      <c r="K53" s="1"/>
      <c r="L53" s="1"/>
      <c r="M53" s="1"/>
      <c r="N53" s="1"/>
      <c r="O53" s="6"/>
    </row>
    <row r="54" spans="2:15" x14ac:dyDescent="0.3">
      <c r="B54" s="5"/>
      <c r="C54" s="1"/>
      <c r="D54" s="1"/>
      <c r="E54" s="1"/>
      <c r="F54" s="6"/>
      <c r="H54" s="5"/>
      <c r="I54" s="1"/>
      <c r="J54" s="1"/>
      <c r="K54" s="1"/>
      <c r="L54" s="1"/>
      <c r="M54" s="1"/>
      <c r="N54" s="1"/>
      <c r="O54" s="6"/>
    </row>
    <row r="55" spans="2:15" x14ac:dyDescent="0.3">
      <c r="B55" s="5"/>
      <c r="C55" s="1"/>
      <c r="D55" s="1"/>
      <c r="E55" s="1"/>
      <c r="F55" s="6"/>
      <c r="H55" s="5"/>
      <c r="I55" s="1"/>
      <c r="J55" s="1"/>
      <c r="K55" s="1"/>
      <c r="L55" s="1"/>
      <c r="M55" s="1"/>
      <c r="N55" s="1"/>
      <c r="O55" s="6"/>
    </row>
    <row r="56" spans="2:15" x14ac:dyDescent="0.3">
      <c r="B56" s="5"/>
      <c r="C56" s="1"/>
      <c r="D56" s="1"/>
      <c r="E56" s="1"/>
      <c r="F56" s="6"/>
      <c r="H56" s="17"/>
      <c r="I56" s="13"/>
      <c r="J56" s="13"/>
      <c r="K56" s="13"/>
      <c r="L56" s="13"/>
      <c r="M56" s="13"/>
      <c r="N56" s="13"/>
      <c r="O56" s="18"/>
    </row>
    <row r="57" spans="2:15" x14ac:dyDescent="0.3">
      <c r="B57" s="5"/>
      <c r="C57" s="1"/>
      <c r="D57" s="1"/>
      <c r="E57" s="1"/>
      <c r="F57" s="6"/>
      <c r="H57" s="17"/>
      <c r="I57" s="13"/>
      <c r="J57" s="13"/>
      <c r="K57" s="13"/>
      <c r="L57" s="13"/>
      <c r="M57" s="13"/>
      <c r="N57" s="13"/>
      <c r="O57" s="18"/>
    </row>
    <row r="58" spans="2:15" x14ac:dyDescent="0.3">
      <c r="B58" s="5"/>
      <c r="C58" s="1"/>
      <c r="D58" s="1"/>
      <c r="E58" s="1"/>
      <c r="F58" s="6"/>
      <c r="H58" s="17"/>
      <c r="I58" s="13"/>
      <c r="J58" s="13"/>
      <c r="K58" s="13"/>
      <c r="L58" s="13"/>
      <c r="M58" s="13"/>
      <c r="N58" s="13"/>
      <c r="O58" s="18"/>
    </row>
    <row r="59" spans="2:15" x14ac:dyDescent="0.3">
      <c r="B59" s="5"/>
      <c r="C59" s="1"/>
      <c r="D59" s="1"/>
      <c r="E59" s="1"/>
      <c r="F59" s="6"/>
      <c r="H59" s="17"/>
      <c r="I59" s="13"/>
      <c r="J59" s="13"/>
      <c r="K59" s="13"/>
      <c r="L59" s="13"/>
      <c r="M59" s="13"/>
      <c r="N59" s="13"/>
      <c r="O59" s="18"/>
    </row>
    <row r="60" spans="2:15" x14ac:dyDescent="0.3">
      <c r="B60" s="5"/>
      <c r="C60" s="1"/>
      <c r="D60" s="1"/>
      <c r="E60" s="1"/>
      <c r="F60" s="6"/>
      <c r="H60" s="17"/>
      <c r="I60" s="13"/>
      <c r="J60" s="13"/>
      <c r="K60" s="13"/>
      <c r="L60" s="13"/>
      <c r="M60" s="13"/>
      <c r="N60" s="13"/>
      <c r="O60" s="18"/>
    </row>
    <row r="61" spans="2:15" x14ac:dyDescent="0.3">
      <c r="B61" s="5"/>
      <c r="C61" s="1"/>
      <c r="D61" s="1"/>
      <c r="E61" s="1"/>
      <c r="F61" s="6"/>
      <c r="H61" s="17"/>
      <c r="I61" s="13"/>
      <c r="J61" s="13"/>
      <c r="K61" s="13"/>
      <c r="L61" s="13"/>
      <c r="M61" s="13"/>
      <c r="N61" s="13"/>
      <c r="O61" s="18"/>
    </row>
    <row r="62" spans="2:15" x14ac:dyDescent="0.3">
      <c r="B62" s="5"/>
      <c r="C62" s="1"/>
      <c r="D62" s="1"/>
      <c r="E62" s="1"/>
      <c r="F62" s="6"/>
      <c r="H62" s="17"/>
      <c r="I62" s="13"/>
      <c r="J62" s="13"/>
      <c r="K62" s="13"/>
      <c r="L62" s="13"/>
      <c r="M62" s="13"/>
      <c r="N62" s="13"/>
      <c r="O62" s="18"/>
    </row>
    <row r="63" spans="2:15" x14ac:dyDescent="0.3">
      <c r="B63" s="7"/>
      <c r="C63" s="8"/>
      <c r="D63" s="8"/>
      <c r="E63" s="8"/>
      <c r="F63" s="9"/>
      <c r="H63" s="17"/>
      <c r="I63" s="13"/>
      <c r="J63" s="13"/>
      <c r="K63" s="13"/>
      <c r="L63" s="13"/>
      <c r="M63" s="13"/>
      <c r="N63" s="13"/>
      <c r="O63" s="18"/>
    </row>
    <row r="64" spans="2:15" ht="15" thickBot="1" x14ac:dyDescent="0.35">
      <c r="B64" s="36"/>
      <c r="C64" s="37"/>
      <c r="D64" s="37"/>
      <c r="E64" s="37"/>
      <c r="F64" s="38"/>
      <c r="H64" s="30"/>
      <c r="I64" s="31"/>
      <c r="J64" s="31"/>
      <c r="K64" s="31"/>
      <c r="L64" s="31"/>
      <c r="M64" s="31"/>
      <c r="N64" s="31"/>
      <c r="O64" s="32"/>
    </row>
    <row r="65" spans="2:15" ht="15" thickBot="1" x14ac:dyDescent="0.35">
      <c r="B65" s="10" t="s">
        <v>20</v>
      </c>
      <c r="C65" s="11"/>
      <c r="D65" s="11">
        <f>SUM(D48:D64)</f>
        <v>258</v>
      </c>
      <c r="E65" s="11">
        <f>SUM(E48:E63)</f>
        <v>223200</v>
      </c>
      <c r="F65" s="12"/>
      <c r="H65" s="14" t="s">
        <v>43</v>
      </c>
      <c r="I65" s="15"/>
      <c r="J65" s="15"/>
      <c r="K65" s="15"/>
      <c r="L65" s="15"/>
      <c r="M65" s="15"/>
      <c r="N65" s="15">
        <f>SUM(N48:N56)</f>
        <v>0</v>
      </c>
      <c r="O65" s="16"/>
    </row>
    <row r="66" spans="2:15" x14ac:dyDescent="0.3">
      <c r="H66" s="25" t="s">
        <v>44</v>
      </c>
      <c r="I66" s="25"/>
    </row>
    <row r="67" spans="2:15" ht="15" thickBot="1" x14ac:dyDescent="0.35"/>
    <row r="68" spans="2:15" x14ac:dyDescent="0.3">
      <c r="B68" s="26" t="s">
        <v>0</v>
      </c>
      <c r="C68" s="28" t="s">
        <v>1</v>
      </c>
      <c r="D68" s="26" t="s">
        <v>2</v>
      </c>
      <c r="E68" s="26" t="s">
        <v>42</v>
      </c>
      <c r="F68" s="26" t="s">
        <v>3</v>
      </c>
      <c r="H68" s="26" t="s">
        <v>27</v>
      </c>
      <c r="I68" s="23" t="s">
        <v>40</v>
      </c>
      <c r="J68" s="23" t="s">
        <v>39</v>
      </c>
      <c r="K68" s="23" t="s">
        <v>40</v>
      </c>
      <c r="L68" s="26" t="s">
        <v>28</v>
      </c>
      <c r="M68" s="23" t="s">
        <v>38</v>
      </c>
      <c r="N68" s="23" t="s">
        <v>37</v>
      </c>
      <c r="O68" s="23" t="s">
        <v>41</v>
      </c>
    </row>
    <row r="69" spans="2:15" ht="15" thickBot="1" x14ac:dyDescent="0.35">
      <c r="B69" s="24"/>
      <c r="C69" s="29"/>
      <c r="D69" s="24"/>
      <c r="E69" s="24"/>
      <c r="F69" s="24"/>
      <c r="H69" s="24"/>
      <c r="I69" s="24"/>
      <c r="J69" s="24"/>
      <c r="K69" s="24"/>
      <c r="L69" s="24"/>
      <c r="M69" s="24"/>
      <c r="N69" s="24"/>
      <c r="O69" s="24"/>
    </row>
    <row r="70" spans="2:15" ht="15" thickBot="1" x14ac:dyDescent="0.35">
      <c r="B70" s="2" t="s">
        <v>72</v>
      </c>
      <c r="C70" s="3" t="s">
        <v>76</v>
      </c>
      <c r="D70" s="3">
        <v>8</v>
      </c>
      <c r="E70" s="3">
        <f>D70*900*1.5</f>
        <v>10800</v>
      </c>
      <c r="F70" s="4"/>
      <c r="H70" s="2" t="s">
        <v>97</v>
      </c>
      <c r="I70" s="3">
        <v>0.1</v>
      </c>
      <c r="J70" s="41" t="s">
        <v>12</v>
      </c>
      <c r="K70" s="41">
        <v>4.4000000000000004</v>
      </c>
      <c r="L70" s="41" t="s">
        <v>98</v>
      </c>
      <c r="M70" s="41">
        <v>0.2</v>
      </c>
      <c r="N70" s="41">
        <f>I70+K70+M70</f>
        <v>4.7</v>
      </c>
      <c r="O70" s="4">
        <v>5</v>
      </c>
    </row>
    <row r="71" spans="2:15" ht="15" thickBot="1" x14ac:dyDescent="0.35">
      <c r="B71" s="5" t="s">
        <v>73</v>
      </c>
      <c r="C71" s="1" t="s">
        <v>76</v>
      </c>
      <c r="D71" s="1">
        <v>8</v>
      </c>
      <c r="E71" s="1">
        <f t="shared" ref="E71:E75" si="4">D71*900*1.5</f>
        <v>10800</v>
      </c>
      <c r="F71" s="6"/>
      <c r="H71" s="5" t="s">
        <v>98</v>
      </c>
      <c r="I71" s="1">
        <v>0.1</v>
      </c>
      <c r="J71" s="1" t="s">
        <v>101</v>
      </c>
      <c r="K71" s="1">
        <v>2</v>
      </c>
      <c r="L71" s="1" t="s">
        <v>99</v>
      </c>
      <c r="M71" s="1">
        <v>0.2</v>
      </c>
      <c r="N71" s="41">
        <f>I71+K71+M71</f>
        <v>2.3000000000000003</v>
      </c>
      <c r="O71" s="6">
        <v>5</v>
      </c>
    </row>
    <row r="72" spans="2:15" ht="15" thickBot="1" x14ac:dyDescent="0.35">
      <c r="B72" s="5" t="s">
        <v>74</v>
      </c>
      <c r="C72" s="1" t="s">
        <v>76</v>
      </c>
      <c r="D72" s="1">
        <v>8</v>
      </c>
      <c r="E72" s="1">
        <f t="shared" si="4"/>
        <v>10800</v>
      </c>
      <c r="F72" s="6"/>
      <c r="H72" s="5" t="s">
        <v>99</v>
      </c>
      <c r="I72" s="1">
        <v>0.1</v>
      </c>
      <c r="J72" s="39" t="s">
        <v>100</v>
      </c>
      <c r="K72" s="39">
        <v>2.8</v>
      </c>
      <c r="L72" s="39" t="s">
        <v>77</v>
      </c>
      <c r="M72" s="39">
        <v>0.2</v>
      </c>
      <c r="N72" s="41">
        <f>I72+K72+M72</f>
        <v>3.1</v>
      </c>
      <c r="O72" s="6">
        <v>5</v>
      </c>
    </row>
    <row r="73" spans="2:15" ht="15" thickBot="1" x14ac:dyDescent="0.35">
      <c r="B73" s="5" t="s">
        <v>75</v>
      </c>
      <c r="C73" s="1" t="s">
        <v>76</v>
      </c>
      <c r="D73" s="1">
        <v>8</v>
      </c>
      <c r="E73" s="1">
        <f t="shared" si="4"/>
        <v>10800</v>
      </c>
      <c r="F73" s="6"/>
      <c r="H73" s="5" t="s">
        <v>77</v>
      </c>
      <c r="I73" s="1">
        <v>0.1</v>
      </c>
      <c r="J73" s="1" t="s">
        <v>102</v>
      </c>
      <c r="K73" s="1">
        <v>2.5</v>
      </c>
      <c r="L73" s="1" t="s">
        <v>78</v>
      </c>
      <c r="M73" s="1">
        <v>0.2</v>
      </c>
      <c r="N73" s="41">
        <f>I73+K73+M73</f>
        <v>2.8000000000000003</v>
      </c>
      <c r="O73" s="6">
        <v>5</v>
      </c>
    </row>
    <row r="74" spans="2:15" x14ac:dyDescent="0.3">
      <c r="B74" s="5" t="s">
        <v>77</v>
      </c>
      <c r="C74" s="1" t="s">
        <v>76</v>
      </c>
      <c r="D74" s="1">
        <v>16</v>
      </c>
      <c r="E74" s="1">
        <f t="shared" si="4"/>
        <v>21600</v>
      </c>
      <c r="F74" s="6"/>
      <c r="H74" s="5" t="s">
        <v>78</v>
      </c>
      <c r="I74" s="1">
        <v>0.1</v>
      </c>
      <c r="J74" s="1" t="s">
        <v>103</v>
      </c>
      <c r="K74" s="1">
        <v>0.6</v>
      </c>
      <c r="L74" s="1" t="s">
        <v>104</v>
      </c>
      <c r="M74" s="1">
        <v>0.2</v>
      </c>
      <c r="N74" s="41">
        <f>I74+K74+M74</f>
        <v>0.89999999999999991</v>
      </c>
      <c r="O74" s="6">
        <v>5</v>
      </c>
    </row>
    <row r="75" spans="2:15" x14ac:dyDescent="0.3">
      <c r="B75" s="5" t="s">
        <v>78</v>
      </c>
      <c r="C75" s="1" t="s">
        <v>76</v>
      </c>
      <c r="D75" s="1">
        <v>4</v>
      </c>
      <c r="E75" s="1">
        <f t="shared" si="4"/>
        <v>5400</v>
      </c>
      <c r="F75" s="6"/>
      <c r="H75" s="5"/>
      <c r="I75" s="1"/>
      <c r="J75" s="1"/>
      <c r="K75" s="1"/>
      <c r="L75" s="1"/>
      <c r="M75" s="1"/>
      <c r="N75" s="1"/>
      <c r="O75" s="6"/>
    </row>
    <row r="76" spans="2:15" x14ac:dyDescent="0.3">
      <c r="B76" s="5" t="s">
        <v>79</v>
      </c>
      <c r="C76" s="1" t="s">
        <v>15</v>
      </c>
      <c r="D76" s="1">
        <v>68</v>
      </c>
      <c r="E76" s="1">
        <f>D76*500*1.5</f>
        <v>51000</v>
      </c>
      <c r="F76" s="6" t="s">
        <v>83</v>
      </c>
      <c r="H76" s="5"/>
      <c r="I76" s="1"/>
      <c r="J76" s="1"/>
      <c r="K76" s="1"/>
      <c r="L76" s="1"/>
      <c r="M76" s="1"/>
      <c r="N76" s="1"/>
      <c r="O76" s="6"/>
    </row>
    <row r="77" spans="2:15" x14ac:dyDescent="0.3">
      <c r="B77" s="5" t="s">
        <v>80</v>
      </c>
      <c r="C77" s="1" t="s">
        <v>15</v>
      </c>
      <c r="D77" s="1">
        <v>68</v>
      </c>
      <c r="E77" s="1">
        <f t="shared" ref="E77:E85" si="5">D77*500*1.5</f>
        <v>51000</v>
      </c>
      <c r="F77" s="6" t="s">
        <v>83</v>
      </c>
      <c r="H77" s="5"/>
      <c r="I77" s="1"/>
      <c r="J77" s="1"/>
      <c r="K77" s="1"/>
      <c r="L77" s="1"/>
      <c r="M77" s="1"/>
      <c r="N77" s="1"/>
      <c r="O77" s="6"/>
    </row>
    <row r="78" spans="2:15" x14ac:dyDescent="0.3">
      <c r="B78" s="5" t="s">
        <v>81</v>
      </c>
      <c r="C78" s="1" t="s">
        <v>15</v>
      </c>
      <c r="D78" s="1">
        <v>68</v>
      </c>
      <c r="E78" s="1">
        <f t="shared" si="5"/>
        <v>51000</v>
      </c>
      <c r="F78" s="6" t="s">
        <v>83</v>
      </c>
      <c r="H78" s="17"/>
      <c r="I78" s="13"/>
      <c r="J78" s="13"/>
      <c r="K78" s="13"/>
      <c r="L78" s="13"/>
      <c r="M78" s="13"/>
      <c r="N78" s="13"/>
      <c r="O78" s="18"/>
    </row>
    <row r="79" spans="2:15" x14ac:dyDescent="0.3">
      <c r="B79" s="5" t="s">
        <v>82</v>
      </c>
      <c r="C79" s="1" t="s">
        <v>15</v>
      </c>
      <c r="D79" s="1">
        <v>68</v>
      </c>
      <c r="E79" s="1">
        <f t="shared" si="5"/>
        <v>51000</v>
      </c>
      <c r="F79" s="6" t="s">
        <v>83</v>
      </c>
      <c r="H79" s="17"/>
      <c r="I79" s="13"/>
      <c r="J79" s="13"/>
      <c r="K79" s="13"/>
      <c r="L79" s="13"/>
      <c r="M79" s="13"/>
      <c r="N79" s="13"/>
      <c r="O79" s="18"/>
    </row>
    <row r="80" spans="2:15" x14ac:dyDescent="0.3">
      <c r="B80" s="5" t="s">
        <v>84</v>
      </c>
      <c r="C80" s="1" t="s">
        <v>15</v>
      </c>
      <c r="D80" s="1">
        <v>55</v>
      </c>
      <c r="E80" s="1">
        <f t="shared" si="5"/>
        <v>41250</v>
      </c>
      <c r="F80" s="6" t="s">
        <v>88</v>
      </c>
      <c r="H80" s="17"/>
      <c r="I80" s="13"/>
      <c r="J80" s="13"/>
      <c r="K80" s="13"/>
      <c r="L80" s="13"/>
      <c r="M80" s="13"/>
      <c r="N80" s="13"/>
      <c r="O80" s="18"/>
    </row>
    <row r="81" spans="2:15" x14ac:dyDescent="0.3">
      <c r="B81" s="5" t="s">
        <v>85</v>
      </c>
      <c r="C81" s="1" t="s">
        <v>15</v>
      </c>
      <c r="D81" s="1">
        <v>55</v>
      </c>
      <c r="E81" s="1">
        <f t="shared" si="5"/>
        <v>41250</v>
      </c>
      <c r="F81" s="6" t="s">
        <v>88</v>
      </c>
      <c r="H81" s="17"/>
      <c r="I81" s="13"/>
      <c r="J81" s="13"/>
      <c r="K81" s="13"/>
      <c r="L81" s="13"/>
      <c r="M81" s="13"/>
      <c r="N81" s="13"/>
      <c r="O81" s="18"/>
    </row>
    <row r="82" spans="2:15" x14ac:dyDescent="0.3">
      <c r="B82" s="5" t="s">
        <v>86</v>
      </c>
      <c r="C82" s="1" t="s">
        <v>15</v>
      </c>
      <c r="D82" s="1">
        <v>55</v>
      </c>
      <c r="E82" s="1">
        <f t="shared" si="5"/>
        <v>41250</v>
      </c>
      <c r="F82" s="6" t="s">
        <v>88</v>
      </c>
      <c r="H82" s="17"/>
      <c r="I82" s="13"/>
      <c r="J82" s="13"/>
      <c r="K82" s="13"/>
      <c r="L82" s="13"/>
      <c r="M82" s="13"/>
      <c r="N82" s="13"/>
      <c r="O82" s="18"/>
    </row>
    <row r="83" spans="2:15" x14ac:dyDescent="0.3">
      <c r="B83" s="5" t="s">
        <v>87</v>
      </c>
      <c r="C83" s="1" t="s">
        <v>15</v>
      </c>
      <c r="D83" s="1">
        <v>136</v>
      </c>
      <c r="E83" s="1">
        <f t="shared" si="5"/>
        <v>102000</v>
      </c>
      <c r="F83" s="6" t="s">
        <v>89</v>
      </c>
      <c r="H83" s="17"/>
      <c r="I83" s="13"/>
      <c r="J83" s="13"/>
      <c r="K83" s="13"/>
      <c r="L83" s="13"/>
      <c r="M83" s="13"/>
      <c r="N83" s="13"/>
      <c r="O83" s="18"/>
    </row>
    <row r="84" spans="2:15" x14ac:dyDescent="0.3">
      <c r="B84" s="5" t="s">
        <v>90</v>
      </c>
      <c r="C84" s="1" t="s">
        <v>15</v>
      </c>
      <c r="D84" s="1">
        <f>4*16</f>
        <v>64</v>
      </c>
      <c r="E84" s="1">
        <f t="shared" si="5"/>
        <v>48000</v>
      </c>
      <c r="F84" s="6"/>
      <c r="H84" s="17"/>
      <c r="I84" s="13"/>
      <c r="J84" s="13"/>
      <c r="K84" s="13"/>
      <c r="L84" s="13"/>
      <c r="M84" s="13"/>
      <c r="N84" s="13"/>
      <c r="O84" s="18"/>
    </row>
    <row r="85" spans="2:15" x14ac:dyDescent="0.3">
      <c r="B85" s="5" t="s">
        <v>91</v>
      </c>
      <c r="C85" s="1" t="s">
        <v>15</v>
      </c>
      <c r="D85" s="1">
        <f>4*16</f>
        <v>64</v>
      </c>
      <c r="E85" s="1">
        <f t="shared" si="5"/>
        <v>48000</v>
      </c>
      <c r="F85" s="6"/>
      <c r="H85" s="17"/>
      <c r="I85" s="13"/>
      <c r="J85" s="13"/>
      <c r="K85" s="13"/>
      <c r="L85" s="13"/>
      <c r="M85" s="13"/>
      <c r="N85" s="13"/>
      <c r="O85" s="18"/>
    </row>
    <row r="86" spans="2:15" x14ac:dyDescent="0.3">
      <c r="B86" s="5" t="s">
        <v>92</v>
      </c>
      <c r="C86" s="1" t="s">
        <v>15</v>
      </c>
      <c r="D86" s="1">
        <v>78</v>
      </c>
      <c r="E86" s="1">
        <f>D86*500*1.5</f>
        <v>58500</v>
      </c>
      <c r="F86" s="6" t="s">
        <v>93</v>
      </c>
      <c r="H86" s="42"/>
      <c r="I86" s="43"/>
      <c r="J86" s="43"/>
      <c r="K86" s="43"/>
      <c r="L86" s="43"/>
      <c r="M86" s="43"/>
      <c r="N86" s="43"/>
      <c r="O86" s="44"/>
    </row>
    <row r="87" spans="2:15" x14ac:dyDescent="0.3">
      <c r="B87" s="5" t="s">
        <v>94</v>
      </c>
      <c r="C87" s="1" t="s">
        <v>15</v>
      </c>
      <c r="D87" s="1">
        <v>42</v>
      </c>
      <c r="E87" s="1">
        <f>D87*500*1.5</f>
        <v>31500</v>
      </c>
      <c r="F87" s="6"/>
      <c r="H87" s="42"/>
      <c r="I87" s="43"/>
      <c r="J87" s="43"/>
      <c r="K87" s="43"/>
      <c r="L87" s="43"/>
      <c r="M87" s="43"/>
      <c r="N87" s="43"/>
      <c r="O87" s="44"/>
    </row>
    <row r="88" spans="2:15" x14ac:dyDescent="0.3">
      <c r="B88" s="5" t="s">
        <v>95</v>
      </c>
      <c r="C88" s="1" t="s">
        <v>15</v>
      </c>
      <c r="D88" s="1">
        <f>256</f>
        <v>256</v>
      </c>
      <c r="E88" s="1">
        <f>D88*500*1.5</f>
        <v>192000</v>
      </c>
      <c r="F88" s="6" t="s">
        <v>96</v>
      </c>
      <c r="H88" s="42"/>
      <c r="I88" s="43"/>
      <c r="J88" s="43"/>
      <c r="K88" s="43"/>
      <c r="L88" s="43"/>
      <c r="M88" s="43"/>
      <c r="N88" s="43"/>
      <c r="O88" s="44"/>
    </row>
    <row r="89" spans="2:15" x14ac:dyDescent="0.3">
      <c r="B89" s="5" t="s">
        <v>99</v>
      </c>
      <c r="C89" s="1" t="s">
        <v>76</v>
      </c>
      <c r="D89" s="1">
        <v>10</v>
      </c>
      <c r="E89" s="1">
        <f>D89*900*1.5</f>
        <v>13500</v>
      </c>
      <c r="F89" s="6"/>
      <c r="H89" s="42"/>
      <c r="I89" s="43"/>
      <c r="J89" s="43"/>
      <c r="K89" s="43"/>
      <c r="L89" s="43"/>
      <c r="M89" s="43"/>
      <c r="N89" s="43"/>
      <c r="O89" s="44"/>
    </row>
    <row r="90" spans="2:15" ht="15" thickBot="1" x14ac:dyDescent="0.35">
      <c r="B90" s="36"/>
      <c r="C90" s="37"/>
      <c r="D90" s="37"/>
      <c r="E90" s="37"/>
      <c r="F90" s="38"/>
      <c r="H90" s="30"/>
      <c r="I90" s="31"/>
      <c r="J90" s="31"/>
      <c r="K90" s="31"/>
      <c r="L90" s="31"/>
      <c r="M90" s="31"/>
      <c r="N90" s="31"/>
      <c r="O90" s="32"/>
    </row>
    <row r="91" spans="2:15" ht="15" thickBot="1" x14ac:dyDescent="0.35">
      <c r="B91" s="33" t="s">
        <v>20</v>
      </c>
      <c r="C91" s="34"/>
      <c r="D91" s="34">
        <f>SUM(D70:D90)</f>
        <v>1139</v>
      </c>
      <c r="E91" s="34">
        <f>SUM(E70:E89)</f>
        <v>891450</v>
      </c>
      <c r="F91" s="35"/>
      <c r="H91" s="14" t="s">
        <v>43</v>
      </c>
      <c r="I91" s="15"/>
      <c r="J91" s="15"/>
      <c r="K91" s="15"/>
      <c r="L91" s="15"/>
      <c r="M91" s="15"/>
      <c r="N91" s="15">
        <f>SUM(N70:N78)</f>
        <v>13.8</v>
      </c>
      <c r="O91" s="16"/>
    </row>
    <row r="92" spans="2:15" x14ac:dyDescent="0.3">
      <c r="H92" s="25" t="s">
        <v>44</v>
      </c>
      <c r="I92" s="25"/>
    </row>
  </sheetData>
  <mergeCells count="56">
    <mergeCell ref="O68:O69"/>
    <mergeCell ref="H92:I92"/>
    <mergeCell ref="M46:M47"/>
    <mergeCell ref="N46:N47"/>
    <mergeCell ref="O46:O47"/>
    <mergeCell ref="H66:I66"/>
    <mergeCell ref="B68:B69"/>
    <mergeCell ref="C68:C69"/>
    <mergeCell ref="D68:D69"/>
    <mergeCell ref="E68:E69"/>
    <mergeCell ref="F68:F69"/>
    <mergeCell ref="H68:H69"/>
    <mergeCell ref="I68:I69"/>
    <mergeCell ref="J68:J69"/>
    <mergeCell ref="K68:K69"/>
    <mergeCell ref="L68:L69"/>
    <mergeCell ref="M68:M69"/>
    <mergeCell ref="N68:N69"/>
    <mergeCell ref="H46:H47"/>
    <mergeCell ref="I46:I47"/>
    <mergeCell ref="J46:J47"/>
    <mergeCell ref="K46:K47"/>
    <mergeCell ref="L46:L47"/>
    <mergeCell ref="B46:B47"/>
    <mergeCell ref="C46:C47"/>
    <mergeCell ref="D46:D47"/>
    <mergeCell ref="E46:E47"/>
    <mergeCell ref="F46:F47"/>
    <mergeCell ref="L2:L3"/>
    <mergeCell ref="B2:B3"/>
    <mergeCell ref="C2:C3"/>
    <mergeCell ref="D2:D3"/>
    <mergeCell ref="E2:E3"/>
    <mergeCell ref="F2:F3"/>
    <mergeCell ref="H2:H3"/>
    <mergeCell ref="B24:B25"/>
    <mergeCell ref="C24:C25"/>
    <mergeCell ref="D24:D25"/>
    <mergeCell ref="E24:E25"/>
    <mergeCell ref="F24:F25"/>
    <mergeCell ref="O24:O25"/>
    <mergeCell ref="H22:I22"/>
    <mergeCell ref="H44:I44"/>
    <mergeCell ref="M2:M3"/>
    <mergeCell ref="N2:N3"/>
    <mergeCell ref="O2:O3"/>
    <mergeCell ref="H24:H25"/>
    <mergeCell ref="I24:I25"/>
    <mergeCell ref="J24:J25"/>
    <mergeCell ref="K24:K25"/>
    <mergeCell ref="L24:L25"/>
    <mergeCell ref="M24:M25"/>
    <mergeCell ref="N24:N25"/>
    <mergeCell ref="I2:I3"/>
    <mergeCell ref="J2:J3"/>
    <mergeCell ref="K2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2018-03-26T06:15:12Z</dcterms:modified>
</cp:coreProperties>
</file>