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490" windowHeight="7155" activeTab="1"/>
  </bookViews>
  <sheets>
    <sheet name="regresion - 2008 a 2012" sheetId="2" r:id="rId1"/>
    <sheet name="entrenamiento - 2008 a 2010" sheetId="3" r:id="rId2"/>
    <sheet name="prueba - 2011 a 2012" sheetId="4" r:id="rId3"/>
  </sheets>
  <definedNames>
    <definedName name="solver_adj" localSheetId="1" hidden="1">'entrenamiento - 2008 a 2010'!$J$10:$M$10</definedName>
    <definedName name="solver_adj" localSheetId="0" hidden="1">'regresion - 2008 a 2012'!$J$5:$M$5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2</definedName>
    <definedName name="solver_neg" localSheetId="0" hidden="1">2</definedName>
    <definedName name="solver_nod" localSheetId="1" hidden="1">2147483647</definedName>
    <definedName name="solver_nod" localSheetId="0" hidden="1">2147483647</definedName>
    <definedName name="solver_num" localSheetId="1" hidden="1">0</definedName>
    <definedName name="solver_num" localSheetId="0" hidden="1">0</definedName>
    <definedName name="solver_nwt" localSheetId="1" hidden="1">1</definedName>
    <definedName name="solver_nwt" localSheetId="0" hidden="1">1</definedName>
    <definedName name="solver_opt" localSheetId="1" hidden="1">'entrenamiento - 2008 a 2010'!$M$14</definedName>
    <definedName name="solver_opt" localSheetId="0" hidden="1">'regresion - 2008 a 2012'!$M$9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4" l="1"/>
  <c r="J16" i="4"/>
  <c r="J11" i="4"/>
  <c r="J6" i="4"/>
  <c r="K28" i="4"/>
  <c r="K27" i="4" s="1"/>
  <c r="K26" i="4" s="1"/>
  <c r="K25" i="4" s="1"/>
  <c r="K24" i="4" s="1"/>
  <c r="K23" i="4" s="1"/>
  <c r="K22" i="4" s="1"/>
  <c r="K21" i="4" s="1"/>
  <c r="K20" i="4" s="1"/>
  <c r="K19" i="4" s="1"/>
  <c r="K18" i="4" s="1"/>
  <c r="K17" i="4" s="1"/>
  <c r="K16" i="4" s="1"/>
  <c r="K15" i="4" s="1"/>
  <c r="K14" i="4" s="1"/>
  <c r="K13" i="4" s="1"/>
  <c r="K12" i="4" s="1"/>
  <c r="K11" i="4" s="1"/>
  <c r="K10" i="4" s="1"/>
  <c r="K9" i="4" s="1"/>
  <c r="K8" i="4" s="1"/>
  <c r="K7" i="4" s="1"/>
  <c r="K6" i="4" s="1"/>
  <c r="N9" i="4" s="1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6" i="4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M14" i="3" l="1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5" i="2"/>
  <c r="M9" i="2" l="1"/>
</calcChain>
</file>

<file path=xl/sharedStrings.xml><?xml version="1.0" encoding="utf-8"?>
<sst xmlns="http://schemas.openxmlformats.org/spreadsheetml/2006/main" count="152" uniqueCount="26">
  <si>
    <t>SPOT</t>
  </si>
  <si>
    <t>MC</t>
  </si>
  <si>
    <t>ANOMALIA</t>
  </si>
  <si>
    <t>VOLUMEN DE LOS EMBALSES (MILLONES DE M3)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</si>
  <si>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</si>
  <si>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</si>
  <si>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</si>
  <si>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</si>
  <si>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</si>
  <si>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</si>
  <si>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</si>
  <si>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</si>
  <si>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</si>
  <si>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</si>
  <si>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</si>
  <si>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</si>
  <si>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w1</t>
  </si>
  <si>
    <t>w2</t>
  </si>
  <si>
    <t>w3</t>
  </si>
  <si>
    <t>b</t>
  </si>
  <si>
    <t>Spot esperado</t>
  </si>
  <si>
    <t>Objetivo a minimizar</t>
  </si>
  <si>
    <t>Comprar</t>
  </si>
  <si>
    <t>Vender</t>
  </si>
  <si>
    <t>Tasa de interes</t>
  </si>
  <si>
    <t>TOTAL ESTRATEGIA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</si>
</sst>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€_-;\-* #,##0.00\ _€_-;_-* &quot;-&quot;??\ _€_-;_-@_-"/>
    <numFmt numFmtId="164" formatCode="_(* #,##0.00_);_(* \(#,##0.00\);_(* &quot;-&quot;??_);_(@_)"/>
    <numFmt numFmtId="165" formatCode="0.0"/>
    <numFmt numFmtId="166" formatCode="0.000000"/>
    <numFmt numFmtId="168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65" fontId="0" fillId="3" borderId="0" xfId="0" applyNumberFormat="1" applyFont="1" applyFill="1" applyAlignment="1">
      <alignment horizontal="center"/>
    </xf>
    <xf numFmtId="164" fontId="1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166" fontId="0" fillId="2" borderId="1" xfId="0" applyNumberFormat="1" applyFill="1" applyBorder="1"/>
    <xf numFmtId="166" fontId="0" fillId="0" borderId="0" xfId="0" applyNumberFormat="1"/>
    <xf numFmtId="43" fontId="0" fillId="0" borderId="0" xfId="0" applyNumberFormat="1"/>
    <xf numFmtId="168" fontId="0" fillId="0" borderId="0" xfId="0" applyNumberFormat="1"/>
    <xf numFmtId="0" fontId="0" fillId="0" borderId="1" xfId="0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'regresion - 2008 a 2012'!$D$5:$D$64</c:f>
              <c:numCache>
                <c:formatCode>0.000000</c:formatCode>
                <c:ptCount val="60"/>
                <c:pt idx="0">
                  <c:v>107.46877910151572</c:v>
                </c:pt>
                <c:pt idx="1">
                  <c:v>111.53235054268436</c:v>
                </c:pt>
                <c:pt idx="2">
                  <c:v>99.469682020770534</c:v>
                </c:pt>
                <c:pt idx="3">
                  <c:v>113.51750154116165</c:v>
                </c:pt>
                <c:pt idx="4">
                  <c:v>106.29538695368571</c:v>
                </c:pt>
                <c:pt idx="5">
                  <c:v>82.38953131746122</c:v>
                </c:pt>
                <c:pt idx="6">
                  <c:v>67.202699796024447</c:v>
                </c:pt>
                <c:pt idx="7">
                  <c:v>78.674472928300787</c:v>
                </c:pt>
                <c:pt idx="8">
                  <c:v>85.43664288410271</c:v>
                </c:pt>
                <c:pt idx="9">
                  <c:v>86.01614254563431</c:v>
                </c:pt>
                <c:pt idx="10">
                  <c:v>90.589653939960073</c:v>
                </c:pt>
                <c:pt idx="11">
                  <c:v>112.47209682338985</c:v>
                </c:pt>
                <c:pt idx="12">
                  <c:v>141.45756803167609</c:v>
                </c:pt>
                <c:pt idx="13">
                  <c:v>127.53612090141893</c:v>
                </c:pt>
                <c:pt idx="14">
                  <c:v>112.53168857590299</c:v>
                </c:pt>
                <c:pt idx="15">
                  <c:v>92.507147528611469</c:v>
                </c:pt>
                <c:pt idx="16">
                  <c:v>123.49181482622517</c:v>
                </c:pt>
                <c:pt idx="17">
                  <c:v>132.48957849119031</c:v>
                </c:pt>
                <c:pt idx="18">
                  <c:v>132.80487593324287</c:v>
                </c:pt>
                <c:pt idx="19">
                  <c:v>136.04893179466907</c:v>
                </c:pt>
                <c:pt idx="20">
                  <c:v>196.11554359923659</c:v>
                </c:pt>
                <c:pt idx="21">
                  <c:v>205.55753798986936</c:v>
                </c:pt>
                <c:pt idx="22">
                  <c:v>164.7345097580716</c:v>
                </c:pt>
                <c:pt idx="23">
                  <c:v>208.71186344160117</c:v>
                </c:pt>
                <c:pt idx="24">
                  <c:v>160.84908339883205</c:v>
                </c:pt>
                <c:pt idx="25">
                  <c:v>205.4668904225006</c:v>
                </c:pt>
                <c:pt idx="26">
                  <c:v>198.12180048167312</c:v>
                </c:pt>
                <c:pt idx="27">
                  <c:v>202.81646152393654</c:v>
                </c:pt>
                <c:pt idx="28">
                  <c:v>155.15730216355661</c:v>
                </c:pt>
                <c:pt idx="29">
                  <c:v>94.35507106743465</c:v>
                </c:pt>
                <c:pt idx="30">
                  <c:v>86.198624346032062</c:v>
                </c:pt>
                <c:pt idx="31">
                  <c:v>88.657350648195148</c:v>
                </c:pt>
                <c:pt idx="32">
                  <c:v>117.98816271862023</c:v>
                </c:pt>
                <c:pt idx="33">
                  <c:v>143.92246609061931</c:v>
                </c:pt>
                <c:pt idx="34">
                  <c:v>95.802482265265624</c:v>
                </c:pt>
                <c:pt idx="35">
                  <c:v>68.370989053612675</c:v>
                </c:pt>
                <c:pt idx="36">
                  <c:v>90.672404689188653</c:v>
                </c:pt>
                <c:pt idx="37">
                  <c:v>105.87523317492322</c:v>
                </c:pt>
                <c:pt idx="38">
                  <c:v>79.276735908056651</c:v>
                </c:pt>
                <c:pt idx="39">
                  <c:v>72.723987117379721</c:v>
                </c:pt>
                <c:pt idx="40">
                  <c:v>57.588795528708957</c:v>
                </c:pt>
                <c:pt idx="41">
                  <c:v>59.240578285523192</c:v>
                </c:pt>
                <c:pt idx="42">
                  <c:v>55.065725854920437</c:v>
                </c:pt>
                <c:pt idx="43">
                  <c:v>88.215087254285891</c:v>
                </c:pt>
                <c:pt idx="44">
                  <c:v>90.940160434245271</c:v>
                </c:pt>
                <c:pt idx="45">
                  <c:v>71.003519757248256</c:v>
                </c:pt>
                <c:pt idx="46">
                  <c:v>68.636893364496501</c:v>
                </c:pt>
                <c:pt idx="47">
                  <c:v>54.175211139070505</c:v>
                </c:pt>
                <c:pt idx="48">
                  <c:v>52.354837492842158</c:v>
                </c:pt>
                <c:pt idx="49">
                  <c:v>76.552432859629619</c:v>
                </c:pt>
                <c:pt idx="50">
                  <c:v>116.40418354704994</c:v>
                </c:pt>
                <c:pt idx="51">
                  <c:v>55.588889686224853</c:v>
                </c:pt>
                <c:pt idx="52">
                  <c:v>45.767397540145325</c:v>
                </c:pt>
                <c:pt idx="53">
                  <c:v>86.745979370844807</c:v>
                </c:pt>
                <c:pt idx="54">
                  <c:v>79.045663810180002</c:v>
                </c:pt>
                <c:pt idx="55">
                  <c:v>138.85296130787816</c:v>
                </c:pt>
                <c:pt idx="56">
                  <c:v>180.37632885979843</c:v>
                </c:pt>
                <c:pt idx="57">
                  <c:v>195.14857347777271</c:v>
                </c:pt>
                <c:pt idx="58">
                  <c:v>165.97320508215762</c:v>
                </c:pt>
                <c:pt idx="59">
                  <c:v>180.55878886539051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'regresion - 2008 a 2012'!$H$5:$H$64</c:f>
              <c:numCache>
                <c:formatCode>_(* #,##0.00_);_(* \(#,##0.00\);_(* "-"??_);_(@_)</c:formatCode>
                <c:ptCount val="60"/>
                <c:pt idx="0">
                  <c:v>71.831978783607042</c:v>
                </c:pt>
                <c:pt idx="1">
                  <c:v>71.523383865839179</c:v>
                </c:pt>
                <c:pt idx="2">
                  <c:v>81.882687042080079</c:v>
                </c:pt>
                <c:pt idx="3">
                  <c:v>92.288373279327175</c:v>
                </c:pt>
                <c:pt idx="4">
                  <c:v>99.11315734322973</c:v>
                </c:pt>
                <c:pt idx="5">
                  <c:v>105.91449249327654</c:v>
                </c:pt>
                <c:pt idx="6">
                  <c:v>112.65402065681664</c:v>
                </c:pt>
                <c:pt idx="7">
                  <c:v>115.83680839948956</c:v>
                </c:pt>
                <c:pt idx="8">
                  <c:v>119.0331728776307</c:v>
                </c:pt>
                <c:pt idx="9">
                  <c:v>115.10356919576444</c:v>
                </c:pt>
                <c:pt idx="10">
                  <c:v>104.06523989096</c:v>
                </c:pt>
                <c:pt idx="11">
                  <c:v>96.558329800831871</c:v>
                </c:pt>
                <c:pt idx="12">
                  <c:v>96.731958154445721</c:v>
                </c:pt>
                <c:pt idx="13">
                  <c:v>99.981732950540561</c:v>
                </c:pt>
                <c:pt idx="14">
                  <c:v>106.79047928104566</c:v>
                </c:pt>
                <c:pt idx="15">
                  <c:v>117.17801475001654</c:v>
                </c:pt>
                <c:pt idx="16">
                  <c:v>131.11937607901396</c:v>
                </c:pt>
                <c:pt idx="17">
                  <c:v>137.95660912332895</c:v>
                </c:pt>
                <c:pt idx="18">
                  <c:v>141.20697563623605</c:v>
                </c:pt>
                <c:pt idx="19">
                  <c:v>144.44901647499282</c:v>
                </c:pt>
                <c:pt idx="20">
                  <c:v>151.26590974055239</c:v>
                </c:pt>
                <c:pt idx="21">
                  <c:v>161.64070814873344</c:v>
                </c:pt>
                <c:pt idx="22">
                  <c:v>171.98418358108813</c:v>
                </c:pt>
                <c:pt idx="23">
                  <c:v>178.75445920639331</c:v>
                </c:pt>
                <c:pt idx="24">
                  <c:v>182.10585073569081</c:v>
                </c:pt>
                <c:pt idx="25">
                  <c:v>171.1788412682354</c:v>
                </c:pt>
                <c:pt idx="26">
                  <c:v>160.25636965749703</c:v>
                </c:pt>
                <c:pt idx="27">
                  <c:v>145.79770364012109</c:v>
                </c:pt>
                <c:pt idx="28">
                  <c:v>127.74644030733926</c:v>
                </c:pt>
                <c:pt idx="29">
                  <c:v>109.68097442013203</c:v>
                </c:pt>
                <c:pt idx="30">
                  <c:v>91.583006267908317</c:v>
                </c:pt>
                <c:pt idx="31">
                  <c:v>80.583112011736333</c:v>
                </c:pt>
                <c:pt idx="32">
                  <c:v>73.150435980283262</c:v>
                </c:pt>
                <c:pt idx="33">
                  <c:v>69.263814922883483</c:v>
                </c:pt>
                <c:pt idx="34">
                  <c:v>68.898348422898323</c:v>
                </c:pt>
                <c:pt idx="35">
                  <c:v>68.498412372792984</c:v>
                </c:pt>
                <c:pt idx="36">
                  <c:v>75.426696932836322</c:v>
                </c:pt>
                <c:pt idx="37">
                  <c:v>82.237813980056643</c:v>
                </c:pt>
                <c:pt idx="38">
                  <c:v>92.589696222221292</c:v>
                </c:pt>
                <c:pt idx="39">
                  <c:v>102.93184191854908</c:v>
                </c:pt>
                <c:pt idx="40">
                  <c:v>113.23062928583295</c:v>
                </c:pt>
                <c:pt idx="41">
                  <c:v>116.42226293713658</c:v>
                </c:pt>
                <c:pt idx="42">
                  <c:v>116.03989297673741</c:v>
                </c:pt>
                <c:pt idx="43">
                  <c:v>108.5638517110082</c:v>
                </c:pt>
                <c:pt idx="44">
                  <c:v>101.11347441116206</c:v>
                </c:pt>
                <c:pt idx="45">
                  <c:v>93.653754038727314</c:v>
                </c:pt>
                <c:pt idx="46">
                  <c:v>86.182726670546231</c:v>
                </c:pt>
                <c:pt idx="47">
                  <c:v>85.760794057060394</c:v>
                </c:pt>
                <c:pt idx="48">
                  <c:v>93.246954414441959</c:v>
                </c:pt>
                <c:pt idx="49">
                  <c:v>103.6238237367417</c:v>
                </c:pt>
                <c:pt idx="50">
                  <c:v>106.91696759906527</c:v>
                </c:pt>
                <c:pt idx="51">
                  <c:v>113.7752115020395</c:v>
                </c:pt>
                <c:pt idx="52">
                  <c:v>117.02930921948943</c:v>
                </c:pt>
                <c:pt idx="53">
                  <c:v>123.83752953581616</c:v>
                </c:pt>
                <c:pt idx="54">
                  <c:v>127.08010810021473</c:v>
                </c:pt>
                <c:pt idx="55">
                  <c:v>137.44037817806901</c:v>
                </c:pt>
                <c:pt idx="56">
                  <c:v>140.72124817921042</c:v>
                </c:pt>
                <c:pt idx="57">
                  <c:v>144.00318273343362</c:v>
                </c:pt>
                <c:pt idx="58">
                  <c:v>129.50973734175483</c:v>
                </c:pt>
                <c:pt idx="59">
                  <c:v>111.44995318543772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156992"/>
        <c:axId val="107164800"/>
      </c:lineChart>
      <c:catAx>
        <c:axId val="107156992"/>
        <c:scaling>
          <c:orientation val="minMax"/>
        </c:scaling>
        <c:delete val="0"/>
        <c:axPos val="b"/>
        <c:majorTickMark val="out"/>
        <c:minorTickMark val="none"/>
        <c:tickLblPos val="nextTo"/>
        <c:crossAx val="107164800"/>
        <c:crosses val="autoZero"/>
        <c:auto val="1"/>
        <c:lblAlgn val="ctr"/>
        <c:lblOffset val="100"/>
        <c:noMultiLvlLbl val="0"/>
      </c:catAx>
      <c:valAx>
        <c:axId val="107164800"/>
        <c:scaling>
          <c:orientation val="minMax"/>
        </c:scaling>
        <c:delete val="0"/>
        <c:axPos val="l"/>
        <c:majorGridlines/>
        <c:numFmt formatCode="0.000000" sourceLinked="1"/>
        <c:majorTickMark val="out"/>
        <c:minorTickMark val="none"/>
        <c:tickLblPos val="nextTo"/>
        <c:crossAx val="107156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'entrenamiento - 2008 a 2010'!$D$10:$D$45</c:f>
              <c:numCache>
                <c:formatCode>0.000000</c:formatCode>
                <c:ptCount val="36"/>
                <c:pt idx="0">
                  <c:v>107.46877910151572</c:v>
                </c:pt>
                <c:pt idx="1">
                  <c:v>111.53235054268436</c:v>
                </c:pt>
                <c:pt idx="2">
                  <c:v>99.469682020770534</c:v>
                </c:pt>
                <c:pt idx="3">
                  <c:v>113.51750154116165</c:v>
                </c:pt>
                <c:pt idx="4">
                  <c:v>106.29538695368571</c:v>
                </c:pt>
                <c:pt idx="5">
                  <c:v>82.38953131746122</c:v>
                </c:pt>
                <c:pt idx="6">
                  <c:v>67.202699796024447</c:v>
                </c:pt>
                <c:pt idx="7">
                  <c:v>78.674472928300787</c:v>
                </c:pt>
                <c:pt idx="8">
                  <c:v>85.43664288410271</c:v>
                </c:pt>
                <c:pt idx="9">
                  <c:v>86.01614254563431</c:v>
                </c:pt>
                <c:pt idx="10">
                  <c:v>90.589653939960073</c:v>
                </c:pt>
                <c:pt idx="11">
                  <c:v>112.47209682338985</c:v>
                </c:pt>
                <c:pt idx="12">
                  <c:v>141.45756803167609</c:v>
                </c:pt>
                <c:pt idx="13">
                  <c:v>127.53612090141893</c:v>
                </c:pt>
                <c:pt idx="14">
                  <c:v>112.53168857590299</c:v>
                </c:pt>
                <c:pt idx="15">
                  <c:v>92.507147528611469</c:v>
                </c:pt>
                <c:pt idx="16">
                  <c:v>123.49181482622517</c:v>
                </c:pt>
                <c:pt idx="17">
                  <c:v>132.48957849119031</c:v>
                </c:pt>
                <c:pt idx="18">
                  <c:v>132.80487593324287</c:v>
                </c:pt>
                <c:pt idx="19">
                  <c:v>136.04893179466907</c:v>
                </c:pt>
                <c:pt idx="20">
                  <c:v>196.11554359923659</c:v>
                </c:pt>
                <c:pt idx="21">
                  <c:v>205.55753798986936</c:v>
                </c:pt>
                <c:pt idx="22">
                  <c:v>164.7345097580716</c:v>
                </c:pt>
                <c:pt idx="23">
                  <c:v>208.71186344160117</c:v>
                </c:pt>
                <c:pt idx="24">
                  <c:v>160.84908339883205</c:v>
                </c:pt>
                <c:pt idx="25">
                  <c:v>205.4668904225006</c:v>
                </c:pt>
                <c:pt idx="26">
                  <c:v>198.12180048167312</c:v>
                </c:pt>
                <c:pt idx="27">
                  <c:v>202.81646152393654</c:v>
                </c:pt>
                <c:pt idx="28">
                  <c:v>155.15730216355661</c:v>
                </c:pt>
                <c:pt idx="29">
                  <c:v>94.35507106743465</c:v>
                </c:pt>
                <c:pt idx="30">
                  <c:v>86.198624346032062</c:v>
                </c:pt>
                <c:pt idx="31">
                  <c:v>88.657350648195148</c:v>
                </c:pt>
                <c:pt idx="32">
                  <c:v>117.98816271862023</c:v>
                </c:pt>
                <c:pt idx="33">
                  <c:v>143.92246609061931</c:v>
                </c:pt>
                <c:pt idx="34">
                  <c:v>95.802482265265624</c:v>
                </c:pt>
                <c:pt idx="35">
                  <c:v>68.370989053612675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'entrenamiento - 2008 a 2010'!$H$10:$H$45</c:f>
              <c:numCache>
                <c:formatCode>_(* #,##0.00_);_(* \(#,##0.00\);_(* "-"??_);_(@_)</c:formatCode>
                <c:ptCount val="36"/>
                <c:pt idx="0">
                  <c:v>94.916752038815531</c:v>
                </c:pt>
                <c:pt idx="1">
                  <c:v>92.957387657343844</c:v>
                </c:pt>
                <c:pt idx="2">
                  <c:v>100.66377519099066</c:v>
                </c:pt>
                <c:pt idx="3">
                  <c:v>108.66037338734159</c:v>
                </c:pt>
                <c:pt idx="4">
                  <c:v>113.30567525875361</c:v>
                </c:pt>
                <c:pt idx="5">
                  <c:v>117.77173509614795</c:v>
                </c:pt>
                <c:pt idx="6">
                  <c:v>121.85131960395921</c:v>
                </c:pt>
                <c:pt idx="7">
                  <c:v>122.71705563350848</c:v>
                </c:pt>
                <c:pt idx="8">
                  <c:v>123.65511133798628</c:v>
                </c:pt>
                <c:pt idx="9">
                  <c:v>118.07383190559433</c:v>
                </c:pt>
                <c:pt idx="10">
                  <c:v>106.08845374741649</c:v>
                </c:pt>
                <c:pt idx="11">
                  <c:v>97.127242938304335</c:v>
                </c:pt>
                <c:pt idx="12">
                  <c:v>117.3054748954778</c:v>
                </c:pt>
                <c:pt idx="13">
                  <c:v>118.57916852920957</c:v>
                </c:pt>
                <c:pt idx="14">
                  <c:v>123.10022891619852</c:v>
                </c:pt>
                <c:pt idx="15">
                  <c:v>130.9850245144149</c:v>
                </c:pt>
                <c:pt idx="16">
                  <c:v>142.0970659526418</c:v>
                </c:pt>
                <c:pt idx="17">
                  <c:v>146.80765243050197</c:v>
                </c:pt>
                <c:pt idx="18">
                  <c:v>148.10009813336032</c:v>
                </c:pt>
                <c:pt idx="19">
                  <c:v>149.34508693805188</c:v>
                </c:pt>
                <c:pt idx="20">
                  <c:v>153.92220728679942</c:v>
                </c:pt>
                <c:pt idx="21">
                  <c:v>161.73045968610879</c:v>
                </c:pt>
                <c:pt idx="22">
                  <c:v>169.33167083778443</c:v>
                </c:pt>
                <c:pt idx="23">
                  <c:v>173.57968705385767</c:v>
                </c:pt>
                <c:pt idx="24">
                  <c:v>194.66109980365258</c:v>
                </c:pt>
                <c:pt idx="25">
                  <c:v>183.36604930063569</c:v>
                </c:pt>
                <c:pt idx="26">
                  <c:v>172.10667677091158</c:v>
                </c:pt>
                <c:pt idx="27">
                  <c:v>157.75784824114439</c:v>
                </c:pt>
                <c:pt idx="28">
                  <c:v>139.97780187701412</c:v>
                </c:pt>
                <c:pt idx="29">
                  <c:v>122.09888566551142</c:v>
                </c:pt>
                <c:pt idx="30">
                  <c:v>104.0173009015259</c:v>
                </c:pt>
                <c:pt idx="31">
                  <c:v>92.281706443227677</c:v>
                </c:pt>
                <c:pt idx="32">
                  <c:v>83.829277724286499</c:v>
                </c:pt>
                <c:pt idx="33">
                  <c:v>78.532734274037495</c:v>
                </c:pt>
                <c:pt idx="34">
                  <c:v>76.22150071898038</c:v>
                </c:pt>
                <c:pt idx="35">
                  <c:v>73.677030579689031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615424"/>
        <c:axId val="70616960"/>
      </c:lineChart>
      <c:catAx>
        <c:axId val="70615424"/>
        <c:scaling>
          <c:orientation val="minMax"/>
        </c:scaling>
        <c:delete val="0"/>
        <c:axPos val="b"/>
        <c:majorTickMark val="out"/>
        <c:minorTickMark val="none"/>
        <c:tickLblPos val="nextTo"/>
        <c:crossAx val="70616960"/>
        <c:crosses val="autoZero"/>
        <c:auto val="1"/>
        <c:lblAlgn val="ctr"/>
        <c:lblOffset val="100"/>
        <c:noMultiLvlLbl val="0"/>
      </c:catAx>
      <c:valAx>
        <c:axId val="70616960"/>
        <c:scaling>
          <c:orientation val="minMax"/>
        </c:scaling>
        <c:delete val="0"/>
        <c:axPos val="l"/>
        <c:majorGridlines/>
        <c:numFmt formatCode="0.000000" sourceLinked="1"/>
        <c:majorTickMark val="out"/>
        <c:minorTickMark val="none"/>
        <c:tickLblPos val="nextTo"/>
        <c:crossAx val="70615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'prueba - 2011 a 2012'!$D$6:$D$29</c:f>
              <c:numCache>
                <c:formatCode>0.000000</c:formatCode>
                <c:ptCount val="24"/>
                <c:pt idx="0">
                  <c:v>90.672404689188653</c:v>
                </c:pt>
                <c:pt idx="1">
                  <c:v>105.87523317492322</c:v>
                </c:pt>
                <c:pt idx="2">
                  <c:v>79.276735908056651</c:v>
                </c:pt>
                <c:pt idx="3">
                  <c:v>72.723987117379721</c:v>
                </c:pt>
                <c:pt idx="4">
                  <c:v>57.588795528708957</c:v>
                </c:pt>
                <c:pt idx="5">
                  <c:v>59.240578285523192</c:v>
                </c:pt>
                <c:pt idx="6">
                  <c:v>55.065725854920437</c:v>
                </c:pt>
                <c:pt idx="7">
                  <c:v>88.215087254285891</c:v>
                </c:pt>
                <c:pt idx="8">
                  <c:v>90.940160434245271</c:v>
                </c:pt>
                <c:pt idx="9">
                  <c:v>71.003519757248256</c:v>
                </c:pt>
                <c:pt idx="10">
                  <c:v>68.636893364496501</c:v>
                </c:pt>
                <c:pt idx="11">
                  <c:v>54.175211139070505</c:v>
                </c:pt>
                <c:pt idx="12">
                  <c:v>52.354837492842158</c:v>
                </c:pt>
                <c:pt idx="13">
                  <c:v>76.552432859629619</c:v>
                </c:pt>
                <c:pt idx="14">
                  <c:v>116.40418354704994</c:v>
                </c:pt>
                <c:pt idx="15">
                  <c:v>55.588889686224853</c:v>
                </c:pt>
                <c:pt idx="16">
                  <c:v>45.767397540145325</c:v>
                </c:pt>
                <c:pt idx="17">
                  <c:v>86.745979370844807</c:v>
                </c:pt>
                <c:pt idx="18">
                  <c:v>79.045663810180002</c:v>
                </c:pt>
                <c:pt idx="19">
                  <c:v>138.85296130787816</c:v>
                </c:pt>
                <c:pt idx="20">
                  <c:v>180.37632885979843</c:v>
                </c:pt>
                <c:pt idx="21">
                  <c:v>195.14857347777271</c:v>
                </c:pt>
                <c:pt idx="22">
                  <c:v>165.97320508215762</c:v>
                </c:pt>
                <c:pt idx="23">
                  <c:v>180.55878886539051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'prueba - 2011 a 2012'!$H$6:$H$29</c:f>
              <c:numCache>
                <c:formatCode>_(* #,##0.00_);_(* \(#,##0.00\);_(* "-"??_);_(@_)</c:formatCode>
                <c:ptCount val="24"/>
                <c:pt idx="0">
                  <c:v>98.099570704169992</c:v>
                </c:pt>
                <c:pt idx="1">
                  <c:v>102.62662782709972</c:v>
                </c:pt>
                <c:pt idx="2">
                  <c:v>110.27409020510157</c:v>
                </c:pt>
                <c:pt idx="3">
                  <c:v>117.86949738357127</c:v>
                </c:pt>
                <c:pt idx="4">
                  <c:v>125.19976374160069</c:v>
                </c:pt>
                <c:pt idx="5">
                  <c:v>126.12188658971843</c:v>
                </c:pt>
                <c:pt idx="6">
                  <c:v>123.71787060423935</c:v>
                </c:pt>
                <c:pt idx="7">
                  <c:v>114.99102893151846</c:v>
                </c:pt>
                <c:pt idx="8">
                  <c:v>106.41811227210042</c:v>
                </c:pt>
                <c:pt idx="9">
                  <c:v>97.786748984430687</c:v>
                </c:pt>
                <c:pt idx="10">
                  <c:v>89.090286477773944</c:v>
                </c:pt>
                <c:pt idx="11">
                  <c:v>86.42294256142047</c:v>
                </c:pt>
                <c:pt idx="12">
                  <c:v>114.3976664065119</c:v>
                </c:pt>
                <c:pt idx="13">
                  <c:v>122.21346022482103</c:v>
                </c:pt>
                <c:pt idx="14">
                  <c:v>123.77632813515464</c:v>
                </c:pt>
                <c:pt idx="15">
                  <c:v>128.61087396770773</c:v>
                </c:pt>
                <c:pt idx="16">
                  <c:v>129.92940748219749</c:v>
                </c:pt>
                <c:pt idx="17">
                  <c:v>134.46332113231804</c:v>
                </c:pt>
                <c:pt idx="18">
                  <c:v>135.7065475861184</c:v>
                </c:pt>
                <c:pt idx="19">
                  <c:v>143.41044333898463</c:v>
                </c:pt>
                <c:pt idx="20">
                  <c:v>144.8840197357485</c:v>
                </c:pt>
                <c:pt idx="21">
                  <c:v>146.37253153412794</c:v>
                </c:pt>
                <c:pt idx="22">
                  <c:v>131.8183460962189</c:v>
                </c:pt>
                <c:pt idx="23">
                  <c:v>113.97551977136004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934336"/>
        <c:axId val="135937024"/>
      </c:lineChart>
      <c:catAx>
        <c:axId val="135934336"/>
        <c:scaling>
          <c:orientation val="minMax"/>
        </c:scaling>
        <c:delete val="0"/>
        <c:axPos val="b"/>
        <c:majorTickMark val="out"/>
        <c:minorTickMark val="none"/>
        <c:tickLblPos val="nextTo"/>
        <c:crossAx val="135937024"/>
        <c:crosses val="autoZero"/>
        <c:auto val="1"/>
        <c:lblAlgn val="ctr"/>
        <c:lblOffset val="100"/>
        <c:noMultiLvlLbl val="0"/>
      </c:catAx>
      <c:valAx>
        <c:axId val="135937024"/>
        <c:scaling>
          <c:orientation val="minMax"/>
        </c:scaling>
        <c:delete val="0"/>
        <c:axPos val="l"/>
        <c:majorGridlines/>
        <c:numFmt formatCode="0.000000" sourceLinked="1"/>
        <c:majorTickMark val="out"/>
        <c:minorTickMark val="none"/>
        <c:tickLblPos val="nextTo"/>
        <c:crossAx val="135934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433387</xdr:colOff>
      <xdr:row>12</xdr:row>
      <xdr:rowOff>28575</xdr:rowOff>
    </xdr:from>
    <xdr:to>
      <xdr:col>13</xdr:col>
      <xdr:colOff>195262</xdr:colOff>
      <xdr:row>26</xdr:row>
      <xdr:rowOff>104775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566737</xdr:colOff>
      <xdr:row>16</xdr:row>
      <xdr:rowOff>171450</xdr:rowOff>
    </xdr:from>
    <xdr:to>
      <xdr:col>14</xdr:col>
      <xdr:colOff>566737</xdr:colOff>
      <xdr:row>31</xdr:row>
      <xdr:rowOff>57150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</xdr:colOff>
      <xdr:row>0</xdr:row>
      <xdr:rowOff>276225</xdr:rowOff>
    </xdr:from>
    <xdr:to>
      <xdr:col>8</xdr:col>
      <xdr:colOff>533400</xdr:colOff>
      <xdr:row>3</xdr:row>
      <xdr:rowOff>1038225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64"/>
  <sheetViews>
    <sheetView topLeftCell="A4" workbookViewId="0">
      <selection activeCell="G5" sqref="G5"/>
    </sheetView>
  </sheetViews>
  <sheetFormatPr baseColWidth="10" defaultRowHeight="15" x14ac:dyDescent="0.25"/>
  <cols>
    <col min="4" max="4" width="11.42578125" style="8"/>
    <col min="7" max="7" width="31.5703125" style="3" customWidth="1"/>
    <col min="8" max="8" width="15" customWidth="1"/>
  </cols>
  <sheetData>
    <row r="4" spans="2:13" ht="30" x14ac:dyDescent="0.25">
      <c r="B4" s="3"/>
      <c r="C4" s="3"/>
      <c r="D4" s="6" t="s">
        <v>0</v>
      </c>
      <c r="E4" s="3" t="s">
        <v>1</v>
      </c>
      <c r="F4" s="3" t="s">
        <v>2</v>
      </c>
      <c r="G4" s="4" t="s">
        <v>3</v>
      </c>
      <c r="H4" s="3" t="s">
        <v>20</v>
      </c>
      <c r="J4" s="3" t="s">
        <v>16</v>
      </c>
      <c r="K4" s="3" t="s">
        <v>17</v>
      </c>
      <c r="L4" s="3" t="s">
        <v>18</v>
      </c>
      <c r="M4" s="3" t="s">
        <v>19</v>
      </c>
    </row>
    <row r="5" spans="2:13" x14ac:dyDescent="0.25">
      <c r="B5" t="s">
        <v>15</v>
      </c>
      <c r="C5">
        <v>2008</v>
      </c>
      <c r="D5" s="7">
        <v>107.46877910151572</v>
      </c>
      <c r="E5" s="2">
        <v>91.36</v>
      </c>
      <c r="F5" s="1">
        <v>-1.5</v>
      </c>
      <c r="G5" s="3">
        <v>253839.74000000002</v>
      </c>
      <c r="H5" s="9">
        <f>SUMPRODUCT(E5:G5,$J$5:$L$5)+$M$5</f>
        <v>71.831978783607042</v>
      </c>
      <c r="J5">
        <v>1.3495154037388003E-3</v>
      </c>
      <c r="K5">
        <v>35.549331317960302</v>
      </c>
      <c r="L5">
        <v>-1.4413254795885952E-6</v>
      </c>
      <c r="M5">
        <v>125.39854971825606</v>
      </c>
    </row>
    <row r="6" spans="2:13" x14ac:dyDescent="0.25">
      <c r="B6" t="s">
        <v>4</v>
      </c>
      <c r="C6">
        <v>2008</v>
      </c>
      <c r="D6" s="7">
        <v>111.53235054268436</v>
      </c>
      <c r="E6" s="2">
        <v>93.42</v>
      </c>
      <c r="F6" s="1">
        <v>-1.5</v>
      </c>
      <c r="G6" s="3">
        <v>469873.47000000003</v>
      </c>
      <c r="H6" s="9">
        <f t="shared" ref="H6:H64" si="0">SUMPRODUCT(E6:G6,$J$5:$L$5)+$M$5</f>
        <v>71.523383865839179</v>
      </c>
    </row>
    <row r="7" spans="2:13" x14ac:dyDescent="0.25">
      <c r="B7" t="s">
        <v>5</v>
      </c>
      <c r="C7">
        <v>2008</v>
      </c>
      <c r="D7" s="7">
        <v>99.469682020770534</v>
      </c>
      <c r="E7" s="2">
        <v>93.11</v>
      </c>
      <c r="F7" s="1">
        <v>-1.2</v>
      </c>
      <c r="G7" s="3">
        <v>681538.26999999979</v>
      </c>
      <c r="H7" s="9">
        <f t="shared" si="0"/>
        <v>81.882687042080079</v>
      </c>
    </row>
    <row r="8" spans="2:13" x14ac:dyDescent="0.25">
      <c r="B8" t="s">
        <v>6</v>
      </c>
      <c r="C8">
        <v>2008</v>
      </c>
      <c r="D8" s="7">
        <v>113.51750154116165</v>
      </c>
      <c r="E8" s="2">
        <v>93.09</v>
      </c>
      <c r="F8" s="1">
        <v>-0.9</v>
      </c>
      <c r="G8" s="3">
        <v>861293.75999999954</v>
      </c>
      <c r="H8" s="9">
        <f t="shared" si="0"/>
        <v>92.288373279327175</v>
      </c>
    </row>
    <row r="9" spans="2:13" x14ac:dyDescent="0.25">
      <c r="B9" t="s">
        <v>7</v>
      </c>
      <c r="C9">
        <v>2008</v>
      </c>
      <c r="D9" s="7">
        <v>106.29538695368571</v>
      </c>
      <c r="E9" s="2">
        <v>89.98</v>
      </c>
      <c r="F9" s="1">
        <v>-0.7</v>
      </c>
      <c r="G9" s="3">
        <v>1056173.5499999998</v>
      </c>
      <c r="H9" s="9">
        <f t="shared" si="0"/>
        <v>99.11315734322973</v>
      </c>
      <c r="K9" t="s">
        <v>21</v>
      </c>
      <c r="M9">
        <f>SUMPRODUCT(H5:H64-D5:D64,H5:H64-D5:D64)</f>
        <v>73552.536461002703</v>
      </c>
    </row>
    <row r="10" spans="2:13" x14ac:dyDescent="0.25">
      <c r="B10" t="s">
        <v>8</v>
      </c>
      <c r="C10">
        <v>2008</v>
      </c>
      <c r="D10" s="7">
        <v>82.38953131746122</v>
      </c>
      <c r="E10" s="2">
        <v>91.27</v>
      </c>
      <c r="F10" s="1">
        <v>-0.5</v>
      </c>
      <c r="G10" s="3">
        <v>1271442.06</v>
      </c>
      <c r="H10" s="9">
        <f t="shared" si="0"/>
        <v>105.91449249327654</v>
      </c>
    </row>
    <row r="11" spans="2:13" x14ac:dyDescent="0.25">
      <c r="B11" t="s">
        <v>9</v>
      </c>
      <c r="C11">
        <v>2008</v>
      </c>
      <c r="D11" s="7">
        <v>67.202699796024447</v>
      </c>
      <c r="E11" s="2">
        <v>92.14</v>
      </c>
      <c r="F11" s="1">
        <v>-0.3</v>
      </c>
      <c r="G11" s="3">
        <v>1529199.3700000003</v>
      </c>
      <c r="H11" s="9">
        <f t="shared" si="0"/>
        <v>112.65402065681664</v>
      </c>
    </row>
    <row r="12" spans="2:13" x14ac:dyDescent="0.25">
      <c r="B12" t="s">
        <v>10</v>
      </c>
      <c r="C12">
        <v>2008</v>
      </c>
      <c r="D12" s="7">
        <v>78.674472928300787</v>
      </c>
      <c r="E12" s="2">
        <v>91.99</v>
      </c>
      <c r="F12" s="1">
        <v>-0.2</v>
      </c>
      <c r="G12" s="3">
        <v>1787255.5600000003</v>
      </c>
      <c r="H12" s="9">
        <f t="shared" si="0"/>
        <v>115.83680839948956</v>
      </c>
    </row>
    <row r="13" spans="2:13" x14ac:dyDescent="0.25">
      <c r="B13" t="s">
        <v>11</v>
      </c>
      <c r="C13">
        <v>2008</v>
      </c>
      <c r="D13" s="7">
        <v>85.43664288410271</v>
      </c>
      <c r="E13" s="2">
        <v>93.69</v>
      </c>
      <c r="F13" s="1">
        <v>-0.1</v>
      </c>
      <c r="G13" s="3">
        <v>2037624.2899999998</v>
      </c>
      <c r="H13" s="9">
        <f t="shared" si="0"/>
        <v>119.0331728776307</v>
      </c>
    </row>
    <row r="14" spans="2:13" x14ac:dyDescent="0.25">
      <c r="B14" t="s">
        <v>12</v>
      </c>
      <c r="C14">
        <v>2008</v>
      </c>
      <c r="D14" s="7">
        <v>86.01614254563431</v>
      </c>
      <c r="E14" s="2">
        <v>95.16</v>
      </c>
      <c r="F14" s="1">
        <v>-0.2</v>
      </c>
      <c r="G14" s="3">
        <v>2298949.2600000002</v>
      </c>
      <c r="H14" s="9">
        <f t="shared" si="0"/>
        <v>115.10356919576444</v>
      </c>
    </row>
    <row r="15" spans="2:13" x14ac:dyDescent="0.25">
      <c r="B15" t="s">
        <v>13</v>
      </c>
      <c r="C15">
        <v>2008</v>
      </c>
      <c r="D15" s="7">
        <v>90.589653939960073</v>
      </c>
      <c r="E15" s="2">
        <v>95.48</v>
      </c>
      <c r="F15" s="1">
        <v>-0.5</v>
      </c>
      <c r="G15" s="3">
        <v>2558406.100000001</v>
      </c>
      <c r="H15" s="9">
        <f t="shared" si="0"/>
        <v>104.06523989096</v>
      </c>
    </row>
    <row r="16" spans="2:13" x14ac:dyDescent="0.25">
      <c r="B16" t="s">
        <v>14</v>
      </c>
      <c r="C16">
        <v>2008</v>
      </c>
      <c r="D16" s="7">
        <v>112.47209682338985</v>
      </c>
      <c r="E16" s="2">
        <v>101.03</v>
      </c>
      <c r="F16" s="1">
        <v>-0.7</v>
      </c>
      <c r="G16" s="5">
        <v>2839073.8900000006</v>
      </c>
      <c r="H16" s="9">
        <f t="shared" si="0"/>
        <v>96.558329800831871</v>
      </c>
    </row>
    <row r="17" spans="2:8" x14ac:dyDescent="0.25">
      <c r="B17" t="s">
        <v>15</v>
      </c>
      <c r="C17">
        <v>2009</v>
      </c>
      <c r="D17" s="7">
        <v>141.45756803167609</v>
      </c>
      <c r="E17" s="2">
        <v>116.09</v>
      </c>
      <c r="F17" s="1">
        <v>-0.8</v>
      </c>
      <c r="G17" s="3">
        <v>266276.95</v>
      </c>
      <c r="H17" s="9">
        <f t="shared" si="0"/>
        <v>96.731958154445721</v>
      </c>
    </row>
    <row r="18" spans="2:8" x14ac:dyDescent="0.25">
      <c r="B18" t="s">
        <v>4</v>
      </c>
      <c r="C18">
        <v>2009</v>
      </c>
      <c r="D18" s="7">
        <v>127.53612090141893</v>
      </c>
      <c r="E18" s="2">
        <v>117.92</v>
      </c>
      <c r="F18" s="1">
        <v>-0.7</v>
      </c>
      <c r="G18" s="3">
        <v>479711.01000000013</v>
      </c>
      <c r="H18" s="9">
        <f t="shared" si="0"/>
        <v>99.981732950540561</v>
      </c>
    </row>
    <row r="19" spans="2:8" x14ac:dyDescent="0.25">
      <c r="B19" t="s">
        <v>5</v>
      </c>
      <c r="C19">
        <v>2009</v>
      </c>
      <c r="D19" s="7">
        <v>112.53168857590299</v>
      </c>
      <c r="E19" s="2">
        <v>118.05</v>
      </c>
      <c r="F19" s="1">
        <v>-0.5</v>
      </c>
      <c r="G19" s="3">
        <v>688751.49000000011</v>
      </c>
      <c r="H19" s="9">
        <f t="shared" si="0"/>
        <v>106.79047928104566</v>
      </c>
    </row>
    <row r="20" spans="2:8" x14ac:dyDescent="0.25">
      <c r="B20" t="s">
        <v>6</v>
      </c>
      <c r="C20">
        <v>2009</v>
      </c>
      <c r="D20" s="7">
        <v>92.507147528611469</v>
      </c>
      <c r="E20" s="2">
        <v>117.67</v>
      </c>
      <c r="F20" s="1">
        <v>-0.2</v>
      </c>
      <c r="G20" s="3">
        <v>880763.02000000025</v>
      </c>
      <c r="H20" s="9">
        <f t="shared" si="0"/>
        <v>117.17801475001654</v>
      </c>
    </row>
    <row r="21" spans="2:8" x14ac:dyDescent="0.25">
      <c r="B21" t="s">
        <v>7</v>
      </c>
      <c r="C21">
        <v>2009</v>
      </c>
      <c r="D21" s="7">
        <v>123.49181482622517</v>
      </c>
      <c r="E21" s="2">
        <v>113.87</v>
      </c>
      <c r="F21" s="1">
        <v>0.2</v>
      </c>
      <c r="G21" s="3">
        <v>1070340.6300000006</v>
      </c>
      <c r="H21" s="9">
        <f t="shared" si="0"/>
        <v>131.11937607901396</v>
      </c>
    </row>
    <row r="22" spans="2:8" x14ac:dyDescent="0.25">
      <c r="B22" t="s">
        <v>8</v>
      </c>
      <c r="C22">
        <v>2009</v>
      </c>
      <c r="D22" s="7">
        <v>132.48957849119031</v>
      </c>
      <c r="E22" s="2">
        <v>112.6</v>
      </c>
      <c r="F22" s="1">
        <v>0.4</v>
      </c>
      <c r="G22" s="3">
        <v>1258306.0400000005</v>
      </c>
      <c r="H22" s="9">
        <f t="shared" si="0"/>
        <v>137.95660912332895</v>
      </c>
    </row>
    <row r="23" spans="2:8" x14ac:dyDescent="0.25">
      <c r="B23" t="s">
        <v>9</v>
      </c>
      <c r="C23">
        <v>2009</v>
      </c>
      <c r="D23" s="7">
        <v>132.80487593324287</v>
      </c>
      <c r="E23" s="2">
        <v>112.33</v>
      </c>
      <c r="F23" s="1">
        <v>0.5</v>
      </c>
      <c r="G23" s="3">
        <v>1469363.3300000005</v>
      </c>
      <c r="H23" s="9">
        <f t="shared" si="0"/>
        <v>141.20697563623605</v>
      </c>
    </row>
    <row r="24" spans="2:8" x14ac:dyDescent="0.25">
      <c r="B24" t="s">
        <v>10</v>
      </c>
      <c r="C24">
        <v>2009</v>
      </c>
      <c r="D24" s="7">
        <v>136.04893179466907</v>
      </c>
      <c r="E24" s="2">
        <v>111.36</v>
      </c>
      <c r="F24" s="1">
        <v>0.6</v>
      </c>
      <c r="G24" s="3">
        <v>1685541.6100000013</v>
      </c>
      <c r="H24" s="9">
        <f t="shared" si="0"/>
        <v>144.44901647499282</v>
      </c>
    </row>
    <row r="25" spans="2:8" x14ac:dyDescent="0.25">
      <c r="B25" t="s">
        <v>11</v>
      </c>
      <c r="C25">
        <v>2009</v>
      </c>
      <c r="D25" s="7">
        <v>196.11554359923659</v>
      </c>
      <c r="E25" s="2">
        <v>110.83</v>
      </c>
      <c r="F25" s="1">
        <v>0.8</v>
      </c>
      <c r="G25" s="3">
        <v>1888311.7400000012</v>
      </c>
      <c r="H25" s="9">
        <f t="shared" si="0"/>
        <v>151.26590974055239</v>
      </c>
    </row>
    <row r="26" spans="2:8" x14ac:dyDescent="0.25">
      <c r="B26" t="s">
        <v>12</v>
      </c>
      <c r="C26">
        <v>2009</v>
      </c>
      <c r="D26" s="7">
        <v>205.55753798986936</v>
      </c>
      <c r="E26" s="2">
        <v>109.93</v>
      </c>
      <c r="F26" s="1">
        <v>1.1000000000000001</v>
      </c>
      <c r="G26" s="3">
        <v>2088673.4400000013</v>
      </c>
      <c r="H26" s="9">
        <f t="shared" si="0"/>
        <v>161.64070814873344</v>
      </c>
    </row>
    <row r="27" spans="2:8" x14ac:dyDescent="0.25">
      <c r="B27" t="s">
        <v>13</v>
      </c>
      <c r="C27">
        <v>2009</v>
      </c>
      <c r="D27" s="7">
        <v>164.7345097580716</v>
      </c>
      <c r="E27" s="2">
        <v>110.38</v>
      </c>
      <c r="F27" s="1">
        <v>1.4</v>
      </c>
      <c r="G27" s="3">
        <v>2312031.2100000023</v>
      </c>
      <c r="H27" s="9">
        <f t="shared" si="0"/>
        <v>171.98418358108813</v>
      </c>
    </row>
    <row r="28" spans="2:8" x14ac:dyDescent="0.25">
      <c r="B28" t="s">
        <v>14</v>
      </c>
      <c r="C28">
        <v>2009</v>
      </c>
      <c r="D28" s="7">
        <v>208.71186344160117</v>
      </c>
      <c r="E28" s="2">
        <v>114.79</v>
      </c>
      <c r="F28" s="1">
        <v>1.6</v>
      </c>
      <c r="G28" s="5">
        <v>2551770.2600000021</v>
      </c>
      <c r="H28" s="9">
        <f t="shared" si="0"/>
        <v>178.75445920639331</v>
      </c>
    </row>
    <row r="29" spans="2:8" x14ac:dyDescent="0.25">
      <c r="B29" t="s">
        <v>15</v>
      </c>
      <c r="C29">
        <v>2010</v>
      </c>
      <c r="D29" s="7">
        <v>160.84908339883205</v>
      </c>
      <c r="E29" s="2">
        <v>120.04</v>
      </c>
      <c r="F29" s="1">
        <v>1.6</v>
      </c>
      <c r="G29" s="3">
        <v>231470.91</v>
      </c>
      <c r="H29" s="9">
        <f t="shared" si="0"/>
        <v>182.10585073569081</v>
      </c>
    </row>
    <row r="30" spans="2:8" x14ac:dyDescent="0.25">
      <c r="B30" t="s">
        <v>4</v>
      </c>
      <c r="C30">
        <v>2010</v>
      </c>
      <c r="D30" s="7">
        <v>205.4668904225006</v>
      </c>
      <c r="E30" s="2">
        <v>121.92</v>
      </c>
      <c r="F30" s="1">
        <v>1.3</v>
      </c>
      <c r="G30" s="3">
        <v>415154.02999999997</v>
      </c>
      <c r="H30" s="9">
        <f t="shared" si="0"/>
        <v>171.1788412682354</v>
      </c>
    </row>
    <row r="31" spans="2:8" x14ac:dyDescent="0.25">
      <c r="B31" t="s">
        <v>5</v>
      </c>
      <c r="C31">
        <v>2010</v>
      </c>
      <c r="D31" s="7">
        <v>198.12180048167312</v>
      </c>
      <c r="E31" s="2">
        <v>122.81</v>
      </c>
      <c r="F31" s="1">
        <v>1</v>
      </c>
      <c r="G31" s="3">
        <v>594761.82000000018</v>
      </c>
      <c r="H31" s="9">
        <f t="shared" si="0"/>
        <v>160.25636965749703</v>
      </c>
    </row>
    <row r="32" spans="2:8" x14ac:dyDescent="0.25">
      <c r="B32" t="s">
        <v>6</v>
      </c>
      <c r="C32">
        <v>2010</v>
      </c>
      <c r="D32" s="7">
        <v>202.81646152393654</v>
      </c>
      <c r="E32" s="2">
        <v>123.39</v>
      </c>
      <c r="F32" s="1">
        <v>0.6</v>
      </c>
      <c r="G32" s="3">
        <v>761078.3200000003</v>
      </c>
      <c r="H32" s="9">
        <f t="shared" si="0"/>
        <v>145.79770364012109</v>
      </c>
    </row>
    <row r="33" spans="2:8" x14ac:dyDescent="0.25">
      <c r="B33" t="s">
        <v>7</v>
      </c>
      <c r="C33">
        <v>2010</v>
      </c>
      <c r="D33" s="7">
        <v>155.15730216355661</v>
      </c>
      <c r="E33" s="2">
        <v>121.75</v>
      </c>
      <c r="F33" s="1">
        <v>0.1</v>
      </c>
      <c r="G33" s="3">
        <v>951447.86</v>
      </c>
      <c r="H33" s="9">
        <f t="shared" si="0"/>
        <v>127.74644030733926</v>
      </c>
    </row>
    <row r="34" spans="2:8" x14ac:dyDescent="0.25">
      <c r="B34" t="s">
        <v>8</v>
      </c>
      <c r="C34">
        <v>2010</v>
      </c>
      <c r="D34" s="7">
        <v>94.35507106743465</v>
      </c>
      <c r="E34" s="2">
        <v>121.42</v>
      </c>
      <c r="F34" s="1">
        <v>-0.4</v>
      </c>
      <c r="G34" s="3">
        <v>1152897.7699999998</v>
      </c>
      <c r="H34" s="9">
        <f t="shared" si="0"/>
        <v>109.68097442013203</v>
      </c>
    </row>
    <row r="35" spans="2:8" x14ac:dyDescent="0.25">
      <c r="B35" t="s">
        <v>9</v>
      </c>
      <c r="C35">
        <v>2010</v>
      </c>
      <c r="D35" s="7">
        <v>86.198624346032062</v>
      </c>
      <c r="E35" s="2">
        <v>120.79</v>
      </c>
      <c r="F35" s="1">
        <v>-0.9</v>
      </c>
      <c r="G35" s="3">
        <v>1376617.0499999996</v>
      </c>
      <c r="H35" s="9">
        <f t="shared" si="0"/>
        <v>91.583006267908317</v>
      </c>
    </row>
    <row r="36" spans="2:8" x14ac:dyDescent="0.25">
      <c r="B36" t="s">
        <v>10</v>
      </c>
      <c r="C36">
        <v>2010</v>
      </c>
      <c r="D36" s="7">
        <v>88.657350648195148</v>
      </c>
      <c r="E36" s="2">
        <v>120.05</v>
      </c>
      <c r="F36" s="1">
        <v>-1.2</v>
      </c>
      <c r="G36" s="3">
        <v>1608414.9499999993</v>
      </c>
      <c r="H36" s="9">
        <f t="shared" si="0"/>
        <v>80.583112011736333</v>
      </c>
    </row>
    <row r="37" spans="2:8" x14ac:dyDescent="0.25">
      <c r="B37" t="s">
        <v>11</v>
      </c>
      <c r="C37">
        <v>2010</v>
      </c>
      <c r="D37" s="7">
        <v>117.98816271862023</v>
      </c>
      <c r="E37" s="2">
        <v>119.87</v>
      </c>
      <c r="F37" s="1">
        <v>-1.4</v>
      </c>
      <c r="G37" s="3">
        <v>1832213.7099999997</v>
      </c>
      <c r="H37" s="9">
        <f t="shared" si="0"/>
        <v>73.150435980283262</v>
      </c>
    </row>
    <row r="38" spans="2:8" x14ac:dyDescent="0.25">
      <c r="B38" t="s">
        <v>12</v>
      </c>
      <c r="C38">
        <v>2010</v>
      </c>
      <c r="D38" s="7">
        <v>143.92246609061931</v>
      </c>
      <c r="E38" s="2">
        <v>119.4</v>
      </c>
      <c r="F38" s="1">
        <v>-1.5</v>
      </c>
      <c r="G38" s="3">
        <v>2061900.66</v>
      </c>
      <c r="H38" s="9">
        <f t="shared" si="0"/>
        <v>69.263814922883483</v>
      </c>
    </row>
    <row r="39" spans="2:8" x14ac:dyDescent="0.25">
      <c r="B39" t="s">
        <v>13</v>
      </c>
      <c r="C39">
        <v>2010</v>
      </c>
      <c r="D39" s="7">
        <v>95.802482265265624</v>
      </c>
      <c r="E39" s="2">
        <v>120.55</v>
      </c>
      <c r="F39" s="1">
        <v>-1.5</v>
      </c>
      <c r="G39" s="3">
        <v>2316540.19</v>
      </c>
      <c r="H39" s="9">
        <f t="shared" si="0"/>
        <v>68.898348422898323</v>
      </c>
    </row>
    <row r="40" spans="2:8" x14ac:dyDescent="0.25">
      <c r="B40" t="s">
        <v>14</v>
      </c>
      <c r="C40">
        <v>2010</v>
      </c>
      <c r="D40" s="7">
        <v>68.370989053612675</v>
      </c>
      <c r="E40" s="2">
        <v>123.94</v>
      </c>
      <c r="F40" s="1">
        <v>-1.5</v>
      </c>
      <c r="G40" s="5">
        <v>2597192.21</v>
      </c>
      <c r="H40" s="9">
        <f t="shared" si="0"/>
        <v>68.498412372792984</v>
      </c>
    </row>
    <row r="41" spans="2:8" x14ac:dyDescent="0.25">
      <c r="B41" t="s">
        <v>15</v>
      </c>
      <c r="C41">
        <v>2011</v>
      </c>
      <c r="D41" s="7">
        <v>90.672404689188653</v>
      </c>
      <c r="E41" s="2">
        <v>130.16999999999999</v>
      </c>
      <c r="F41" s="1">
        <v>-1.4</v>
      </c>
      <c r="G41" s="3">
        <v>262574.53000000003</v>
      </c>
      <c r="H41" s="9">
        <f t="shared" si="0"/>
        <v>75.426696932836322</v>
      </c>
    </row>
    <row r="42" spans="2:8" x14ac:dyDescent="0.25">
      <c r="B42" t="s">
        <v>4</v>
      </c>
      <c r="C42">
        <v>2011</v>
      </c>
      <c r="D42" s="7">
        <v>105.87523317492322</v>
      </c>
      <c r="E42" s="2">
        <v>131.55000000000001</v>
      </c>
      <c r="F42" s="1">
        <v>-1.2</v>
      </c>
      <c r="G42" s="3">
        <v>471140.57000000007</v>
      </c>
      <c r="H42" s="9">
        <f t="shared" si="0"/>
        <v>82.237813980056643</v>
      </c>
    </row>
    <row r="43" spans="2:8" x14ac:dyDescent="0.25">
      <c r="B43" t="s">
        <v>5</v>
      </c>
      <c r="C43">
        <v>2011</v>
      </c>
      <c r="D43" s="7">
        <v>79.276735908056651</v>
      </c>
      <c r="E43" s="2">
        <v>132.94</v>
      </c>
      <c r="F43" s="1">
        <v>-0.9</v>
      </c>
      <c r="G43" s="3">
        <v>689545.77000000037</v>
      </c>
      <c r="H43" s="9">
        <f t="shared" si="0"/>
        <v>92.589696222221292</v>
      </c>
    </row>
    <row r="44" spans="2:8" x14ac:dyDescent="0.25">
      <c r="B44" t="s">
        <v>6</v>
      </c>
      <c r="C44">
        <v>2011</v>
      </c>
      <c r="D44" s="7">
        <v>72.723987117379721</v>
      </c>
      <c r="E44" s="2">
        <v>133.03</v>
      </c>
      <c r="F44" s="1">
        <v>-0.6</v>
      </c>
      <c r="G44" s="3">
        <v>913489.0500000004</v>
      </c>
      <c r="H44" s="9">
        <f t="shared" si="0"/>
        <v>102.93184191854908</v>
      </c>
    </row>
    <row r="45" spans="2:8" x14ac:dyDescent="0.25">
      <c r="B45" t="s">
        <v>7</v>
      </c>
      <c r="C45">
        <v>2011</v>
      </c>
      <c r="D45" s="7">
        <v>57.588795528708957</v>
      </c>
      <c r="E45" s="2">
        <v>131.99</v>
      </c>
      <c r="F45" s="1">
        <v>-0.3</v>
      </c>
      <c r="G45" s="3">
        <v>1166456.5700000003</v>
      </c>
      <c r="H45" s="9">
        <f t="shared" si="0"/>
        <v>113.23062928583295</v>
      </c>
    </row>
    <row r="46" spans="2:8" x14ac:dyDescent="0.25">
      <c r="B46" t="s">
        <v>8</v>
      </c>
      <c r="C46">
        <v>2011</v>
      </c>
      <c r="D46" s="7">
        <v>59.240578285523192</v>
      </c>
      <c r="E46" s="2">
        <v>131.75</v>
      </c>
      <c r="F46" s="1">
        <v>-0.2</v>
      </c>
      <c r="G46" s="3">
        <v>1418291.15</v>
      </c>
      <c r="H46" s="9">
        <f t="shared" si="0"/>
        <v>116.42226293713658</v>
      </c>
    </row>
    <row r="47" spans="2:8" x14ac:dyDescent="0.25">
      <c r="B47" t="s">
        <v>9</v>
      </c>
      <c r="C47">
        <v>2011</v>
      </c>
      <c r="D47" s="7">
        <v>55.065725854920437</v>
      </c>
      <c r="E47" s="2">
        <v>130.97999999999999</v>
      </c>
      <c r="F47" s="1">
        <v>-0.2</v>
      </c>
      <c r="G47" s="3">
        <v>1682860.6999999993</v>
      </c>
      <c r="H47" s="9">
        <f t="shared" si="0"/>
        <v>116.03989297673741</v>
      </c>
    </row>
    <row r="48" spans="2:8" x14ac:dyDescent="0.25">
      <c r="B48" t="s">
        <v>10</v>
      </c>
      <c r="C48">
        <v>2011</v>
      </c>
      <c r="D48" s="7">
        <v>88.215087254285891</v>
      </c>
      <c r="E48" s="2">
        <v>130.96</v>
      </c>
      <c r="F48" s="1">
        <v>-0.4</v>
      </c>
      <c r="G48" s="3">
        <v>1936896.3199999994</v>
      </c>
      <c r="H48" s="9">
        <f t="shared" si="0"/>
        <v>108.5638517110082</v>
      </c>
    </row>
    <row r="49" spans="2:8" x14ac:dyDescent="0.25">
      <c r="B49" t="s">
        <v>11</v>
      </c>
      <c r="C49">
        <v>2011</v>
      </c>
      <c r="D49" s="7">
        <v>90.940160434245271</v>
      </c>
      <c r="E49" s="2">
        <v>132.03</v>
      </c>
      <c r="F49" s="1">
        <v>-0.6</v>
      </c>
      <c r="G49" s="3">
        <v>2174146.6999999983</v>
      </c>
      <c r="H49" s="9">
        <f t="shared" si="0"/>
        <v>101.11347441116206</v>
      </c>
    </row>
    <row r="50" spans="2:8" x14ac:dyDescent="0.25">
      <c r="B50" t="s">
        <v>12</v>
      </c>
      <c r="C50">
        <v>2011</v>
      </c>
      <c r="D50" s="7">
        <v>71.003519757248256</v>
      </c>
      <c r="E50" s="2">
        <v>133.04</v>
      </c>
      <c r="F50" s="1">
        <v>-0.8</v>
      </c>
      <c r="G50" s="3">
        <v>2417823.1799999983</v>
      </c>
      <c r="H50" s="9">
        <f t="shared" si="0"/>
        <v>93.653754038727314</v>
      </c>
    </row>
    <row r="51" spans="2:8" x14ac:dyDescent="0.25">
      <c r="B51" t="s">
        <v>13</v>
      </c>
      <c r="C51">
        <v>2011</v>
      </c>
      <c r="D51" s="7">
        <v>68.636893364496501</v>
      </c>
      <c r="E51" s="2">
        <v>133.19</v>
      </c>
      <c r="F51" s="1">
        <v>-1</v>
      </c>
      <c r="G51" s="3">
        <v>2668539.299999998</v>
      </c>
      <c r="H51" s="9">
        <f t="shared" si="0"/>
        <v>86.182726670546231</v>
      </c>
    </row>
    <row r="52" spans="2:8" x14ac:dyDescent="0.25">
      <c r="B52" t="s">
        <v>14</v>
      </c>
      <c r="C52">
        <v>2011</v>
      </c>
      <c r="D52" s="7">
        <v>54.175211139070505</v>
      </c>
      <c r="E52" s="2">
        <v>134.38</v>
      </c>
      <c r="F52" s="1">
        <v>-1</v>
      </c>
      <c r="G52" s="5">
        <v>2962392.799999997</v>
      </c>
      <c r="H52" s="9">
        <f t="shared" si="0"/>
        <v>85.760794057060394</v>
      </c>
    </row>
    <row r="53" spans="2:8" x14ac:dyDescent="0.25">
      <c r="B53" t="s">
        <v>15</v>
      </c>
      <c r="C53">
        <v>2012</v>
      </c>
      <c r="D53" s="7">
        <v>52.354837492842158</v>
      </c>
      <c r="E53" s="2">
        <v>135.47999999999999</v>
      </c>
      <c r="F53" s="1">
        <v>-0.9</v>
      </c>
      <c r="G53" s="3">
        <v>235914.42</v>
      </c>
      <c r="H53" s="9">
        <f t="shared" si="0"/>
        <v>93.246954414441959</v>
      </c>
    </row>
    <row r="54" spans="2:8" x14ac:dyDescent="0.25">
      <c r="B54" t="s">
        <v>4</v>
      </c>
      <c r="C54">
        <v>2012</v>
      </c>
      <c r="D54" s="7">
        <v>76.552432859629619</v>
      </c>
      <c r="E54" s="2">
        <v>135.35</v>
      </c>
      <c r="F54" s="1">
        <v>-0.6</v>
      </c>
      <c r="G54" s="3">
        <v>435560.25999999989</v>
      </c>
      <c r="H54" s="9">
        <f t="shared" si="0"/>
        <v>103.6238237367417</v>
      </c>
    </row>
    <row r="55" spans="2:8" x14ac:dyDescent="0.25">
      <c r="B55" t="s">
        <v>5</v>
      </c>
      <c r="C55">
        <v>2012</v>
      </c>
      <c r="D55" s="7">
        <v>116.40418354704994</v>
      </c>
      <c r="E55" s="2">
        <v>134.96</v>
      </c>
      <c r="F55" s="1">
        <v>-0.5</v>
      </c>
      <c r="G55" s="3">
        <v>616826.0199999999</v>
      </c>
      <c r="H55" s="9">
        <f t="shared" si="0"/>
        <v>106.91696759906527</v>
      </c>
    </row>
    <row r="56" spans="2:8" x14ac:dyDescent="0.25">
      <c r="B56" t="s">
        <v>6</v>
      </c>
      <c r="C56">
        <v>2012</v>
      </c>
      <c r="D56" s="7">
        <v>55.588889686224853</v>
      </c>
      <c r="E56" s="2">
        <v>134.87</v>
      </c>
      <c r="F56" s="1">
        <v>-0.3</v>
      </c>
      <c r="G56" s="3">
        <v>791318.81</v>
      </c>
      <c r="H56" s="9">
        <f t="shared" si="0"/>
        <v>113.7752115020395</v>
      </c>
    </row>
    <row r="57" spans="2:8" x14ac:dyDescent="0.25">
      <c r="B57" t="s">
        <v>7</v>
      </c>
      <c r="C57">
        <v>2012</v>
      </c>
      <c r="D57" s="7">
        <v>45.767397540145325</v>
      </c>
      <c r="E57" s="2">
        <v>134.24</v>
      </c>
      <c r="F57" s="1">
        <v>-0.2</v>
      </c>
      <c r="G57" s="3">
        <v>999450.3</v>
      </c>
      <c r="H57" s="9">
        <f t="shared" si="0"/>
        <v>117.02930921948943</v>
      </c>
    </row>
    <row r="58" spans="2:8" x14ac:dyDescent="0.25">
      <c r="B58" t="s">
        <v>8</v>
      </c>
      <c r="C58">
        <v>2012</v>
      </c>
      <c r="D58" s="7">
        <v>86.745979370844807</v>
      </c>
      <c r="E58" s="2">
        <v>132.11000000000001</v>
      </c>
      <c r="F58" s="1">
        <v>0</v>
      </c>
      <c r="G58" s="3">
        <v>1206739.6900000002</v>
      </c>
      <c r="H58" s="9">
        <f t="shared" si="0"/>
        <v>123.83752953581616</v>
      </c>
    </row>
    <row r="59" spans="2:8" x14ac:dyDescent="0.25">
      <c r="B59" t="s">
        <v>9</v>
      </c>
      <c r="C59">
        <v>2012</v>
      </c>
      <c r="D59" s="7">
        <v>79.045663810180002</v>
      </c>
      <c r="E59" s="2">
        <v>131.86000000000001</v>
      </c>
      <c r="F59" s="1">
        <v>0.1</v>
      </c>
      <c r="G59" s="3">
        <v>1423219.0299999998</v>
      </c>
      <c r="H59" s="9">
        <f t="shared" si="0"/>
        <v>127.08010810021473</v>
      </c>
    </row>
    <row r="60" spans="2:8" x14ac:dyDescent="0.25">
      <c r="B60" t="s">
        <v>10</v>
      </c>
      <c r="C60">
        <v>2012</v>
      </c>
      <c r="D60" s="7">
        <v>138.85296130787816</v>
      </c>
      <c r="E60" s="2">
        <v>132.75</v>
      </c>
      <c r="F60" s="1">
        <v>0.4</v>
      </c>
      <c r="G60" s="3">
        <v>1635336.5499999993</v>
      </c>
      <c r="H60" s="9">
        <f t="shared" si="0"/>
        <v>137.44037817806901</v>
      </c>
    </row>
    <row r="61" spans="2:8" x14ac:dyDescent="0.25">
      <c r="B61" t="s">
        <v>11</v>
      </c>
      <c r="C61">
        <v>2012</v>
      </c>
      <c r="D61" s="7">
        <v>180.37632885979843</v>
      </c>
      <c r="E61" s="2">
        <v>134.03</v>
      </c>
      <c r="F61" s="1">
        <v>0.5</v>
      </c>
      <c r="G61" s="3">
        <v>1826681.6099999992</v>
      </c>
      <c r="H61" s="9">
        <f t="shared" si="0"/>
        <v>140.72124817921042</v>
      </c>
    </row>
    <row r="62" spans="2:8" x14ac:dyDescent="0.25">
      <c r="B62" t="s">
        <v>12</v>
      </c>
      <c r="C62">
        <v>2012</v>
      </c>
      <c r="D62" s="7">
        <v>195.14857347777271</v>
      </c>
      <c r="E62" s="2">
        <v>134.16</v>
      </c>
      <c r="F62" s="1">
        <v>0.6</v>
      </c>
      <c r="G62" s="3">
        <v>2016211.3299999994</v>
      </c>
      <c r="H62" s="9">
        <f t="shared" si="0"/>
        <v>144.00318273343362</v>
      </c>
    </row>
    <row r="63" spans="2:8" x14ac:dyDescent="0.25">
      <c r="B63" t="s">
        <v>13</v>
      </c>
      <c r="C63">
        <v>2012</v>
      </c>
      <c r="D63" s="7">
        <v>165.97320508215762</v>
      </c>
      <c r="E63" s="2">
        <v>132.81</v>
      </c>
      <c r="F63" s="1">
        <v>0.2</v>
      </c>
      <c r="G63" s="3">
        <v>2204850.9</v>
      </c>
      <c r="H63" s="9">
        <f t="shared" si="0"/>
        <v>129.50973734175483</v>
      </c>
    </row>
    <row r="64" spans="2:8" x14ac:dyDescent="0.25">
      <c r="B64" t="s">
        <v>14</v>
      </c>
      <c r="C64">
        <v>2012</v>
      </c>
      <c r="D64" s="7">
        <v>180.55878886539051</v>
      </c>
      <c r="E64" s="2">
        <v>132.44</v>
      </c>
      <c r="F64" s="1">
        <v>-0.3</v>
      </c>
      <c r="G64" s="3">
        <v>2402321.34</v>
      </c>
      <c r="H64" s="9">
        <f t="shared" si="0"/>
        <v>111.44995318543772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P45"/>
  <sheetViews>
    <sheetView tabSelected="1" topLeftCell="B9" workbookViewId="0">
      <selection activeCell="E22" sqref="E22"/>
    </sheetView>
  </sheetViews>
  <sheetFormatPr baseColWidth="10" defaultRowHeight="15" x14ac:dyDescent="0.25"/>
  <cols>
    <col min="8" max="8" width="15.42578125" customWidth="1"/>
  </cols>
  <sheetData>
    <row r="6" spans="2:16" x14ac:dyDescent="0.25">
      <c r="D6" s="8"/>
      <c r="G6" s="3"/>
    </row>
    <row r="7" spans="2:16" x14ac:dyDescent="0.25">
      <c r="D7" s="8"/>
      <c r="G7" s="3"/>
    </row>
    <row r="8" spans="2:16" x14ac:dyDescent="0.25">
      <c r="D8" s="8"/>
      <c r="G8" s="3"/>
    </row>
    <row r="9" spans="2:16" ht="75" x14ac:dyDescent="0.25">
      <c r="B9" s="3"/>
      <c r="C9" s="3"/>
      <c r="D9" s="6" t="s">
        <v>0</v>
      </c>
      <c r="E9" s="3" t="s">
        <v>1</v>
      </c>
      <c r="F9" s="3" t="s">
        <v>2</v>
      </c>
      <c r="G9" s="4" t="s">
        <v>3</v>
      </c>
      <c r="H9" s="3" t="s">
        <v>20</v>
      </c>
      <c r="J9" s="3" t="s">
        <v>16</v>
      </c>
      <c r="K9" s="3" t="s">
        <v>17</v>
      </c>
      <c r="L9" s="3" t="s">
        <v>18</v>
      </c>
      <c r="M9" s="3" t="s">
        <v>19</v>
      </c>
      <c r="P9" s="3"/>
    </row>
    <row r="10" spans="2:16" x14ac:dyDescent="0.25">
      <c r="B10" t="s">
        <v>15</v>
      </c>
      <c r="C10">
        <v>2008</v>
      </c>
      <c r="D10" s="7">
        <v>107.46877910151572</v>
      </c>
      <c r="E10" s="2">
        <v>91.36</v>
      </c>
      <c r="F10" s="1">
        <v>-1.5</v>
      </c>
      <c r="G10" s="3">
        <v>253839.74000000002</v>
      </c>
      <c r="H10" s="9">
        <f>SUMPRODUCT(E10:G10,$J$10:$L$10)+$M$10</f>
        <v>94.916752038815531</v>
      </c>
      <c r="J10">
        <v>1.3500740129504419E-3</v>
      </c>
      <c r="K10">
        <v>32.097567986318012</v>
      </c>
      <c r="L10">
        <v>-9.0825887880487837E-6</v>
      </c>
      <c r="M10">
        <v>145.24528323295462</v>
      </c>
    </row>
    <row r="11" spans="2:16" x14ac:dyDescent="0.25">
      <c r="B11" t="s">
        <v>4</v>
      </c>
      <c r="C11">
        <v>2008</v>
      </c>
      <c r="D11" s="7">
        <v>111.53235054268436</v>
      </c>
      <c r="E11" s="2">
        <v>93.42</v>
      </c>
      <c r="F11" s="1">
        <v>-1.5</v>
      </c>
      <c r="G11" s="3">
        <v>469873.47000000003</v>
      </c>
      <c r="H11" s="9">
        <f t="shared" ref="H11:H45" si="0">SUMPRODUCT(E11:G11,$J$10:$L$10)+$M$10</f>
        <v>92.957387657343844</v>
      </c>
    </row>
    <row r="12" spans="2:16" x14ac:dyDescent="0.25">
      <c r="B12" t="s">
        <v>5</v>
      </c>
      <c r="C12">
        <v>2008</v>
      </c>
      <c r="D12" s="7">
        <v>99.469682020770534</v>
      </c>
      <c r="E12" s="2">
        <v>93.11</v>
      </c>
      <c r="F12" s="1">
        <v>-1.2</v>
      </c>
      <c r="G12" s="3">
        <v>681538.26999999979</v>
      </c>
      <c r="H12" s="9">
        <f t="shared" si="0"/>
        <v>100.66377519099066</v>
      </c>
    </row>
    <row r="13" spans="2:16" x14ac:dyDescent="0.25">
      <c r="B13" t="s">
        <v>6</v>
      </c>
      <c r="C13">
        <v>2008</v>
      </c>
      <c r="D13" s="7">
        <v>113.51750154116165</v>
      </c>
      <c r="E13" s="2">
        <v>93.09</v>
      </c>
      <c r="F13" s="1">
        <v>-0.9</v>
      </c>
      <c r="G13" s="3">
        <v>861293.75999999954</v>
      </c>
      <c r="H13" s="9">
        <f t="shared" si="0"/>
        <v>108.66037338734159</v>
      </c>
    </row>
    <row r="14" spans="2:16" x14ac:dyDescent="0.25">
      <c r="B14" t="s">
        <v>7</v>
      </c>
      <c r="C14">
        <v>2008</v>
      </c>
      <c r="D14" s="7">
        <v>106.29538695368571</v>
      </c>
      <c r="E14" s="2">
        <v>89.98</v>
      </c>
      <c r="F14" s="1">
        <v>-0.7</v>
      </c>
      <c r="G14" s="3">
        <v>1056173.5499999998</v>
      </c>
      <c r="H14" s="9">
        <f t="shared" si="0"/>
        <v>113.30567525875361</v>
      </c>
      <c r="K14" t="s">
        <v>21</v>
      </c>
      <c r="M14">
        <f>SUMPRODUCT(H10:H45-D10:D45,H10:H45-D10:D45)</f>
        <v>29416.827442821748</v>
      </c>
    </row>
    <row r="15" spans="2:16" x14ac:dyDescent="0.25">
      <c r="B15" t="s">
        <v>8</v>
      </c>
      <c r="C15">
        <v>2008</v>
      </c>
      <c r="D15" s="7">
        <v>82.38953131746122</v>
      </c>
      <c r="E15" s="2">
        <v>91.27</v>
      </c>
      <c r="F15" s="1">
        <v>-0.5</v>
      </c>
      <c r="G15" s="3">
        <v>1271442.06</v>
      </c>
      <c r="H15" s="9">
        <f t="shared" si="0"/>
        <v>117.77173509614795</v>
      </c>
    </row>
    <row r="16" spans="2:16" x14ac:dyDescent="0.25">
      <c r="B16" t="s">
        <v>9</v>
      </c>
      <c r="C16">
        <v>2008</v>
      </c>
      <c r="D16" s="7">
        <v>67.202699796024447</v>
      </c>
      <c r="E16" s="2">
        <v>92.14</v>
      </c>
      <c r="F16" s="1">
        <v>-0.3</v>
      </c>
      <c r="G16" s="3">
        <v>1529199.3700000003</v>
      </c>
      <c r="H16" s="9">
        <f t="shared" si="0"/>
        <v>121.85131960395921</v>
      </c>
    </row>
    <row r="17" spans="2:8" x14ac:dyDescent="0.25">
      <c r="B17" t="s">
        <v>10</v>
      </c>
      <c r="C17">
        <v>2008</v>
      </c>
      <c r="D17" s="7">
        <v>78.674472928300787</v>
      </c>
      <c r="E17" s="2">
        <v>91.99</v>
      </c>
      <c r="F17" s="1">
        <v>-0.2</v>
      </c>
      <c r="G17" s="3">
        <v>1787255.5600000003</v>
      </c>
      <c r="H17" s="9">
        <f t="shared" si="0"/>
        <v>122.71705563350848</v>
      </c>
    </row>
    <row r="18" spans="2:8" x14ac:dyDescent="0.25">
      <c r="B18" t="s">
        <v>11</v>
      </c>
      <c r="C18">
        <v>2008</v>
      </c>
      <c r="D18" s="7">
        <v>85.43664288410271</v>
      </c>
      <c r="E18" s="2">
        <v>93.69</v>
      </c>
      <c r="F18" s="1">
        <v>-0.1</v>
      </c>
      <c r="G18" s="3">
        <v>2037624.2899999998</v>
      </c>
      <c r="H18" s="9">
        <f t="shared" si="0"/>
        <v>123.65511133798628</v>
      </c>
    </row>
    <row r="19" spans="2:8" x14ac:dyDescent="0.25">
      <c r="B19" t="s">
        <v>12</v>
      </c>
      <c r="C19">
        <v>2008</v>
      </c>
      <c r="D19" s="7">
        <v>86.01614254563431</v>
      </c>
      <c r="E19" s="2">
        <v>95.16</v>
      </c>
      <c r="F19" s="1">
        <v>-0.2</v>
      </c>
      <c r="G19" s="3">
        <v>2298949.2600000002</v>
      </c>
      <c r="H19" s="9">
        <f t="shared" si="0"/>
        <v>118.07383190559433</v>
      </c>
    </row>
    <row r="20" spans="2:8" x14ac:dyDescent="0.25">
      <c r="B20" t="s">
        <v>13</v>
      </c>
      <c r="C20">
        <v>2008</v>
      </c>
      <c r="D20" s="7">
        <v>90.589653939960073</v>
      </c>
      <c r="E20" s="2">
        <v>95.48</v>
      </c>
      <c r="F20" s="1">
        <v>-0.5</v>
      </c>
      <c r="G20" s="3">
        <v>2558406.100000001</v>
      </c>
      <c r="H20" s="9">
        <f t="shared" si="0"/>
        <v>106.08845374741649</v>
      </c>
    </row>
    <row r="21" spans="2:8" x14ac:dyDescent="0.25">
      <c r="B21" t="s">
        <v>14</v>
      </c>
      <c r="C21">
        <v>2008</v>
      </c>
      <c r="D21" s="7">
        <v>112.47209682338985</v>
      </c>
      <c r="E21" s="2">
        <v>101.03</v>
      </c>
      <c r="F21" s="1">
        <v>-0.7</v>
      </c>
      <c r="G21" s="5">
        <v>2839073.8900000006</v>
      </c>
      <c r="H21" s="9">
        <f t="shared" si="0"/>
        <v>97.127242938304335</v>
      </c>
    </row>
    <row r="22" spans="2:8" x14ac:dyDescent="0.25">
      <c r="B22" t="s">
        <v>15</v>
      </c>
      <c r="C22">
        <v>2009</v>
      </c>
      <c r="D22" s="7">
        <v>141.45756803167609</v>
      </c>
      <c r="E22" s="2">
        <v>116.09</v>
      </c>
      <c r="F22" s="1">
        <v>-0.8</v>
      </c>
      <c r="G22" s="3">
        <v>266276.95</v>
      </c>
      <c r="H22" s="9">
        <f t="shared" si="0"/>
        <v>117.3054748954778</v>
      </c>
    </row>
    <row r="23" spans="2:8" x14ac:dyDescent="0.25">
      <c r="B23" t="s">
        <v>4</v>
      </c>
      <c r="C23">
        <v>2009</v>
      </c>
      <c r="D23" s="7">
        <v>127.53612090141893</v>
      </c>
      <c r="E23" s="2">
        <v>117.92</v>
      </c>
      <c r="F23" s="1">
        <v>-0.7</v>
      </c>
      <c r="G23" s="3">
        <v>479711.01000000013</v>
      </c>
      <c r="H23" s="9">
        <f t="shared" si="0"/>
        <v>118.57916852920957</v>
      </c>
    </row>
    <row r="24" spans="2:8" x14ac:dyDescent="0.25">
      <c r="B24" t="s">
        <v>5</v>
      </c>
      <c r="C24">
        <v>2009</v>
      </c>
      <c r="D24" s="7">
        <v>112.53168857590299</v>
      </c>
      <c r="E24" s="2">
        <v>118.05</v>
      </c>
      <c r="F24" s="1">
        <v>-0.5</v>
      </c>
      <c r="G24" s="3">
        <v>688751.49000000011</v>
      </c>
      <c r="H24" s="9">
        <f t="shared" si="0"/>
        <v>123.10022891619852</v>
      </c>
    </row>
    <row r="25" spans="2:8" x14ac:dyDescent="0.25">
      <c r="B25" t="s">
        <v>6</v>
      </c>
      <c r="C25">
        <v>2009</v>
      </c>
      <c r="D25" s="7">
        <v>92.507147528611469</v>
      </c>
      <c r="E25" s="2">
        <v>117.67</v>
      </c>
      <c r="F25" s="1">
        <v>-0.2</v>
      </c>
      <c r="G25" s="3">
        <v>880763.02000000025</v>
      </c>
      <c r="H25" s="9">
        <f t="shared" si="0"/>
        <v>130.9850245144149</v>
      </c>
    </row>
    <row r="26" spans="2:8" x14ac:dyDescent="0.25">
      <c r="B26" t="s">
        <v>7</v>
      </c>
      <c r="C26">
        <v>2009</v>
      </c>
      <c r="D26" s="7">
        <v>123.49181482622517</v>
      </c>
      <c r="E26" s="2">
        <v>113.87</v>
      </c>
      <c r="F26" s="1">
        <v>0.2</v>
      </c>
      <c r="G26" s="3">
        <v>1070340.6300000006</v>
      </c>
      <c r="H26" s="9">
        <f t="shared" si="0"/>
        <v>142.0970659526418</v>
      </c>
    </row>
    <row r="27" spans="2:8" x14ac:dyDescent="0.25">
      <c r="B27" t="s">
        <v>8</v>
      </c>
      <c r="C27">
        <v>2009</v>
      </c>
      <c r="D27" s="7">
        <v>132.48957849119031</v>
      </c>
      <c r="E27" s="2">
        <v>112.6</v>
      </c>
      <c r="F27" s="1">
        <v>0.4</v>
      </c>
      <c r="G27" s="3">
        <v>1258306.0400000005</v>
      </c>
      <c r="H27" s="9">
        <f t="shared" si="0"/>
        <v>146.80765243050197</v>
      </c>
    </row>
    <row r="28" spans="2:8" x14ac:dyDescent="0.25">
      <c r="B28" t="s">
        <v>9</v>
      </c>
      <c r="C28">
        <v>2009</v>
      </c>
      <c r="D28" s="7">
        <v>132.80487593324287</v>
      </c>
      <c r="E28" s="2">
        <v>112.33</v>
      </c>
      <c r="F28" s="1">
        <v>0.5</v>
      </c>
      <c r="G28" s="3">
        <v>1469363.3300000005</v>
      </c>
      <c r="H28" s="9">
        <f t="shared" si="0"/>
        <v>148.10009813336032</v>
      </c>
    </row>
    <row r="29" spans="2:8" x14ac:dyDescent="0.25">
      <c r="B29" t="s">
        <v>10</v>
      </c>
      <c r="C29">
        <v>2009</v>
      </c>
      <c r="D29" s="7">
        <v>136.04893179466907</v>
      </c>
      <c r="E29" s="2">
        <v>111.36</v>
      </c>
      <c r="F29" s="1">
        <v>0.6</v>
      </c>
      <c r="G29" s="3">
        <v>1685541.6100000013</v>
      </c>
      <c r="H29" s="9">
        <f t="shared" si="0"/>
        <v>149.34508693805188</v>
      </c>
    </row>
    <row r="30" spans="2:8" x14ac:dyDescent="0.25">
      <c r="B30" t="s">
        <v>11</v>
      </c>
      <c r="C30">
        <v>2009</v>
      </c>
      <c r="D30" s="7">
        <v>196.11554359923659</v>
      </c>
      <c r="E30" s="2">
        <v>110.83</v>
      </c>
      <c r="F30" s="1">
        <v>0.8</v>
      </c>
      <c r="G30" s="3">
        <v>1888311.7400000012</v>
      </c>
      <c r="H30" s="9">
        <f t="shared" si="0"/>
        <v>153.92220728679942</v>
      </c>
    </row>
    <row r="31" spans="2:8" x14ac:dyDescent="0.25">
      <c r="B31" t="s">
        <v>12</v>
      </c>
      <c r="C31">
        <v>2009</v>
      </c>
      <c r="D31" s="7">
        <v>205.55753798986936</v>
      </c>
      <c r="E31" s="2">
        <v>109.93</v>
      </c>
      <c r="F31" s="1">
        <v>1.1000000000000001</v>
      </c>
      <c r="G31" s="3">
        <v>2088673.4400000013</v>
      </c>
      <c r="H31" s="9">
        <f t="shared" si="0"/>
        <v>161.73045968610879</v>
      </c>
    </row>
    <row r="32" spans="2:8" x14ac:dyDescent="0.25">
      <c r="B32" t="s">
        <v>13</v>
      </c>
      <c r="C32">
        <v>2009</v>
      </c>
      <c r="D32" s="7">
        <v>164.7345097580716</v>
      </c>
      <c r="E32" s="2">
        <v>110.38</v>
      </c>
      <c r="F32" s="1">
        <v>1.4</v>
      </c>
      <c r="G32" s="3">
        <v>2312031.2100000023</v>
      </c>
      <c r="H32" s="9">
        <f t="shared" si="0"/>
        <v>169.33167083778443</v>
      </c>
    </row>
    <row r="33" spans="2:8" x14ac:dyDescent="0.25">
      <c r="B33" t="s">
        <v>14</v>
      </c>
      <c r="C33">
        <v>2009</v>
      </c>
      <c r="D33" s="7">
        <v>208.71186344160117</v>
      </c>
      <c r="E33" s="2">
        <v>114.79</v>
      </c>
      <c r="F33" s="1">
        <v>1.6</v>
      </c>
      <c r="G33" s="5">
        <v>2551770.2600000021</v>
      </c>
      <c r="H33" s="9">
        <f t="shared" si="0"/>
        <v>173.57968705385767</v>
      </c>
    </row>
    <row r="34" spans="2:8" x14ac:dyDescent="0.25">
      <c r="B34" t="s">
        <v>15</v>
      </c>
      <c r="C34">
        <v>2010</v>
      </c>
      <c r="D34" s="7">
        <v>160.84908339883205</v>
      </c>
      <c r="E34" s="2">
        <v>120.04</v>
      </c>
      <c r="F34" s="1">
        <v>1.6</v>
      </c>
      <c r="G34" s="3">
        <v>231470.91</v>
      </c>
      <c r="H34" s="9">
        <f t="shared" si="0"/>
        <v>194.66109980365258</v>
      </c>
    </row>
    <row r="35" spans="2:8" x14ac:dyDescent="0.25">
      <c r="B35" t="s">
        <v>4</v>
      </c>
      <c r="C35">
        <v>2010</v>
      </c>
      <c r="D35" s="7">
        <v>205.4668904225006</v>
      </c>
      <c r="E35" s="2">
        <v>121.92</v>
      </c>
      <c r="F35" s="1">
        <v>1.3</v>
      </c>
      <c r="G35" s="3">
        <v>415154.02999999997</v>
      </c>
      <c r="H35" s="9">
        <f t="shared" si="0"/>
        <v>183.36604930063569</v>
      </c>
    </row>
    <row r="36" spans="2:8" x14ac:dyDescent="0.25">
      <c r="B36" t="s">
        <v>5</v>
      </c>
      <c r="C36">
        <v>2010</v>
      </c>
      <c r="D36" s="7">
        <v>198.12180048167312</v>
      </c>
      <c r="E36" s="2">
        <v>122.81</v>
      </c>
      <c r="F36" s="1">
        <v>1</v>
      </c>
      <c r="G36" s="3">
        <v>594761.82000000018</v>
      </c>
      <c r="H36" s="9">
        <f t="shared" si="0"/>
        <v>172.10667677091158</v>
      </c>
    </row>
    <row r="37" spans="2:8" x14ac:dyDescent="0.25">
      <c r="B37" t="s">
        <v>6</v>
      </c>
      <c r="C37">
        <v>2010</v>
      </c>
      <c r="D37" s="7">
        <v>202.81646152393654</v>
      </c>
      <c r="E37" s="2">
        <v>123.39</v>
      </c>
      <c r="F37" s="1">
        <v>0.6</v>
      </c>
      <c r="G37" s="3">
        <v>761078.3200000003</v>
      </c>
      <c r="H37" s="9">
        <f t="shared" si="0"/>
        <v>157.75784824114439</v>
      </c>
    </row>
    <row r="38" spans="2:8" x14ac:dyDescent="0.25">
      <c r="B38" t="s">
        <v>7</v>
      </c>
      <c r="C38">
        <v>2010</v>
      </c>
      <c r="D38" s="7">
        <v>155.15730216355661</v>
      </c>
      <c r="E38" s="2">
        <v>121.75</v>
      </c>
      <c r="F38" s="1">
        <v>0.1</v>
      </c>
      <c r="G38" s="3">
        <v>951447.86</v>
      </c>
      <c r="H38" s="9">
        <f t="shared" si="0"/>
        <v>139.97780187701412</v>
      </c>
    </row>
    <row r="39" spans="2:8" x14ac:dyDescent="0.25">
      <c r="B39" t="s">
        <v>8</v>
      </c>
      <c r="C39">
        <v>2010</v>
      </c>
      <c r="D39" s="7">
        <v>94.35507106743465</v>
      </c>
      <c r="E39" s="2">
        <v>121.42</v>
      </c>
      <c r="F39" s="1">
        <v>-0.4</v>
      </c>
      <c r="G39" s="3">
        <v>1152897.7699999998</v>
      </c>
      <c r="H39" s="9">
        <f t="shared" si="0"/>
        <v>122.09888566551142</v>
      </c>
    </row>
    <row r="40" spans="2:8" x14ac:dyDescent="0.25">
      <c r="B40" t="s">
        <v>9</v>
      </c>
      <c r="C40">
        <v>2010</v>
      </c>
      <c r="D40" s="7">
        <v>86.198624346032062</v>
      </c>
      <c r="E40" s="2">
        <v>120.79</v>
      </c>
      <c r="F40" s="1">
        <v>-0.9</v>
      </c>
      <c r="G40" s="3">
        <v>1376617.0499999996</v>
      </c>
      <c r="H40" s="9">
        <f t="shared" si="0"/>
        <v>104.0173009015259</v>
      </c>
    </row>
    <row r="41" spans="2:8" x14ac:dyDescent="0.25">
      <c r="B41" t="s">
        <v>10</v>
      </c>
      <c r="C41">
        <v>2010</v>
      </c>
      <c r="D41" s="7">
        <v>88.657350648195148</v>
      </c>
      <c r="E41" s="2">
        <v>120.05</v>
      </c>
      <c r="F41" s="1">
        <v>-1.2</v>
      </c>
      <c r="G41" s="3">
        <v>1608414.9499999993</v>
      </c>
      <c r="H41" s="9">
        <f t="shared" si="0"/>
        <v>92.281706443227677</v>
      </c>
    </row>
    <row r="42" spans="2:8" x14ac:dyDescent="0.25">
      <c r="B42" t="s">
        <v>11</v>
      </c>
      <c r="C42">
        <v>2010</v>
      </c>
      <c r="D42" s="7">
        <v>117.98816271862023</v>
      </c>
      <c r="E42" s="2">
        <v>119.87</v>
      </c>
      <c r="F42" s="1">
        <v>-1.4</v>
      </c>
      <c r="G42" s="3">
        <v>1832213.7099999997</v>
      </c>
      <c r="H42" s="9">
        <f t="shared" si="0"/>
        <v>83.829277724286499</v>
      </c>
    </row>
    <row r="43" spans="2:8" x14ac:dyDescent="0.25">
      <c r="B43" t="s">
        <v>12</v>
      </c>
      <c r="C43">
        <v>2010</v>
      </c>
      <c r="D43" s="7">
        <v>143.92246609061931</v>
      </c>
      <c r="E43" s="2">
        <v>119.4</v>
      </c>
      <c r="F43" s="1">
        <v>-1.5</v>
      </c>
      <c r="G43" s="3">
        <v>2061900.66</v>
      </c>
      <c r="H43" s="9">
        <f t="shared" si="0"/>
        <v>78.532734274037495</v>
      </c>
    </row>
    <row r="44" spans="2:8" x14ac:dyDescent="0.25">
      <c r="B44" t="s">
        <v>13</v>
      </c>
      <c r="C44">
        <v>2010</v>
      </c>
      <c r="D44" s="7">
        <v>95.802482265265624</v>
      </c>
      <c r="E44" s="2">
        <v>120.55</v>
      </c>
      <c r="F44" s="1">
        <v>-1.5</v>
      </c>
      <c r="G44" s="3">
        <v>2316540.19</v>
      </c>
      <c r="H44" s="9">
        <f t="shared" si="0"/>
        <v>76.22150071898038</v>
      </c>
    </row>
    <row r="45" spans="2:8" x14ac:dyDescent="0.25">
      <c r="B45" t="s">
        <v>14</v>
      </c>
      <c r="C45">
        <v>2010</v>
      </c>
      <c r="D45" s="7">
        <v>68.370989053612675</v>
      </c>
      <c r="E45" s="2">
        <v>123.94</v>
      </c>
      <c r="F45" s="1">
        <v>-1.5</v>
      </c>
      <c r="G45" s="5">
        <v>2597192.21</v>
      </c>
      <c r="H45" s="9">
        <f t="shared" si="0"/>
        <v>73.677030579689031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workbookViewId="0">
      <selection activeCell="M10" sqref="M10"/>
    </sheetView>
  </sheetViews>
  <sheetFormatPr baseColWidth="10" defaultRowHeight="15" x14ac:dyDescent="0.25"/>
  <cols>
    <col min="7" max="7" width="17.140625" customWidth="1"/>
    <col min="8" max="8" width="13.7109375" bestFit="1" customWidth="1"/>
    <col min="11" max="12" width="14.28515625" bestFit="1" customWidth="1"/>
    <col min="13" max="13" width="17.7109375" bestFit="1" customWidth="1"/>
  </cols>
  <sheetData>
    <row r="1" spans="2:14" ht="39.75" customHeight="1" x14ac:dyDescent="0.25"/>
    <row r="2" spans="2:14" ht="36.75" customHeight="1" x14ac:dyDescent="0.25"/>
    <row r="3" spans="2:14" ht="50.25" customHeight="1" x14ac:dyDescent="0.25"/>
    <row r="4" spans="2:14" ht="93" customHeight="1" x14ac:dyDescent="0.25"/>
    <row r="5" spans="2:14" ht="75" x14ac:dyDescent="0.25">
      <c r="B5" s="3"/>
      <c r="C5" s="3"/>
      <c r="D5" s="6" t="s">
        <v>0</v>
      </c>
      <c r="E5" s="3" t="s">
        <v>1</v>
      </c>
      <c r="F5" s="3" t="s">
        <v>2</v>
      </c>
      <c r="G5" s="4" t="s">
        <v>3</v>
      </c>
      <c r="H5" s="3" t="s">
        <v>20</v>
      </c>
      <c r="K5" t="s">
        <v>24</v>
      </c>
    </row>
    <row r="6" spans="2:14" x14ac:dyDescent="0.25">
      <c r="B6" t="s">
        <v>15</v>
      </c>
      <c r="C6">
        <v>2011</v>
      </c>
      <c r="D6" s="7">
        <v>90.672404689188653</v>
      </c>
      <c r="E6" s="2">
        <v>130.16999999999999</v>
      </c>
      <c r="F6" s="1">
        <v>-1.4</v>
      </c>
      <c r="G6" s="3">
        <v>262574.53000000003</v>
      </c>
      <c r="H6" s="9">
        <f>SUMPRODUCT(E6:G6,'entrenamiento - 2008 a 2010'!$J$10:$L$10)+'entrenamiento - 2008 a 2010'!$M$10</f>
        <v>98.099570704169992</v>
      </c>
      <c r="I6" t="s">
        <v>22</v>
      </c>
      <c r="J6" s="9">
        <f>-D6</f>
        <v>-90.672404689188653</v>
      </c>
      <c r="K6" s="10">
        <f>K7*$N$6^(1/12)</f>
        <v>1.2004276215708598</v>
      </c>
      <c r="M6" t="s">
        <v>24</v>
      </c>
      <c r="N6">
        <v>1.1000000000000001</v>
      </c>
    </row>
    <row r="7" spans="2:14" x14ac:dyDescent="0.25">
      <c r="B7" t="s">
        <v>4</v>
      </c>
      <c r="C7">
        <v>2011</v>
      </c>
      <c r="D7" s="7">
        <v>105.87523317492322</v>
      </c>
      <c r="E7" s="2">
        <v>131.55000000000001</v>
      </c>
      <c r="F7" s="1">
        <v>-1.2</v>
      </c>
      <c r="G7" s="3">
        <v>471140.57000000007</v>
      </c>
      <c r="H7" s="9">
        <f>SUMPRODUCT(E7:G7,'entrenamiento - 2008 a 2010'!$J$10:$L$10)+'entrenamiento - 2008 a 2010'!$M$10</f>
        <v>102.62662782709972</v>
      </c>
      <c r="K7" s="10">
        <f>K8*$N$6^(1/12)</f>
        <v>1.1909309707688185</v>
      </c>
    </row>
    <row r="8" spans="2:14" x14ac:dyDescent="0.25">
      <c r="B8" t="s">
        <v>5</v>
      </c>
      <c r="C8">
        <v>2011</v>
      </c>
      <c r="D8" s="7">
        <v>79.276735908056651</v>
      </c>
      <c r="E8" s="2">
        <v>132.94</v>
      </c>
      <c r="F8" s="1">
        <v>-0.9</v>
      </c>
      <c r="G8" s="3">
        <v>689545.77000000037</v>
      </c>
      <c r="H8" s="9">
        <f>SUMPRODUCT(E8:G8,'entrenamiento - 2008 a 2010'!$J$10:$L$10)+'entrenamiento - 2008 a 2010'!$M$10</f>
        <v>110.27409020510157</v>
      </c>
      <c r="K8" s="10">
        <f>K9*$N$6^(1/12)</f>
        <v>1.1815094485083364</v>
      </c>
    </row>
    <row r="9" spans="2:14" x14ac:dyDescent="0.25">
      <c r="B9" t="s">
        <v>6</v>
      </c>
      <c r="C9">
        <v>2011</v>
      </c>
      <c r="D9" s="7">
        <v>72.723987117379721</v>
      </c>
      <c r="E9" s="2">
        <v>133.03</v>
      </c>
      <c r="F9" s="1">
        <v>-0.6</v>
      </c>
      <c r="G9" s="3">
        <v>913489.0500000004</v>
      </c>
      <c r="H9" s="9">
        <f>SUMPRODUCT(E9:G9,'entrenamiento - 2008 a 2010'!$J$10:$L$10)+'entrenamiento - 2008 a 2010'!$M$10</f>
        <v>117.86949738357127</v>
      </c>
      <c r="K9" s="10">
        <f>K10*$N$6^(1/12)</f>
        <v>1.1721624604432723</v>
      </c>
      <c r="M9" s="11" t="s">
        <v>25</v>
      </c>
      <c r="N9" s="11">
        <f>SUMPRODUCT(J6:J29,K6:K29)</f>
        <v>81.670219523673808</v>
      </c>
    </row>
    <row r="10" spans="2:14" x14ac:dyDescent="0.25">
      <c r="B10" t="s">
        <v>7</v>
      </c>
      <c r="C10">
        <v>2011</v>
      </c>
      <c r="D10" s="7">
        <v>57.588795528708957</v>
      </c>
      <c r="E10" s="2">
        <v>131.99</v>
      </c>
      <c r="F10" s="1">
        <v>-0.3</v>
      </c>
      <c r="G10" s="3">
        <v>1166456.5700000003</v>
      </c>
      <c r="H10" s="9">
        <f>SUMPRODUCT(E10:G10,'entrenamiento - 2008 a 2010'!$J$10:$L$10)+'entrenamiento - 2008 a 2010'!$M$10</f>
        <v>125.19976374160069</v>
      </c>
      <c r="K10" s="10">
        <f>K11*$N$6^(1/12)</f>
        <v>1.1628894169293913</v>
      </c>
    </row>
    <row r="11" spans="2:14" x14ac:dyDescent="0.25">
      <c r="B11" t="s">
        <v>8</v>
      </c>
      <c r="C11">
        <v>2011</v>
      </c>
      <c r="D11" s="7">
        <v>59.240578285523192</v>
      </c>
      <c r="E11" s="2">
        <v>131.75</v>
      </c>
      <c r="F11" s="1">
        <v>-0.2</v>
      </c>
      <c r="G11" s="3">
        <v>1418291.15</v>
      </c>
      <c r="H11" s="9">
        <f>SUMPRODUCT(E11:G11,'entrenamiento - 2008 a 2010'!$J$10:$L$10)+'entrenamiento - 2008 a 2010'!$M$10</f>
        <v>126.12188658971843</v>
      </c>
      <c r="I11" t="s">
        <v>23</v>
      </c>
      <c r="J11" s="9">
        <f>D11</f>
        <v>59.240578285523192</v>
      </c>
      <c r="K11" s="10">
        <f>K12*$N$6^(1/12)</f>
        <v>1.1536897329871671</v>
      </c>
    </row>
    <row r="12" spans="2:14" x14ac:dyDescent="0.25">
      <c r="B12" t="s">
        <v>9</v>
      </c>
      <c r="C12">
        <v>2011</v>
      </c>
      <c r="D12" s="7">
        <v>55.065725854920437</v>
      </c>
      <c r="E12" s="2">
        <v>130.97999999999999</v>
      </c>
      <c r="F12" s="1">
        <v>-0.2</v>
      </c>
      <c r="G12" s="3">
        <v>1682860.6999999993</v>
      </c>
      <c r="H12" s="9">
        <f>SUMPRODUCT(E12:G12,'entrenamiento - 2008 a 2010'!$J$10:$L$10)+'entrenamiento - 2008 a 2010'!$M$10</f>
        <v>123.71787060423935</v>
      </c>
      <c r="K12" s="10">
        <f>K13*$N$6^(1/12)</f>
        <v>1.1445628282648797</v>
      </c>
    </row>
    <row r="13" spans="2:14" x14ac:dyDescent="0.25">
      <c r="B13" t="s">
        <v>10</v>
      </c>
      <c r="C13">
        <v>2011</v>
      </c>
      <c r="D13" s="7">
        <v>88.215087254285891</v>
      </c>
      <c r="E13" s="2">
        <v>130.96</v>
      </c>
      <c r="F13" s="1">
        <v>-0.4</v>
      </c>
      <c r="G13" s="3">
        <v>1936896.3199999994</v>
      </c>
      <c r="H13" s="9">
        <f>SUMPRODUCT(E13:G13,'entrenamiento - 2008 a 2010'!$J$10:$L$10)+'entrenamiento - 2008 a 2010'!$M$10</f>
        <v>114.99102893151846</v>
      </c>
      <c r="K13" s="10">
        <f>K14*$N$6^(1/12)</f>
        <v>1.1355081270020042</v>
      </c>
    </row>
    <row r="14" spans="2:14" x14ac:dyDescent="0.25">
      <c r="B14" t="s">
        <v>11</v>
      </c>
      <c r="C14">
        <v>2011</v>
      </c>
      <c r="D14" s="7">
        <v>90.940160434245271</v>
      </c>
      <c r="E14" s="2">
        <v>132.03</v>
      </c>
      <c r="F14" s="1">
        <v>-0.6</v>
      </c>
      <c r="G14" s="3">
        <v>2174146.6999999983</v>
      </c>
      <c r="H14" s="9">
        <f>SUMPRODUCT(E14:G14,'entrenamiento - 2008 a 2010'!$J$10:$L$10)+'entrenamiento - 2008 a 2010'!$M$10</f>
        <v>106.41811227210042</v>
      </c>
      <c r="K14" s="10">
        <f>K15*$N$6^(1/12)</f>
        <v>1.12652505799289</v>
      </c>
    </row>
    <row r="15" spans="2:14" x14ac:dyDescent="0.25">
      <c r="B15" t="s">
        <v>12</v>
      </c>
      <c r="C15">
        <v>2011</v>
      </c>
      <c r="D15" s="7">
        <v>71.003519757248256</v>
      </c>
      <c r="E15" s="2">
        <v>133.04</v>
      </c>
      <c r="F15" s="1">
        <v>-0.8</v>
      </c>
      <c r="G15" s="3">
        <v>2417823.1799999983</v>
      </c>
      <c r="H15" s="9">
        <f>SUMPRODUCT(E15:G15,'entrenamiento - 2008 a 2010'!$J$10:$L$10)+'entrenamiento - 2008 a 2010'!$M$10</f>
        <v>97.786748984430687</v>
      </c>
      <c r="K15" s="10">
        <f>K16*$N$6^(1/12)</f>
        <v>1.1176130545507266</v>
      </c>
    </row>
    <row r="16" spans="2:14" x14ac:dyDescent="0.25">
      <c r="B16" t="s">
        <v>13</v>
      </c>
      <c r="C16">
        <v>2011</v>
      </c>
      <c r="D16" s="7">
        <v>68.636893364496501</v>
      </c>
      <c r="E16" s="2">
        <v>133.19</v>
      </c>
      <c r="F16" s="1">
        <v>-1</v>
      </c>
      <c r="G16" s="3">
        <v>2668539.299999998</v>
      </c>
      <c r="H16" s="9">
        <f>SUMPRODUCT(E16:G16,'entrenamiento - 2008 a 2010'!$J$10:$L$10)+'entrenamiento - 2008 a 2010'!$M$10</f>
        <v>89.090286477773944</v>
      </c>
      <c r="I16" t="s">
        <v>22</v>
      </c>
      <c r="J16" s="9">
        <f>-D16</f>
        <v>-68.636893364496501</v>
      </c>
      <c r="K16" s="10">
        <f>K17*$N$6^(1/12)</f>
        <v>1.1087715544717947</v>
      </c>
    </row>
    <row r="17" spans="2:11" x14ac:dyDescent="0.25">
      <c r="B17" t="s">
        <v>14</v>
      </c>
      <c r="C17">
        <v>2011</v>
      </c>
      <c r="D17" s="7">
        <v>54.175211139070505</v>
      </c>
      <c r="E17" s="2">
        <v>134.38</v>
      </c>
      <c r="F17" s="1">
        <v>-1</v>
      </c>
      <c r="G17" s="5">
        <v>2962392.799999997</v>
      </c>
      <c r="H17" s="9">
        <f>SUMPRODUCT(E17:G17,'entrenamiento - 2008 a 2010'!$J$10:$L$10)+'entrenamiento - 2008 a 2010'!$M$10</f>
        <v>86.42294256142047</v>
      </c>
      <c r="K17" s="10">
        <f>K18*$N$6^(1/12)</f>
        <v>1.1000000000000005</v>
      </c>
    </row>
    <row r="18" spans="2:11" x14ac:dyDescent="0.25">
      <c r="B18" t="s">
        <v>15</v>
      </c>
      <c r="C18">
        <v>2012</v>
      </c>
      <c r="D18" s="7">
        <v>52.354837492842158</v>
      </c>
      <c r="E18" s="2">
        <v>135.47999999999999</v>
      </c>
      <c r="F18" s="1">
        <v>-0.9</v>
      </c>
      <c r="G18" s="3">
        <v>235914.42</v>
      </c>
      <c r="H18" s="9">
        <f>SUMPRODUCT(E18:G18,'entrenamiento - 2008 a 2010'!$J$10:$L$10)+'entrenamiento - 2008 a 2010'!$M$10</f>
        <v>114.3976664065119</v>
      </c>
      <c r="K18" s="10">
        <f>K19*$N$6^(1/12)</f>
        <v>1.0912978377916907</v>
      </c>
    </row>
    <row r="19" spans="2:11" x14ac:dyDescent="0.25">
      <c r="B19" t="s">
        <v>4</v>
      </c>
      <c r="C19">
        <v>2012</v>
      </c>
      <c r="D19" s="7">
        <v>76.552432859629619</v>
      </c>
      <c r="E19" s="2">
        <v>135.35</v>
      </c>
      <c r="F19" s="1">
        <v>-0.6</v>
      </c>
      <c r="G19" s="3">
        <v>435560.25999999989</v>
      </c>
      <c r="H19" s="9">
        <f>SUMPRODUCT(E19:G19,'entrenamiento - 2008 a 2010'!$J$10:$L$10)+'entrenamiento - 2008 a 2010'!$M$10</f>
        <v>122.21346022482103</v>
      </c>
      <c r="K19" s="10">
        <f>K20*$N$6^(1/12)</f>
        <v>1.082664518880744</v>
      </c>
    </row>
    <row r="20" spans="2:11" x14ac:dyDescent="0.25">
      <c r="B20" t="s">
        <v>5</v>
      </c>
      <c r="C20">
        <v>2012</v>
      </c>
      <c r="D20" s="7">
        <v>116.40418354704994</v>
      </c>
      <c r="E20" s="2">
        <v>134.96</v>
      </c>
      <c r="F20" s="1">
        <v>-0.5</v>
      </c>
      <c r="G20" s="3">
        <v>616826.0199999999</v>
      </c>
      <c r="H20" s="9">
        <f>SUMPRODUCT(E20:G20,'entrenamiento - 2008 a 2010'!$J$10:$L$10)+'entrenamiento - 2008 a 2010'!$M$10</f>
        <v>123.77632813515464</v>
      </c>
      <c r="K20" s="10">
        <f>K21*$N$6^(1/12)</f>
        <v>1.0740994986439421</v>
      </c>
    </row>
    <row r="21" spans="2:11" x14ac:dyDescent="0.25">
      <c r="B21" t="s">
        <v>6</v>
      </c>
      <c r="C21">
        <v>2012</v>
      </c>
      <c r="D21" s="7">
        <v>55.588889686224853</v>
      </c>
      <c r="E21" s="2">
        <v>134.87</v>
      </c>
      <c r="F21" s="1">
        <v>-0.3</v>
      </c>
      <c r="G21" s="3">
        <v>791318.81</v>
      </c>
      <c r="H21" s="9">
        <f>SUMPRODUCT(E21:G21,'entrenamiento - 2008 a 2010'!$J$10:$L$10)+'entrenamiento - 2008 a 2010'!$M$10</f>
        <v>128.61087396770773</v>
      </c>
      <c r="K21" s="10">
        <f>K22*$N$6^(1/12)</f>
        <v>1.0656022367666111</v>
      </c>
    </row>
    <row r="22" spans="2:11" x14ac:dyDescent="0.25">
      <c r="B22" t="s">
        <v>7</v>
      </c>
      <c r="C22">
        <v>2012</v>
      </c>
      <c r="D22" s="7">
        <v>45.767397540145325</v>
      </c>
      <c r="E22" s="2">
        <v>134.24</v>
      </c>
      <c r="F22" s="1">
        <v>-0.2</v>
      </c>
      <c r="G22" s="3">
        <v>999450.3</v>
      </c>
      <c r="H22" s="9">
        <f>SUMPRODUCT(E22:G22,'entrenamiento - 2008 a 2010'!$J$10:$L$10)+'entrenamiento - 2008 a 2010'!$M$10</f>
        <v>129.92940748219749</v>
      </c>
      <c r="K22" s="10">
        <f>K23*$N$6^(1/12)</f>
        <v>1.0571721972085375</v>
      </c>
    </row>
    <row r="23" spans="2:11" x14ac:dyDescent="0.25">
      <c r="B23" t="s">
        <v>8</v>
      </c>
      <c r="C23">
        <v>2012</v>
      </c>
      <c r="D23" s="7">
        <v>86.745979370844807</v>
      </c>
      <c r="E23" s="2">
        <v>132.11000000000001</v>
      </c>
      <c r="F23" s="1">
        <v>0</v>
      </c>
      <c r="G23" s="3">
        <v>1206739.6900000002</v>
      </c>
      <c r="H23" s="9">
        <f>SUMPRODUCT(E23:G23,'entrenamiento - 2008 a 2010'!$J$10:$L$10)+'entrenamiento - 2008 a 2010'!$M$10</f>
        <v>134.46332113231804</v>
      </c>
      <c r="K23" s="10">
        <f>K24*$N$6^(1/12)</f>
        <v>1.0488088481701519</v>
      </c>
    </row>
    <row r="24" spans="2:11" x14ac:dyDescent="0.25">
      <c r="B24" t="s">
        <v>9</v>
      </c>
      <c r="C24">
        <v>2012</v>
      </c>
      <c r="D24" s="7">
        <v>79.045663810180002</v>
      </c>
      <c r="E24" s="2">
        <v>131.86000000000001</v>
      </c>
      <c r="F24" s="1">
        <v>0.1</v>
      </c>
      <c r="G24" s="3">
        <v>1423219.0299999998</v>
      </c>
      <c r="H24" s="9">
        <f>SUMPRODUCT(E24:G24,'entrenamiento - 2008 a 2010'!$J$10:$L$10)+'entrenamiento - 2008 a 2010'!$M$10</f>
        <v>135.7065475861184</v>
      </c>
      <c r="K24" s="10">
        <f>K25*$N$6^(1/12)</f>
        <v>1.0405116620589814</v>
      </c>
    </row>
    <row r="25" spans="2:11" x14ac:dyDescent="0.25">
      <c r="B25" t="s">
        <v>10</v>
      </c>
      <c r="C25">
        <v>2012</v>
      </c>
      <c r="D25" s="7">
        <v>138.85296130787816</v>
      </c>
      <c r="E25" s="2">
        <v>132.75</v>
      </c>
      <c r="F25" s="1">
        <v>0.4</v>
      </c>
      <c r="G25" s="3">
        <v>1635336.5499999993</v>
      </c>
      <c r="H25" s="9">
        <f>SUMPRODUCT(E25:G25,'entrenamiento - 2008 a 2010'!$J$10:$L$10)+'entrenamiento - 2008 a 2010'!$M$10</f>
        <v>143.41044333898463</v>
      </c>
      <c r="K25" s="10">
        <f>K26*$N$6^(1/12)</f>
        <v>1.0322801154563672</v>
      </c>
    </row>
    <row r="26" spans="2:11" x14ac:dyDescent="0.25">
      <c r="B26" t="s">
        <v>11</v>
      </c>
      <c r="C26">
        <v>2012</v>
      </c>
      <c r="D26" s="7">
        <v>180.37632885979843</v>
      </c>
      <c r="E26" s="2">
        <v>134.03</v>
      </c>
      <c r="F26" s="1">
        <v>0.5</v>
      </c>
      <c r="G26" s="3">
        <v>1826681.6099999992</v>
      </c>
      <c r="H26" s="9">
        <f>SUMPRODUCT(E26:G26,'entrenamiento - 2008 a 2010'!$J$10:$L$10)+'entrenamiento - 2008 a 2010'!$M$10</f>
        <v>144.8840197357485</v>
      </c>
      <c r="K26" s="10">
        <f>K27*$N$6^(1/12)</f>
        <v>1.0241136890844451</v>
      </c>
    </row>
    <row r="27" spans="2:11" x14ac:dyDescent="0.25">
      <c r="B27" t="s">
        <v>12</v>
      </c>
      <c r="C27">
        <v>2012</v>
      </c>
      <c r="D27" s="7">
        <v>195.14857347777271</v>
      </c>
      <c r="E27" s="2">
        <v>134.16</v>
      </c>
      <c r="F27" s="1">
        <v>0.6</v>
      </c>
      <c r="G27" s="3">
        <v>2016211.3299999994</v>
      </c>
      <c r="H27" s="9">
        <f>SUMPRODUCT(E27:G27,'entrenamiento - 2008 a 2010'!$J$10:$L$10)+'entrenamiento - 2008 a 2010'!$M$10</f>
        <v>146.37253153412794</v>
      </c>
      <c r="I27" t="s">
        <v>23</v>
      </c>
      <c r="J27" s="9">
        <f>D27</f>
        <v>195.14857347777271</v>
      </c>
      <c r="K27" s="10">
        <f>K28*$N$6^(1/12)</f>
        <v>1.0160118677733874</v>
      </c>
    </row>
    <row r="28" spans="2:11" x14ac:dyDescent="0.25">
      <c r="B28" t="s">
        <v>13</v>
      </c>
      <c r="C28">
        <v>2012</v>
      </c>
      <c r="D28" s="7">
        <v>165.97320508215762</v>
      </c>
      <c r="E28" s="2">
        <v>132.81</v>
      </c>
      <c r="F28" s="1">
        <v>0.2</v>
      </c>
      <c r="G28" s="3">
        <v>2204850.9</v>
      </c>
      <c r="H28" s="9">
        <f>SUMPRODUCT(E28:G28,'entrenamiento - 2008 a 2010'!$J$10:$L$10)+'entrenamiento - 2008 a 2010'!$M$10</f>
        <v>131.8183460962189</v>
      </c>
      <c r="K28" s="10">
        <f>K29*$N$6^(1/12)</f>
        <v>1.0079741404289038</v>
      </c>
    </row>
    <row r="29" spans="2:11" x14ac:dyDescent="0.25">
      <c r="B29" t="s">
        <v>14</v>
      </c>
      <c r="C29">
        <v>2012</v>
      </c>
      <c r="D29" s="7">
        <v>180.55878886539051</v>
      </c>
      <c r="E29" s="2">
        <v>132.44</v>
      </c>
      <c r="F29" s="1">
        <v>-0.3</v>
      </c>
      <c r="G29" s="3">
        <v>2402321.34</v>
      </c>
      <c r="H29" s="9">
        <f>SUMPRODUCT(E29:G29,'entrenamiento - 2008 a 2010'!$J$10:$L$10)+'entrenamiento - 2008 a 2010'!$M$10</f>
        <v>113.97551977136004</v>
      </c>
      <c r="K29" s="10">
        <v>1</v>
      </c>
    </row>
    <row r="30" spans="2:11" x14ac:dyDescent="0.25">
      <c r="K30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regresion - 2008 a 2012</vt:lpstr>
      <vt:lpstr>entrenamiento - 2008 a 2010</vt:lpstr>
      <vt:lpstr>prueba - 2011 a 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ANFI</cp:lastModifiedBy>
  <dcterms:created xsi:type="dcterms:W3CDTF">2014-09-30T18:12:36Z</dcterms:created>
  <dcterms:modified xsi:type="dcterms:W3CDTF">2014-09-30T22:11:16Z</dcterms:modified>
</cp:coreProperties>
</file>