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 sheetId="2" r:id="rId6"/>
    <sheet state="visible" name="Diseño" sheetId="3" r:id="rId7"/>
    <sheet state="visible" name="Semana Diagnostico" sheetId="4" r:id="rId8"/>
    <sheet state="visible" name="S.2" sheetId="5" r:id="rId9"/>
    <sheet state="visible" name="S.3" sheetId="6" r:id="rId10"/>
    <sheet state="visible" name="S.4" sheetId="7" r:id="rId11"/>
    <sheet state="visible" name="S.5" sheetId="8" r:id="rId12"/>
    <sheet state="visible" name="S.6" sheetId="9" r:id="rId13"/>
    <sheet state="visible" name="S.7" sheetId="10" r:id="rId14"/>
    <sheet state="visible" name="S.8" sheetId="11" r:id="rId15"/>
    <sheet state="visible" name="S.9" sheetId="12" r:id="rId16"/>
    <sheet state="visible" name="S.10" sheetId="13" r:id="rId17"/>
    <sheet state="visible" name="S.11" sheetId="14" r:id="rId18"/>
    <sheet state="visible" name="Proyectos" sheetId="15" r:id="rId19"/>
    <sheet state="visible" name="Practicas" sheetId="16" r:id="rId20"/>
    <sheet state="visible" name="Tareas" sheetId="17" r:id="rId21"/>
    <sheet state="visible" name="Metadata"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<sst xmlns="http://schemas.openxmlformats.org/spreadsheetml/2006/main" count="1335" uniqueCount="466">
  <si>
    <t>Diseño de Contenido Curricular</t>
  </si>
  <si>
    <t xml:space="preserve">Resumen de Ponderacion y Horas </t>
  </si>
  <si>
    <t>Competencias que se formaran en el Segundo Semestre 2026</t>
  </si>
  <si>
    <t>Curso</t>
  </si>
  <si>
    <t>768 - Algoritmos</t>
  </si>
  <si>
    <t>semestre que aplica</t>
  </si>
  <si>
    <t>Primer Semestre 2027</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</si>
  <si>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</si>
  <si>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</si>
  <si>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</si>
  <si>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</si>
  <si>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</si>
  <si>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</si>
  <si>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No.</t>
  </si>
  <si>
    <t>Ponderacion</t>
  </si>
  <si>
    <t>Cantidad</t>
  </si>
  <si>
    <t>Horas utilizadas</t>
  </si>
  <si>
    <t>Aspectos clave que debe abordar</t>
  </si>
  <si>
    <t>Competencias relacionadas al perfil del egresado (Especifica)</t>
  </si>
  <si>
    <t>Competencia</t>
  </si>
  <si>
    <t>Nombre de la Unidad</t>
  </si>
  <si>
    <t>Tema</t>
  </si>
  <si>
    <t>Subtema</t>
  </si>
  <si>
    <t>Mes</t>
  </si>
  <si>
    <t>Semana</t>
  </si>
  <si>
    <t>Valor Maximo Recomendado</t>
  </si>
  <si>
    <t>Actividades durante el peridodo de laboratorio</t>
  </si>
  <si>
    <t>Competencias relacionadas al perfil del egresado (General)</t>
  </si>
  <si>
    <t xml:space="preserve">Analiza problemas computacionales y formula soluciones algorítmicas utilizando pensamiento computacional, pseudocódigo y diagramas de flujo en las tecnologías establecidas  para representar el procesamiento y flujo de datos bajo criterios de corrección lógica, claridad y orden </t>
  </si>
  <si>
    <t>Unidad 0: Introducción y diagnóstico</t>
  </si>
  <si>
    <t>Introducción al laboratorio</t>
  </si>
  <si>
    <t>Programa, metodología, evaluación diagnóstica, normas e introducción</t>
  </si>
  <si>
    <t>Enero</t>
  </si>
  <si>
    <t>Unidad 1 - La computadora</t>
  </si>
  <si>
    <t>La computadora</t>
  </si>
  <si>
    <t>Definición, evolución, hardware, software y procesamiento de información</t>
  </si>
  <si>
    <t xml:space="preserve">Identifica los componentes físicos y lógicos de un sistema computacional utilizando el modelo de Von Neumann y la clasificación del hardware y software para explicar la función de cada elemento en el procesamiento y flujo de datos </t>
  </si>
  <si>
    <t>Fundamentos de la computadora</t>
  </si>
  <si>
    <t>Tiempo</t>
  </si>
  <si>
    <t>Modelo de Von Neumann</t>
  </si>
  <si>
    <t>Unidad de control, ALU, memoria, dispositivos de entrada y salida, buses y ciclo fetch-decode-execute</t>
  </si>
  <si>
    <t>Demuestra pensamiento crítico, actitud investigativa y rigor analítico en el
 planteamiento y la resolución de problemas complejos.</t>
  </si>
  <si>
    <t>Organización de sistemas computacionales</t>
  </si>
  <si>
    <t>Arquitecturas RISC y CISC; memoria principal y secundaria; software de sistema, aplicación y programación</t>
  </si>
  <si>
    <t>Febrero</t>
  </si>
  <si>
    <t xml:space="preserve">Convierte valores entre los sistemas decimal, binario, octal y hexadecimal aplicando métodos de conversión posicional y estándares de codificación de información para representar datos digitales con precisión y verificar los resultados obtenidos </t>
  </si>
  <si>
    <t>Unidad 2 - Arquitectura y organización VNA</t>
  </si>
  <si>
    <t>Sistemas de numeración</t>
  </si>
  <si>
    <t>Sistemas decimal, binario, octal y hexadecimal; conversiones y operaciones básicas</t>
  </si>
  <si>
    <t>Construye soluciones integrales trabajando en forma colaborativa y
 propositiva en equipos interdisciplinarios, en forma presencial o utilizando
 plataformas virtuales.</t>
  </si>
  <si>
    <t>Representación digital de datos</t>
  </si>
  <si>
    <t>Códigos ASCII, Unicode, ISO-8859 y representación básica de texto, imágenes, audio y video</t>
  </si>
  <si>
    <t xml:space="preserve">Descompone problemas computacionales en subproblemas manejables empleando técnicas de descomposición, reconocimiento de patrones y abstracción para identificar entradas, procesos y salidas antes de diseñar la solución algorítmica </t>
  </si>
  <si>
    <t>Unidad 3 -  Pensamiento computacional</t>
  </si>
  <si>
    <t>Análisis de problemas</t>
  </si>
  <si>
    <t>Identificación del problema, contexto, entradas, procesos, salidas, restricciones e instancias</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</si>
  <si>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</si>
  <si>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Técnicas de pensamiento computacional</t>
  </si>
  <si>
    <t>Descomposición, reconocimiento de patrones, abstracción, generalización e identificación de subproblemas</t>
  </si>
  <si>
    <t>Marzo</t>
  </si>
  <si>
    <t>Identifica oportunidades y riesgos para la innovación y adaptación de
 conocimientos y tecnologías para resolver problemas.</t>
  </si>
  <si>
    <t xml:space="preserve">1. Bienvenida y Presentación                                   </t>
  </si>
  <si>
    <t xml:space="preserve">Crea algoritmos para resolver problemas secuenciales, condicionales y repetitivos mediante estructuras de control representadas con pseudocodigo para producir soluciones correctas, legibles y verificables de acuerdo con los resultados esperados </t>
  </si>
  <si>
    <t>Unidad 4 – Fundamentos de Algoritmos</t>
  </si>
  <si>
    <t>Tiempo Aproximado</t>
  </si>
  <si>
    <t>Elementos de un algoritmo</t>
  </si>
  <si>
    <t>Definición, características, instrucciones, variables, constantes, tipos de datos, expresiones y operadores</t>
  </si>
  <si>
    <t>Algoritmos secuenciales y condicionales</t>
  </si>
  <si>
    <t>Aplica principios básicos de ingeniería, ciencias de computación y sistemas
 de información y comunicación, en la formulación y resolución adecuada de
 problemas complejos.</t>
  </si>
  <si>
    <t>Estructuras secuenciales, condicional simple, doble y múltiple mediante PSeInt y RAPTOR</t>
  </si>
  <si>
    <t>Abril</t>
  </si>
  <si>
    <t>Algoritmos repetitivos</t>
  </si>
  <si>
    <t>Ciclos Mientras, Repetir y Para; contadores, acumuladores,</t>
  </si>
  <si>
    <t>No puedes excederte mas de 15 minutos</t>
  </si>
  <si>
    <t xml:space="preserve">Implementa algoritmos que procesan cadenas, arreglos unidimensionales y arreglos multidimensionales utilizando pseudocódigo y diagramas de flujo  para almacenar, consultar y modificar colecciones de datos de manera estructurada </t>
  </si>
  <si>
    <t>Unidad 5 – Algoritmos</t>
  </si>
  <si>
    <t>Cadenas y arreglos unidimensionales</t>
  </si>
  <si>
    <t>Manipulación de cadenas, declaración de arreglos, recorridos, búsquedas, actualización y procesamiento de datos</t>
  </si>
  <si>
    <t xml:space="preserve">Nombre y Formacion Academica </t>
  </si>
  <si>
    <t>Aplica los conocimientos de su disciplina en la elaboración, fundamentación
 y defensa de argumentos para prevenir y resolver problemas complejos en
 su campo profesional, identificando y aplicando innovaciones.</t>
  </si>
  <si>
    <t>Arreglos multidimensionales</t>
  </si>
  <si>
    <t>Declaración, recorrido y procesamiento de matrices; aplicación integrada en PSeInt y RAPTOR</t>
  </si>
  <si>
    <t>Presentarse, mencionar tu carrera y experiencia profesional.</t>
  </si>
  <si>
    <t>Proyectos</t>
  </si>
  <si>
    <t xml:space="preserve">Prueba el funcionamiento y la corrección de algoritmos mediante pruebas de escritorio, casos de prueba y ejecución para detectar errores lógicos y comprobar el cumplimiento de los resultados esperados </t>
  </si>
  <si>
    <t>Aplica estándares de calidad, eficiencia y seguridad en la implementación
 adecuada de soluciones de software, hardware y TIC en general.</t>
  </si>
  <si>
    <t>Unidad 6 – Administración y representación de Algoritmos</t>
  </si>
  <si>
    <t>Pseudocódigo, diagramas de flujo y pruebas</t>
  </si>
  <si>
    <t>Simbología, representación de algoritmos, pruebas de escritorio, casos de prueba, depuración, corrección lógica y evaluación de soluciones</t>
  </si>
  <si>
    <t xml:space="preserve">Experiencia docente y profecional </t>
  </si>
  <si>
    <t>Breve resumen de la experiencia enseñando programación y proyectos desarrollados.</t>
  </si>
  <si>
    <t>Control de Versiones</t>
  </si>
  <si>
    <t>Introduccion al uso de Git y Github</t>
  </si>
  <si>
    <t>Rol del auxiliar dentro del curso (funciones, actividades y apoyo a los estudiantes).</t>
  </si>
  <si>
    <t>Explicar como apoyar a los estudiantes, horarios de apoyo y de soporte, monitoreo de tareas, dudas y explicación de modalidades.</t>
  </si>
  <si>
    <t>Prácticas</t>
  </si>
  <si>
    <t>Expectativas sobre la dinámica del curso</t>
  </si>
  <si>
    <t>No</t>
  </si>
  <si>
    <t xml:space="preserve">Mencionar participación, modalidad presencial, entrega y calificación de proyectos y prácticas. 						</t>
  </si>
  <si>
    <t>Tipo</t>
  </si>
  <si>
    <t>Verbo en Presente</t>
  </si>
  <si>
    <t>Objeto de la acción</t>
  </si>
  <si>
    <t>Tareas</t>
  </si>
  <si>
    <t xml:space="preserve">Tiempo que emplearas </t>
  </si>
  <si>
    <t>[Palabras conectoreas] Herramientas o metodología</t>
  </si>
  <si>
    <t>[Palabras conectoreas] Condiciones específicas</t>
  </si>
  <si>
    <t>Nivel</t>
  </si>
  <si>
    <t xml:space="preserve">2. Evaluación de Conocimientos Previos                             </t>
  </si>
  <si>
    <t>General</t>
  </si>
  <si>
    <t>Analiza</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</si>
  <si>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</si>
  <si>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</si>
  <si>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Total</t>
  </si>
  <si>
    <t>Redactaras de 15 a 20 preguntas con sus respectivas respuestas , por lo que debes escoge los temas que evaluaras</t>
  </si>
  <si>
    <t>problemas computacionales y formula soluciones algorítmicas</t>
  </si>
  <si>
    <t xml:space="preserve">utilizando pensamiento computacional, pseudocódigo y diagramas de flujo en las tecnologías establecidas </t>
  </si>
  <si>
    <t>Redactaras una parte practica para realizar la evaluacion de conocimientos previos</t>
  </si>
  <si>
    <t>para representar el procesamiento y flujo de datos bajo criterios de corrección lógica, claridad y orden</t>
  </si>
  <si>
    <t>Validacion</t>
  </si>
  <si>
    <t>Analizar</t>
  </si>
  <si>
    <t xml:space="preserve">3. Presentación de los Estudiantes                                </t>
  </si>
  <si>
    <t xml:space="preserve">No puedes excederte mas de 30 minutos </t>
  </si>
  <si>
    <t>Seleccion al Azar de 5 Estudiantes</t>
  </si>
  <si>
    <t xml:space="preserve">Elegir 5 estudiantes al azar mediante sorteo o número de lista.						</t>
  </si>
  <si>
    <t>Como redactar compentecias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</si>
  <si>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</si>
  <si>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</si>
  <si>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Nombre completo.
Intereses y expectativas del curso.
Experiencia previa en programación.
Dato curioso personal (película favorita).</t>
  </si>
  <si>
    <t>Especifica</t>
  </si>
  <si>
    <t>Crea</t>
  </si>
  <si>
    <t>algoritmos para resolver problemas secuenciales, condicionales y repetitivos</t>
  </si>
  <si>
    <t>mediante estructuras de control representadas con pseudocodigo</t>
  </si>
  <si>
    <t>para producir soluciones correctas, legibles y verificables de acuerdo con los resultados esperados</t>
  </si>
  <si>
    <t>crear</t>
  </si>
  <si>
    <t>Manual para redactar Competencias</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</si>
  <si>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</si>
  <si>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</si>
  <si>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</si>
  <si>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</si>
  <si>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</si>
  <si>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</si>
  <si>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 xml:space="preserve">5.  Mostrar Programa del Curso                 </t>
  </si>
  <si>
    <t>No puedes excederte mas de 30 minutos</t>
  </si>
  <si>
    <t>Implementa</t>
  </si>
  <si>
    <t xml:space="preserve">6. Evaluación de Conocimientos del Curso Actual                                  </t>
  </si>
  <si>
    <t>algoritmos que procesan cadenas, arreglos unidimensionales y arreglos multidimensionales</t>
  </si>
  <si>
    <t xml:space="preserve">utilizando pseudocódigo y diagramas de flujo </t>
  </si>
  <si>
    <t>para almacenar, consultar y modificar colecciones de datos de manera estructurada</t>
  </si>
  <si>
    <t>Aplicar</t>
  </si>
  <si>
    <t xml:space="preserve">Redactaras 20 preguntas con sus respectivas respuestas </t>
  </si>
  <si>
    <t>Pregunta: ¿Cuál afirmación sobre la ALU (Unidad Aritmético-Lógica) es FALSA? Respuesta: Controla el flujo de instrucciones del programa</t>
  </si>
  <si>
    <t>Prueba</t>
  </si>
  <si>
    <t>el funcionamiento y la corrección de algoritmos</t>
  </si>
  <si>
    <t>mediante pruebas de escritorio, casos de prueba y ejecución</t>
  </si>
  <si>
    <t>para detectar errores lógicos y comprobar el cumplimiento de los resultados esperados</t>
  </si>
  <si>
    <t>Evaluar</t>
  </si>
  <si>
    <t>Identifica</t>
  </si>
  <si>
    <t>los componentes físicos y lógicos de un sistema computacional</t>
  </si>
  <si>
    <t>utilizando el modelo de Von Neumann y la clasificación del hardware y software</t>
  </si>
  <si>
    <t>para explicar la función de cada elemento en el procesamiento y flujo de datos</t>
  </si>
  <si>
    <t>Recordar</t>
  </si>
  <si>
    <t>Convierte</t>
  </si>
  <si>
    <t>valores entre los sistemas decimal, binario, octal y hexadecimal</t>
  </si>
  <si>
    <t>aplicando métodos de conversión posicional y estándares de codificación de información</t>
  </si>
  <si>
    <t>para representar datos digitales con precisión y verificar los resultados obtenidos</t>
  </si>
  <si>
    <t>Descompone</t>
  </si>
  <si>
    <t>problemas computacionales en subproblemas manejables</t>
  </si>
  <si>
    <t>empleando técnicas de descomposición, reconocimiento de patrones y abstracción</t>
  </si>
  <si>
    <t>para identificar entradas, procesos y salidas antes de diseñar la solución algorítmica</t>
  </si>
  <si>
    <t>Si las competencias son las misma que el semetre anterior compartenos tu opinion de porque no se cambiaron</t>
  </si>
  <si>
    <t>Diseño de la Sesión de Laboratorio</t>
  </si>
  <si>
    <t>Ponderación</t>
  </si>
  <si>
    <t>Validación de Tiempo</t>
  </si>
  <si>
    <t>1. Área Actitudinal (Saber Ser)</t>
  </si>
  <si>
    <t>Tiene que estar en un rango de 3 a 5 minutos</t>
  </si>
  <si>
    <t>Nombre del Valor</t>
  </si>
  <si>
    <t>Compromiso y responsabilidad</t>
  </si>
  <si>
    <t>Descripcion</t>
  </si>
  <si>
    <t>Se recuerda a los estudiantes la importancia de mantener una actitud positiva, responsable y comprometida durante el curso, reforzando el propósito de la asignatura de Algoritmos como base de su formación como programadores.</t>
  </si>
  <si>
    <t>Como se relaciona con los conocimientos de la sesion y se aplicaria</t>
  </si>
  <si>
    <t>Esta actitud de compromiso favorece la atención y participación activa durante la explicación de los fundamentos de la computadora y su arquitectura en la sesión de laboratorio.</t>
  </si>
  <si>
    <t>2. Área Conocimiento (Saber)</t>
  </si>
  <si>
    <t>No puede exceder los 60 minutos</t>
  </si>
  <si>
    <t>Competencia a desarrollar</t>
  </si>
  <si>
    <t>2.1 Contenido</t>
  </si>
  <si>
    <t>Precisión profesional</t>
  </si>
  <si>
    <t>Unidad</t>
  </si>
  <si>
    <t xml:space="preserve">Tema </t>
  </si>
  <si>
    <t>Sub Tema</t>
  </si>
  <si>
    <t>La precisión profesional es la capacidad de actuar con exactitud, claridad y responsabilidad al aplicar conocimientos técnicos. En el campo de la informática y la ingeniería en sistemas, implica realizar tareas de programación, configuración de sistemas, implementación de software y documentación técnica con un alto nivel de detalle y sin margen para errores innecesarios.</t>
  </si>
  <si>
    <t>La precisión profesional se aplica al estudiar los componentes de hardware y software de la computadora: exige documentar y clasificar correctamente cada tipo de software (sistema, aplicación, programación) y firmware sin errores ni ambigüedades.</t>
  </si>
  <si>
    <t>2.2 Recursos Educativos</t>
  </si>
  <si>
    <t>Tipo de Recurso a utilizar</t>
  </si>
  <si>
    <t>Valor maximo recomendado en Minutos</t>
  </si>
  <si>
    <t>Rigor y verificación</t>
  </si>
  <si>
    <t>Tiempo Aproximado ( unicamente el valor de minutos )</t>
  </si>
  <si>
    <t>Presentacion</t>
  </si>
  <si>
    <t>Obligatorio</t>
  </si>
  <si>
    <t>El rigor y la verificación son la disposición a comprobar sistemáticamente que un resultado técnico es correcto antes de darlo por válido. En el trabajo con datos digitales, implica revisar con método cada conversión numérica y cada codificación de caracteres, sin dar nada por sentado.</t>
  </si>
  <si>
    <t>Video</t>
  </si>
  <si>
    <t>Lectura</t>
  </si>
  <si>
    <t>Optativo</t>
  </si>
  <si>
    <t>Convertir valores entre sistemas numéricos y codificar información digital exige verificar cada resultado paso a paso, ya que un solo dígito o bit incorrecto cambia por completo el dato representado.</t>
  </si>
  <si>
    <t>Ejercicio Demostrativo</t>
  </si>
  <si>
    <t>3. Área de Habilidades (Saber Hacer)</t>
  </si>
  <si>
    <t>Tiene que estar en un rango de 30 a 50 minutos</t>
  </si>
  <si>
    <t>Actividad 1 (Obligatoria)</t>
  </si>
  <si>
    <t>Competencia que predomina en la actividad</t>
  </si>
  <si>
    <t>Software de Sistema</t>
  </si>
  <si>
    <t>Sistemas Operativos, Hipervisores, utilitarios</t>
  </si>
  <si>
    <t>Ejercicio practico</t>
  </si>
  <si>
    <t>Software de aplicación</t>
  </si>
  <si>
    <t>ERP, CRM, WMS, Software ofimático, etc.</t>
  </si>
  <si>
    <t>Software de Programación</t>
  </si>
  <si>
    <t>Coloca el tiempo que usar en la actividad, un tiempo sugerido 30 minutos</t>
  </si>
  <si>
    <t>Lenguaje de programación y clasificación de lenguajes</t>
  </si>
  <si>
    <t>Descripcion de la Actividad</t>
  </si>
  <si>
    <t>Aplicaciones de control de calidad y seguridad</t>
  </si>
  <si>
    <t>Se realiza una demostración de la arquitectura de Von Neumann y el ciclo fetch-decode-execute (traza paso a paso), destacando buenas prácticas de diseño y análisis. Los estudiantes participan identificando cada etapa del ciclo sobre ejemplos guiados.</t>
  </si>
  <si>
    <t>Normativas y estándares internacionales</t>
  </si>
  <si>
    <t>Firmware</t>
  </si>
  <si>
    <t>Programar y controlar el hardware a bajo nivel</t>
  </si>
  <si>
    <t>Actividad 2 (Optativa puedes hacerla si lo consideras apropiado)</t>
  </si>
  <si>
    <t>Discusión de foro</t>
  </si>
  <si>
    <t>Coloca el tiempo que usar en la actividad, un tiempo sugerido 20 minutos</t>
  </si>
  <si>
    <t>Se revisan en conjunto las preguntas publicadas en el foro del curso junto con sus respuestas correspondientes, aclarando dudas y reforzando los temas de fundamentos y arquitectura de la computadora.</t>
  </si>
  <si>
    <t>3. Cierre</t>
  </si>
  <si>
    <t>Tiene que estar en un rango de 10 a 15 minutos</t>
  </si>
  <si>
    <t>Asignacion de Actividades</t>
  </si>
  <si>
    <t>Se toma la foto grupal de cierre y se asigna la tarea correspondiente a la semana 2. Se resuelven dudas</t>
  </si>
  <si>
    <t>Resuelve alguna duda, asigna las actividades que deben realizar, dudas de proyectos, etc</t>
  </si>
  <si>
    <t>Los estudiantes clasifican ejemplos reales de software (sistema, aplicación, programación, firmware) y los ubican dentro de la arquitectura de la computadora, identificando su función y nivel de interacción con el hardware.</t>
  </si>
  <si>
    <t>Otros</t>
  </si>
  <si>
    <t>actividades</t>
  </si>
  <si>
    <t>Actividad complementaria: los estudiantes investigan un estándar o normativa internacional de calidad/seguridad aplicable al software o firmware y comparten un breve resumen con el grupo.</t>
  </si>
  <si>
    <t>Los estudiantes resuelven conversiones entre los sistemas decimal, binario, octal y hexadecimal, y codifican palabras cortas usando la tabla ASCII, verificando cada resultado con el compañero de equipo.</t>
  </si>
  <si>
    <t>Se resuelven dudas sobre la clasificación de software y firmware, se organiza a los estudiantes en sus grupos de trabajo y se asigna la tarea correspondiente a la semana 3.</t>
  </si>
  <si>
    <t>Investigación</t>
  </si>
  <si>
    <t>Los estudiantes investigan la diferencia entre ASCII y Unicode y cómo se representan digitalmente imágenes, audio o video, compartiendo un breve resumen con el grupo.</t>
  </si>
  <si>
    <t>Se resuelven dudas sobre las conversiones numéricas y la codificación de datos, se organiza a los estudiantes en sus grupos de trabajo y se asigna la tarea correspondiente a la semana 4.</t>
  </si>
  <si>
    <t>Responsabilidad</t>
  </si>
  <si>
    <t>El estudiante demuestra responsabilidad al aplicar técnicas de descomposición, patrones y abstracción en la resolución de problemas, cumpliendo puntualmente con las actividades y preparándose adecuadamente para diseñar soluciones algorítmicas efectivas.</t>
  </si>
  <si>
    <t>La responsabilidad se aplica al descomponer un problema en subproblemas manejables y al abstraer sus características esenciales: exige dedicar el tiempo necesario para analizar el contexto y las entradas/salidas antes de diseñar la solución algorítmica.</t>
  </si>
  <si>
    <t>Unidad 3 - Pensamiento computacional</t>
  </si>
  <si>
    <t>Fundamentos de Algoritmos</t>
  </si>
  <si>
    <t>Descomposición</t>
  </si>
  <si>
    <t>Reconocimiento de patrones</t>
  </si>
  <si>
    <t>Abstracción</t>
  </si>
  <si>
    <t>Definición de un problema (instancias y soluciones)</t>
  </si>
  <si>
    <t>Características de un problema (necesidad de la solución, contexto, claro, relevante, etc.)</t>
  </si>
  <si>
    <t>Cuestionario</t>
  </si>
  <si>
    <t>Los estudiantes resuelven un corto que les presenta problemas computacionales y deben clasificarlos según su contexto, identificar sus características y aplicar descomposición, abstracción y reconocimiento de patrones para estructurarlos.</t>
  </si>
  <si>
    <t>Ejercicio</t>
  </si>
  <si>
    <t xml:space="preserve">Orden y claridad						</t>
  </si>
  <si>
    <t>Los estudiantes eligen un problema sencillo de su entorno real, lo descomponen en subproblemas y proponen una primera aproximación de solución algorítmica, compartiendo su análisis con el grupo.</t>
  </si>
  <si>
    <t>El orden y la claridad consisten en nombrar y organizar cada elemento de un algoritmo (variables, constantes, expresiones, operadores) de forma cohesiva y comprensible, de manera que cualquier persona pueda seguir la lógica sin ambigüedades.</t>
  </si>
  <si>
    <t>Se resuelven dudas sobre la descomposición y abstracción de problemas, se organiza a los estudiantes en sus grupos de trabajo y se asigna la tarea correspondiente a la semana 5.</t>
  </si>
  <si>
    <t>Al definir variables, constantes, tipos de datos, expresiones y operadores de un algoritmo, el orden y la claridad evitan errores de interpretación y facilitan que otras personas revisen o continúen el trabajo.</t>
  </si>
  <si>
    <t>Los estudiantes analizan ejemplos de pseudocódigo e identifican sus elementos (variables, constantes, tipos de datos, expresiones y operadores), y luego escriben un algoritmo sencillo declarando correctamente cada elemento.</t>
  </si>
  <si>
    <t>Los estudiantes escriben en pseudocódigo un pequeño algoritmo propio que declare variables, constantes y utilice expresiones y operadores, y lo comparten con un compañero para revisión.</t>
  </si>
  <si>
    <t>Se resuelven dudas sobre la definición de variables, constantes, tipos de datos, expresiones y operadores, se organiza a los estudiantes en sus grupos de trabajo y se asigna la tarea correspondiente a la semana 6.</t>
  </si>
  <si>
    <t>Orden y método</t>
  </si>
  <si>
    <t>Hábito de estructurar el trabajo de forma secuencial, jerárquica y documentada para garantizar resultados reproducibles.</t>
  </si>
  <si>
    <t>Descomponer problemas y representarlos de forma estructurada demanda un proceso ordenado y sistemático.</t>
  </si>
  <si>
    <t>Constancia</t>
  </si>
  <si>
    <t>Capacidad de mantener un esfuerzo continuo y ordenado durante el diseño, ejecución y corrección de algoritmos.</t>
  </si>
  <si>
    <t>Escribir algoritmos con instrucciones, palabras reservadas y estructuras condicionales correctas requiere disciplina sintáctica.
El estudiante revisa su pseudocódigo contra una lista de verificación de elementos antes de entregarlo.</t>
  </si>
  <si>
    <t>Manipulación de cadenas</t>
  </si>
  <si>
    <t>Longitud, concatenación, comparación, extracción y recorrido de caracteres</t>
  </si>
  <si>
    <t>Arreglos unidimensionales</t>
  </si>
  <si>
    <t>Definición, características, declaración, dimensión e índices</t>
  </si>
  <si>
    <t>Almacenamiento en arreglos</t>
  </si>
  <si>
    <t>Asignación, ingreso y lectura de elementos</t>
  </si>
  <si>
    <t>Los estudiantes resuelven un ejercicio practico el cual se enfoca en los tipos de datos basico que existen en un algoritmo y los guia para aprender acerca de las estructuras secuenciales</t>
  </si>
  <si>
    <t>Ejemplo Practico</t>
  </si>
  <si>
    <t>El estudiante desarrollará en PSeInt un algoritmo que permita registrar los nombres y las calificaciones de diez estudiantes utilizando arreglos unidimensionales.</t>
  </si>
  <si>
    <t>Prueba de algortimos</t>
  </si>
  <si>
    <t>Cada estudiante preparará tres casos de prueba: uno con datos normales, uno que busque un nombre inexistente y otro que actualice la calificación de un estudiante registrado</t>
  </si>
  <si>
    <t>Se resuelven dudas sobre los fundamentos basicos de los algoritmos, sus tipos de datos, sus estructuras y preguntas sobre las actividades ponderadas</t>
  </si>
  <si>
    <t>Resolucion de dudas tanto de actividades ponderadas como del curso</t>
  </si>
  <si>
    <t>Organización</t>
  </si>
  <si>
    <t>Capacidad de ordenar información, procesos y recursos siguiendo una estructura lógica que facilite su comprensión y utilización.</t>
  </si>
  <si>
    <t>El manejo de arreglos multidimensionales requiere identificar correctamente filas, columnas e índices; por ello, el estudiante organiza los datos antes de implementar el algoritmo, utiliza nombres descriptivos para las estructuras y mantiene un orden lógico durante su recorrido y procesamiento.</t>
  </si>
  <si>
    <t>Matrices</t>
  </si>
  <si>
    <t>Organización de información mediante filas y columnas</t>
  </si>
  <si>
    <t>Declaración de matrices</t>
  </si>
  <si>
    <t>Dimensiones, índices, tipos de datos e inicialización</t>
  </si>
  <si>
    <t>Recorrido de matrices</t>
  </si>
  <si>
    <t>Utilización de ciclos anidados para recorrer filas y columnas</t>
  </si>
  <si>
    <t>El estudiante implementa algoritmos que procesan arreglos multidimensionales utilizando pseudocódigo para almacenar, consultar y modificar colecciones de datos organizadas en filas y columnas.</t>
  </si>
  <si>
    <t>Prueba y depuración de algoritmos</t>
  </si>
  <si>
    <t>El alumno deberá ejecutar el algoritmo, identificar al menos tres errores, explicar por qué se producen y realizar las correcciones correspondientes.</t>
  </si>
  <si>
    <t>Comunicacion Tecnica</t>
  </si>
  <si>
    <t>Capacidad de representar y explicar soluciones algorítmicas de forma clara, ordenada y comprensible</t>
  </si>
  <si>
    <t>El estudiante utiliza correctamente la estructura del pseudocódigo, la simbología de los diagramas de flujo y la documentación de las pruebas para comunicar que otras personas puedan interpretar, ejecutar y comprobar la solución sin requerir explicaciones adicionales.</t>
  </si>
  <si>
    <t>Responsabilidad académica</t>
  </si>
  <si>
    <t>Compromiso de administrar, documentar y compartir el trabajo académico de manera organizada, ética y transparente</t>
  </si>
  <si>
    <t>El estudiante utiliza Git y GitHub para registrar los cambios realizados en sus algoritmos, conserva un historial comprensible de versiones y respeta la autoría del código y de los recursos utilizados.</t>
  </si>
  <si>
    <t>Estructura del pseudocódigo</t>
  </si>
  <si>
    <t>Inicio, fin, declaración de variables, entrada, procesamiento y salida</t>
  </si>
  <si>
    <t>Convenciones de escritura</t>
  </si>
  <si>
    <t>Palabras reservadas, indentación, nombres descriptivos y comentarios</t>
  </si>
  <si>
    <t>Pruebas de escritorio</t>
  </si>
  <si>
    <t>Seguimiento manual de variables, condiciones, ciclos y resultados</t>
  </si>
  <si>
    <t>Introducción a Git</t>
  </si>
  <si>
    <t>Funcionamiento de Git y diferencia entre repositorio local y remoto</t>
  </si>
  <si>
    <t>Repositorios</t>
  </si>
  <si>
    <t>Creación e inicialización de un repositorio local</t>
  </si>
  <si>
    <t>La sumatoria de los puntos de los proyectos debe superar el  60% del total de la nota, no puede ser un 100%</t>
  </si>
  <si>
    <t>1. Primer Proyecto</t>
  </si>
  <si>
    <t>Horas para realizarlo</t>
  </si>
  <si>
    <t>Titulo</t>
  </si>
  <si>
    <t>Grand Line Arena: Simulador de batallas piratas y gestión de tripulaciones</t>
  </si>
  <si>
    <t>Qué tecnologías, lenguajes de programación, plataformas, hardware o software se utilizaran</t>
  </si>
  <si>
    <t>PSeInt para el desarrollo del pseudocódigo; RAPTOR para elaborar diagramas de flujo; documentos PDF para el Manual Técnico y el Manual de Usuario; y UEDI como plataforma oficial de entrega.</t>
  </si>
  <si>
    <t>Analisis</t>
  </si>
  <si>
    <t>Descripción de lo que se realizara</t>
  </si>
  <si>
    <t>El estudiante desarrollará individualmente en PSeInt un simulador de batallas por turnos inspirado en el universo de One Piece. El sistema permitirá que dos jugadores ingresen sus nombres, seleccionen dos combatientes y formen sus respectivas tripulaciones. Los personajes se enfrentarán por turnos hasta que uno de los jugadores pierda a todos sus combatientes.
        Cada personaje tendrá nombre, estilo de combate, resistencia, ataque, defensa, velocidad, dos técnicas especiales y una representación mediante arte ASCII. La información se almacenará mediante cadenas, arreglos unidimensionales y arreglos multidimensionales.</t>
  </si>
  <si>
    <t>2. Segundo Proyecto</t>
  </si>
  <si>
    <t>El estudiante dara una retroalimentacion del curso y sobre como lo aprendido le ayudara posteriormente en la carrera</t>
  </si>
  <si>
    <t>Conversor de Sistemas Numéricos en Python</t>
  </si>
  <si>
    <t>Los Estudiantes responden un cuestionario de lo aprendido visto durante la presentacion.</t>
  </si>
  <si>
    <t>Python 3 como lenguaje de programación; Visual Studio Code, PyCharm u otro editor de código; terminal o consola para la ejecución; diagramas de flujo proporcionados por el instructor; documentos PDF para el Manual Técnico y Manual de Usuario; y UEDI como plataforma oficial de entrega.</t>
  </si>
  <si>
    <t>El estudiante desarrollará individualmente en Python 3 un programa con interfaz de consola que permita realizar conversiones entre los sistemas binario, octal, decimal y hexadecimal. La solución deberá implementar manualmente los algoritmos de divisiones sucesivas y notación posicional, tomando como base los diagramas de flujo proporcionados por el instructor.</t>
  </si>
  <si>
    <t>3. Tercer Proyecto</t>
  </si>
  <si>
    <t>Optativa</t>
  </si>
  <si>
    <t>Resolucion de dudas y clausura del curso</t>
  </si>
  <si>
    <t>Practicas</t>
  </si>
  <si>
    <t>La sumatoria de los puntos de los practicas debe no debe super el  20%</t>
  </si>
  <si>
    <t>1. Primera Practica</t>
  </si>
  <si>
    <t>Obligatoria</t>
  </si>
  <si>
    <t>La sumatoria de los puntos de los practicas debe no debe super el  10% de la nota</t>
  </si>
  <si>
    <t>Tarea de fortalecimiento académico</t>
  </si>
  <si>
    <t>Obligatoria se debe dejar en la sesion de diagnistico</t>
  </si>
  <si>
    <t>Identifica los componentes físicos y lógicos de un sistema computacional utilizando el modelo de Von Neumann y la clasificación del hardware y software para explicar la función de cada elemento en el procesamiento y flujo de datos</t>
  </si>
  <si>
    <t>Analiza problemas computacionales y formula soluciones algorítmicas utilizando pensamiento computacional, pseudocódigo y diagramas de flujo en las tecnologías establecidas para representar el procesamiento y flujo de datos bajo criterios de corrección lógica, claridad y orden</t>
  </si>
  <si>
    <t>La Odisea del Dato (Arquitectura y Flujo)</t>
  </si>
  <si>
    <t>RAPTOR (diagramas de flujo con subcharts); documento PDF de informe y plataforma UEDI para la entrega.</t>
  </si>
  <si>
    <t>Investigación introductoria sobre arquitectura computacional, algoritmos y lenguajes de programación</t>
  </si>
  <si>
    <t>Navegador web, fuentes académicas, procesador de texto, herramienta para exportar documentos en PDF y plataforma UEDI.</t>
  </si>
  <si>
    <t>El estudiante simulará en RAPTOR la arquitectura Von Neumann resolviendo tres problemas organizados en subcharts de un único archivo .rap: (1) la ALU con selección de operación y banderas CERO y NEGATIVO, (2) el banco de registros PC, IR y AC con N repeticiones y (3) el ciclo Fetch-Decode-Execute a partir de una instrucción codificada de 3 dígitos. Entrega el .rap y un informe PDF con entradas, proceso, diagramas, justificación de estructuras y capturas.</t>
  </si>
  <si>
    <t>Que conocimientos base y competencias esenciales se deben reforzar que permitan al estudiante afrontar con mayor solidez los contenidos del curso</t>
  </si>
  <si>
    <t>Fundamentos del modelo de Von Neumann, componentes de la computadora, ciclo de procesamiento de información, concepto y características de un algoritmo, clasificación de algoritmos y conocimiento introductorio de lenguajes de programación. También se reforzarán la investigación académica, selección de fuentes confiables, redacción, síntesis y citación de referencias.</t>
  </si>
  <si>
    <t>2. Segunda Practica</t>
  </si>
  <si>
    <t>Codigo-Nombre</t>
  </si>
  <si>
    <t>Crea algoritmos para resolver problemas secuenciales, condicionales y repetitivos mediante estructuras de control representadas con pseudocódigo para producir soluciones correctas, legibles y verificables de acuerdo con los resultados esperados</t>
  </si>
  <si>
    <t>Competencias</t>
  </si>
  <si>
    <t>17 - Área Social Humanística 1</t>
  </si>
  <si>
    <t>1. Primera Tarea</t>
  </si>
  <si>
    <t>Implementa algoritmos que procesan cadenas, arreglos unidimensionales y arreglos multidimensionales utilizando pseudocódigo y diagramas de flujo para almacenar, consultar y modificar colecciones de datos de manera estructurada</t>
  </si>
  <si>
    <t>101 - Área Matemática Básica 1</t>
  </si>
  <si>
    <t>Lógica de Juegos y Control de Estados</t>
  </si>
  <si>
    <t>5 - Técnicas de Estudio e Investigación</t>
  </si>
  <si>
    <t>Aplica conocimientos tecnológicos con ética profesional y respetando y
 cuidando los recursos naturales, humanos y financieros.</t>
  </si>
  <si>
    <t>39 - Deportes 1</t>
  </si>
  <si>
    <t>RAPTOR versión 2019 (subcharts, arreglos y Random); documento PDF de informe y plataforma UEDI.</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</si>
  <si>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</si>
  <si>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</si>
  <si>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6 - Idioma Tecnico 1</t>
  </si>
  <si>
    <t>Infografía: introducción, instalación y uso de RAPTOR y PSeInt</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</si>
  <si>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</si>
  <si>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</si>
  <si>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</si>
  <si>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RAPTOR, PSeInt, Canva, PowerPoint, Google Slides u otra herramienta de diseño; documento PDF y UEDI.</t>
  </si>
  <si>
    <t>Identifica sus necesidades de actualización, capacitación y formación,
 durante su proceso formativo y en el ejercicio profesional, y busca los medios
 para cubrirlas por medios formales e informales, nacionales e
 internacionales, presenciales y en línea.</t>
  </si>
  <si>
    <t>El estudiante implementará en RAPTOR cuatro juegos clásicos (Adivina el número, Ahorcado, Totito y Batalla naval) accesibles desde un menú principal con historial de la sesión y sistema de puntuación. Debe gestionar estados (turnos, victorias, intentos), representar cada juego en texto y validar todas las entradas sin que el programa se cierre. Entrega el .rap con subcharts y un informe PDF con diagramas y capturas.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</si>
  <si>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</si>
  <si>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</si>
  <si>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</si>
  <si>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</si>
  <si>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</si>
  <si>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</si>
  <si>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El estudiante elaborará una infografía individual que explique qué son RAPTOR y PSeInt, para qué se utilizan, cuáles son sus principales características y cuáles son las diferencias entre ambas herramientas. La infografía incluirá los pasos básicos para descargar e instalar cada programa. También deberá incorporar una captura de RAPTOR y una captura de PSeInt ejecutándose correctamente. En cada captura deberá visualizarse el nombre completo y el carnet del estudiante, ya sea dentro del algoritmo mostrado o mediante un mensaje de salida. El entregable será un único archivo PDF.</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</si>
  <si>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</si>
  <si>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</si>
  <si>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</si>
  <si>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</si>
  <si>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</si>
  <si>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</si>
  <si>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</si>
  <si>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</si>
  <si>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</si>
  <si>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3. Tercera Practica</t>
  </si>
  <si>
    <t>9 - Idioma Técnico 3</t>
  </si>
  <si>
    <t>796 - Lenguajes Formales y de Programación</t>
  </si>
  <si>
    <t>2. Segunda Tarea</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</si>
  <si>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</si>
  <si>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</si>
  <si>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</si>
  <si>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</si>
  <si>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</si>
  <si>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</si>
  <si>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</si>
  <si>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</si>
  <si>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</si>
  <si>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</si>
  <si>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</si>
  <si>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</si>
  <si>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</si>
  <si>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</si>
  <si>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</si>
  <si>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</si>
  <si>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</si>
  <si>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</si>
  <si>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</si>
  <si>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</si>
  <si>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</si>
  <si>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</si>
  <si>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</si>
  <si>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</si>
  <si>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</si>
  <si>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</si>
  <si>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Cálculo y clasificación de tarifas mediante RAPTOR</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</si>
  <si>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</si>
  <si>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</si>
  <si>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</si>
  <si>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</si>
  <si>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</si>
  <si>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</si>
  <si>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</si>
  <si>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</si>
  <si>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</si>
  <si>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RAPTOR, herramienta para crear documentos PDF y plataforma UEDI.</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</si>
  <si>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</si>
  <si>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</si>
  <si>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</si>
  <si>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</si>
  <si>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</si>
  <si>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</si>
  <si>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</si>
  <si>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</si>
  <si>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</si>
  <si>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</si>
  <si>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</si>
  <si>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</si>
  <si>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</si>
  <si>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El estudiante desarrollará en RAPTOR un algoritmo para calcular el cobro de un estacionamiento. El programa solicitará el nombre del cliente, tipo de vehículo, cantidad de horas utilizadas y si posee membresía. De acuerdo con estos datos, calculará la tarifa base, aplicará descuentos o recargos y mostrará el total por pagar. El diagrama deberá utilizar correctamente los símbolos de inicio, entrada, proceso, decisión y salida. Se deberán ejecutar como mínimo cinco casos de prueba que cubran diferentes tipos de vehículos, cantidades de horas y estados de membresía.</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</si>
  <si>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</si>
  <si>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</si>
  <si>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</si>
  <si>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</si>
  <si>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</si>
  <si>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</si>
  <si>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</si>
  <si>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</si>
  <si>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</si>
  <si>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</si>
  <si>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</si>
  <si>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0089 - Comunicación Asertiva</t>
  </si>
  <si>
    <t>3. Tercera Tarea</t>
  </si>
  <si>
    <t>4. Cuarta Practica</t>
  </si>
  <si>
    <t>Analizador estadístico de números en RAPTOR</t>
  </si>
  <si>
    <t>El estudiante desarrollará en RAPTOR un algoritmo que solicite la cantidad de números que se analizarán. Posteriormente, ingresará cada valor y el programa calculará la suma total, promedio, cantidad de números positivos, negativos, pares e impares, así como el número mayor y el número menor. La cantidad de datos deberá ser mayor que cero y las entradas deberán validarse. El estudiante ejecutará diferentes casos de prueba para verificar el funcionamiento del ciclo y la exactitud de los resultados.</t>
  </si>
  <si>
    <t>5. Quinta Practica</t>
  </si>
  <si>
    <t>4. Cuarta Tarea</t>
  </si>
  <si>
    <t>Sistema de registro y consulta de productos en PSeInt</t>
  </si>
  <si>
    <t>PSeInt, pseudocódigo, herramienta para crear documentos PDF y plataforma UEDI.</t>
  </si>
  <si>
    <t>El estudiante desarrollará en PSeInt un sistema para registrar hasta diez productos. Por cada producto se almacenará el nombre, precio y cantidad disponible utilizando arreglos unidimensionales. El programa tendrá un menú que permita registrar productos, mostrar el inventario, buscar un producto por nombre, actualizar sus existencias, calcular el valor total del inventario e identificar el producto con mayor y menor cantidad. La solución deberá organizarse mediante subprocesos y validar las opciones y datos ingresados.</t>
  </si>
  <si>
    <t>6. Sexta Practica</t>
  </si>
  <si>
    <t>5. Quinta Tarea</t>
  </si>
  <si>
    <t>Analizador de textos en Python</t>
  </si>
  <si>
    <t>Python 3, Visual Studio Code o PyCharm, terminal o consola, documento PDF y plataforma UEDI.</t>
  </si>
  <si>
    <t>El estudiante desarrollará en Python un programa con interfaz de consola que permita ingresar un texto y ejecutar diferentes operaciones de análisis mediante un menú. El programa deberá contar la cantidad de caracteres, palabras, vocales, consonantes, números y espacios; mostrar el texto en mayúsculas y minúsculas; presentar el texto invertido; identificar la palabra más larga y determinar si una palabra o frase es un palíndromo.</t>
  </si>
  <si>
    <t>6. Sexta Tarea</t>
  </si>
  <si>
    <t>7. Septima Practica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</si>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</sst>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rgb="FFFFFFFF"/>
      <name val="Arial"/>
    </font>
    <font>
      <color theme="1"/>
      <name val="Arial"/>
    </font>
    <font>
      <b/>
      <sz val="12.0"/>
      <color rgb="FFFF6D01"/>
      <name val="Arial"/>
    </font>
    <font>
      <b/>
      <sz val="12.0"/>
      <color theme="8"/>
      <name val="Arial"/>
    </font>
    <font>
      <b/>
      <sz val="12.0"/>
      <color rgb="FFFBBC04"/>
      <name val="Arial"/>
    </font>
    <font>
      <b/>
      <color theme="1"/>
      <name val="Arial"/>
    </font>
    <font>
      <color rgb="FFB7B7B7"/>
      <name val="Arial"/>
    </font>
    <font>
      <sz val="12.0"/>
      <color rgb="FFB7B7B7"/>
      <name val="Arial"/>
    </font>
    <font>
      <b/>
      <sz val="11.0"/>
      <color theme="1"/>
      <name val="Arial"/>
    </font>
    <font>
      <b/>
      <sz val="12.0"/>
      <color theme="1"/>
      <name val="Arial"/>
    </font>
    <font/>
    <font>
      <sz val="12.0"/>
      <color rgb="FF404040"/>
      <name val="Inter"/>
    </font>
    <font>
      <sz val="12.0"/>
      <color theme="1"/>
      <name val="Arial"/>
    </font>
    <font>
      <color theme="1"/>
      <name val="Arial"/>
      <scheme val="minor"/>
    </font>
    <font>
      <b/>
      <sz val="13.0"/>
      <color theme="4"/>
      <name val="Arial"/>
    </font>
    <font>
      <b/>
      <sz val="12.0"/>
      <color theme="4"/>
      <name val="Arial"/>
    </font>
    <font>
      <color rgb="FF999999"/>
      <name val="Arial"/>
    </font>
    <font>
      <b/>
      <sz val="13.0"/>
      <color rgb="FF4285F4"/>
      <name val="Arial"/>
    </font>
    <font>
      <b/>
      <sz val="12.0"/>
      <color rgb="FF4285F4"/>
      <name val="Arial"/>
    </font>
    <font>
      <sz val="11.0"/>
      <color theme="1"/>
      <name val="Arial"/>
    </font>
    <font>
      <u/>
      <color theme="1"/>
      <name val="Arial"/>
    </font>
    <font>
      <b/>
      <sz val="12.0"/>
      <color rgb="FFFFFFFF"/>
      <name val="Arial"/>
    </font>
    <font>
      <color rgb="FF000000"/>
      <name val="Arial"/>
    </font>
    <font>
      <color rgb="FFCCCCCC"/>
      <name val="Arial"/>
    </font>
    <font>
      <color rgb="FFD9D9D9"/>
      <name val="Arial"/>
    </font>
  </fonts>
  <fills count="20">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3F3F3"/>
        <bgColor rgb="FFF3F3F3"/>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EAD1DC"/>
        <bgColor rgb="FFEAD1DC"/>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
      <patternFill patternType="solid">
        <fgColor rgb="FFB7E1CD"/>
        <bgColor rgb="FFB7E1CD"/>
      </patternFill>
    </fill>
  </fills>
  <borders count="25">
    <border/>
    <border>
      <left style="double">
        <color rgb="FF434343"/>
      </left>
      <right style="double">
        <color rgb="FF434343"/>
      </right>
      <top style="double">
        <color rgb="FF434343"/>
      </top>
      <bottom style="double">
        <color rgb="FF434343"/>
      </bottom>
    </border>
    <border>
      <left style="thin">
        <color rgb="FF000000"/>
      </left>
      <right style="thin">
        <color rgb="FF000000"/>
      </right>
      <top style="thin">
        <color rgb="FF000000"/>
      </top>
      <bottom style="thin">
        <color rgb="FF000000"/>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0" fillId="0" fontId="2" numFmtId="0" xfId="0" applyAlignment="1" applyFont="1">
      <alignment shrinkToFit="0" wrapText="1"/>
    </xf>
    <xf borderId="0" fillId="0" fontId="1" numFmtId="0" xfId="0" applyFont="1"/>
    <xf borderId="0" fillId="0" fontId="2" numFmtId="0" xfId="0" applyAlignment="1" applyFont="1">
      <alignment vertical="bottom"/>
    </xf>
    <xf borderId="0" fillId="0" fontId="3" numFmtId="0" xfId="0" applyFont="1"/>
    <xf borderId="0" fillId="0" fontId="4" numFmtId="0" xfId="0" applyFont="1"/>
    <xf borderId="0" fillId="0" fontId="5" numFmtId="0" xfId="0" applyAlignment="1" applyFont="1">
      <alignment horizontal="center" vertical="bottom"/>
    </xf>
    <xf borderId="0" fillId="0" fontId="6" numFmtId="0" xfId="0" applyFont="1"/>
    <xf borderId="0" fillId="0" fontId="6" numFmtId="0" xfId="0" applyAlignment="1" applyFont="1">
      <alignment readingOrder="0"/>
    </xf>
    <xf borderId="0" fillId="0" fontId="6" numFmtId="0" xfId="0" applyAlignment="1" applyFont="1">
      <alignment shrinkToFit="0" wrapText="1"/>
    </xf>
    <xf borderId="0" fillId="0" fontId="2" numFmtId="0" xfId="0" applyAlignment="1" applyFont="1">
      <alignment readingOrder="0"/>
    </xf>
    <xf borderId="0" fillId="0" fontId="2" numFmtId="0" xfId="0" applyFont="1"/>
    <xf borderId="0" fillId="0" fontId="7" numFmtId="0" xfId="0" applyFont="1"/>
    <xf borderId="0" fillId="0" fontId="8" numFmtId="0" xfId="0" applyAlignment="1" applyFont="1">
      <alignment shrinkToFit="0" wrapText="1"/>
    </xf>
    <xf borderId="0" fillId="0" fontId="9" numFmtId="0" xfId="0" applyAlignment="1" applyFont="1">
      <alignment vertical="bottom"/>
    </xf>
    <xf borderId="1" fillId="2" fontId="10" numFmtId="0" xfId="0" applyAlignment="1" applyBorder="1" applyFill="1" applyFont="1">
      <alignment shrinkToFit="0" vertical="bottom" wrapText="1"/>
    </xf>
    <xf borderId="2" fillId="0" fontId="9" numFmtId="0" xfId="0" applyAlignment="1" applyBorder="1" applyFont="1">
      <alignment vertical="bottom"/>
    </xf>
    <xf borderId="2" fillId="0" fontId="6" numFmtId="0" xfId="0" applyBorder="1" applyFont="1"/>
    <xf borderId="2" fillId="0" fontId="9" numFmtId="0" xfId="0" applyAlignment="1" applyBorder="1" applyFont="1">
      <alignment shrinkToFit="0" vertical="bottom" wrapText="1"/>
    </xf>
    <xf borderId="3" fillId="2" fontId="10" numFmtId="0" xfId="0" applyAlignment="1" applyBorder="1" applyFill="1" applyFont="1">
      <alignment shrinkToFit="0" vertical="bottom" wrapText="1"/>
    </xf>
    <xf borderId="4" fillId="0" fontId="11" numFmtId="0" xfId="0" applyBorder="1" applyFont="1"/>
    <xf borderId="5" fillId="0" fontId="11" numFmtId="0" xfId="0" applyBorder="1" applyFont="1"/>
    <xf borderId="6" fillId="3" fontId="12" numFmtId="0" xfId="0" applyAlignment="1" applyBorder="1" applyFill="1" applyFont="1">
      <alignment horizontal="center" shrinkToFit="0" vertical="bottom" wrapText="1"/>
    </xf>
    <xf borderId="0" fillId="4" fontId="2" numFmtId="0" xfId="0" applyAlignment="1" applyFill="1" applyFont="1">
      <alignment shrinkToFit="0" vertical="bottom" wrapText="1"/>
    </xf>
    <xf borderId="7" fillId="0" fontId="11" numFmtId="0" xfId="0" applyBorder="1" applyFont="1"/>
    <xf borderId="2" fillId="0" fontId="2" numFmtId="0" xfId="0" applyAlignment="1" applyBorder="1" applyFont="1">
      <alignment shrinkToFit="0" vertical="center" wrapText="1"/>
    </xf>
    <xf borderId="1" fillId="0" fontId="13" numFmtId="0" xfId="0" applyAlignment="1" applyBorder="1" applyFont="1">
      <alignment shrinkToFit="0" vertical="bottom" wrapText="1"/>
    </xf>
    <xf borderId="8" fillId="0" fontId="11" numFmtId="0" xfId="0" applyBorder="1" applyFont="1"/>
    <xf borderId="2" fillId="0" fontId="2" numFmtId="0" xfId="0" applyAlignment="1" applyBorder="1" applyFont="1">
      <alignment readingOrder="0" shrinkToFit="0" vertical="center" wrapText="1"/>
    </xf>
    <xf borderId="6" fillId="0" fontId="2" numFmtId="0" xfId="0" applyBorder="1" applyFont="1"/>
    <xf borderId="2" fillId="0" fontId="2" numFmtId="0" xfId="0" applyBorder="1" applyFont="1"/>
    <xf borderId="2" fillId="0" fontId="14" numFmtId="0" xfId="0" applyAlignment="1" applyBorder="1" applyFont="1">
      <alignment readingOrder="0" shrinkToFit="0" vertical="center" wrapText="1"/>
    </xf>
    <xf borderId="2" fillId="5" fontId="12" numFmtId="0" xfId="0" applyAlignment="1" applyBorder="1" applyFill="1" applyFont="1">
      <alignment horizontal="center" shrinkToFit="0" vertical="bottom" wrapText="1"/>
    </xf>
    <xf borderId="6" fillId="0" fontId="2" numFmtId="0" xfId="0" applyAlignment="1" applyBorder="1" applyFont="1">
      <alignment readingOrder="0"/>
    </xf>
    <xf borderId="6" fillId="0" fontId="2" numFmtId="0" xfId="0" applyAlignment="1" applyBorder="1" applyFont="1">
      <alignment readingOrder="0" vertical="bottom"/>
    </xf>
    <xf borderId="0" fillId="5" fontId="2" numFmtId="0" xfId="0" applyAlignment="1" applyFill="1" applyFont="1">
      <alignment vertical="bottom"/>
    </xf>
    <xf borderId="1" fillId="0" fontId="2" numFmtId="0" xfId="0" applyAlignment="1" applyBorder="1" applyFont="1">
      <alignment horizontal="right" vertical="bottom"/>
    </xf>
    <xf borderId="1" fillId="0" fontId="2" numFmtId="0" xfId="0" applyAlignment="1" applyBorder="1" applyFont="1">
      <alignment readingOrder="0" vertical="bottom"/>
    </xf>
    <xf borderId="2" fillId="5" fontId="12" numFmtId="0" xfId="0" applyAlignment="1" applyBorder="1" applyFill="1" applyFont="1">
      <alignment horizontal="center" vertical="bottom"/>
    </xf>
    <xf borderId="0" fillId="0" fontId="2" numFmtId="0" xfId="0" applyAlignment="1" applyFont="1">
      <alignment horizontal="center" shrinkToFit="0" vertical="center" wrapText="1"/>
    </xf>
    <xf borderId="0" fillId="0" fontId="15" numFmtId="0" xfId="0" applyFont="1"/>
    <xf borderId="0" fillId="0" fontId="16" numFmtId="0" xfId="0" applyAlignment="1" applyFont="1">
      <alignment shrinkToFit="0" wrapText="1"/>
    </xf>
    <xf borderId="2" fillId="0" fontId="13" numFmtId="0" xfId="0" applyAlignment="1" applyBorder="1" applyFont="1">
      <alignment horizontal="center" vertical="bottom"/>
    </xf>
    <xf borderId="1" fillId="0" fontId="2" numFmtId="0" xfId="0" applyAlignment="1" applyBorder="1" applyFont="1">
      <alignment vertical="bottom"/>
    </xf>
    <xf borderId="0" fillId="6" fontId="1" numFmtId="0" xfId="0" applyFill="1" applyFont="1"/>
    <xf borderId="3" fillId="0" fontId="2" numFmtId="0" xfId="0" applyAlignment="1" applyBorder="1" applyFont="1">
      <alignment vertical="bottom"/>
    </xf>
    <xf borderId="0" fillId="0" fontId="17" numFmtId="0" xfId="0" applyFont="1"/>
    <xf borderId="0" fillId="4" fontId="2" numFmtId="0" xfId="0" applyAlignment="1" applyFill="1" applyFont="1">
      <alignment horizontal="right" vertical="bottom"/>
    </xf>
    <xf borderId="2" fillId="7" fontId="2" numFmtId="0" xfId="0" applyAlignment="1" applyBorder="1" applyFill="1" applyFont="1">
      <alignment shrinkToFit="0" vertical="bottom" wrapText="1"/>
    </xf>
    <xf borderId="1" fillId="0" fontId="13" numFmtId="0" xfId="0" applyAlignment="1" applyBorder="1" applyFont="1">
      <alignment vertical="bottom"/>
    </xf>
    <xf borderId="2" fillId="7" fontId="2" numFmtId="0" xfId="0" applyAlignment="1" applyBorder="1" applyFill="1" applyFont="1">
      <alignment shrinkToFit="0" wrapText="1"/>
    </xf>
    <xf borderId="2" fillId="8" fontId="9" numFmtId="0" xfId="0" applyAlignment="1" applyBorder="1" applyFill="1" applyFont="1">
      <alignment horizontal="center" vertical="bottom"/>
    </xf>
    <xf borderId="6" fillId="8" fontId="9" numFmtId="0" xfId="0" applyAlignment="1" applyBorder="1" applyFill="1" applyFont="1">
      <alignment horizontal="center" vertical="bottom"/>
    </xf>
    <xf borderId="9" fillId="0" fontId="13" numFmtId="0" xfId="0" applyAlignment="1" applyBorder="1" applyFont="1">
      <alignment vertical="bottom"/>
    </xf>
    <xf borderId="2" fillId="7" fontId="2" numFmtId="0" xfId="0" applyBorder="1" applyFill="1" applyFont="1"/>
    <xf borderId="2" fillId="8" fontId="9" numFmtId="0" xfId="0" applyAlignment="1" applyBorder="1" applyFill="1" applyFont="1">
      <alignment horizontal="center" shrinkToFit="0" vertical="bottom" wrapText="1"/>
    </xf>
    <xf borderId="6" fillId="8" fontId="9" numFmtId="0" xfId="0" applyAlignment="1" applyBorder="1" applyFill="1" applyFont="1">
      <alignment horizontal="center" shrinkToFit="0" vertical="bottom" wrapText="1"/>
    </xf>
    <xf borderId="9" fillId="0" fontId="2" numFmtId="0" xfId="0" applyAlignment="1" applyBorder="1" applyFont="1">
      <alignment horizontal="right" vertical="bottom"/>
    </xf>
    <xf borderId="9" fillId="0" fontId="2" numFmtId="0" xfId="0" applyAlignment="1" applyBorder="1" applyFont="1">
      <alignment readingOrder="0" vertical="bottom"/>
    </xf>
    <xf borderId="2" fillId="0" fontId="2" numFmtId="0" xfId="0" applyAlignment="1" applyBorder="1" applyFont="1">
      <alignment horizontal="right" vertical="bottom"/>
    </xf>
    <xf borderId="0" fillId="0" fontId="18" numFmtId="0" xfId="0" applyFont="1"/>
    <xf borderId="2" fillId="0" fontId="9" numFmtId="0" xfId="0" applyAlignment="1" applyBorder="1" applyFont="1">
      <alignment readingOrder="0" vertical="bottom"/>
    </xf>
    <xf borderId="10" fillId="0" fontId="2" numFmtId="0" xfId="0" applyAlignment="1" applyBorder="1" applyFont="1">
      <alignment vertical="bottom"/>
    </xf>
    <xf borderId="11" fillId="0" fontId="11" numFmtId="0" xfId="0" applyBorder="1" applyFont="1"/>
    <xf borderId="12" fillId="0" fontId="11" numFmtId="0" xfId="0" applyBorder="1" applyFont="1"/>
    <xf borderId="2" fillId="9" fontId="2" numFmtId="0" xfId="0" applyAlignment="1" applyBorder="1" applyFill="1" applyFont="1">
      <alignment readingOrder="0" vertical="bottom"/>
    </xf>
    <xf borderId="2" fillId="7" fontId="10" numFmtId="0" xfId="0" applyAlignment="1" applyBorder="1" applyFill="1" applyFont="1">
      <alignment shrinkToFit="0" vertical="bottom" wrapText="1"/>
    </xf>
    <xf borderId="6" fillId="0" fontId="2" numFmtId="0" xfId="0" applyAlignment="1" applyBorder="1" applyFont="1">
      <alignment vertical="bottom"/>
    </xf>
    <xf borderId="6" fillId="10" fontId="2" numFmtId="0" xfId="0" applyAlignment="1" applyBorder="1" applyFill="1" applyFont="1">
      <alignment readingOrder="0" vertical="bottom"/>
    </xf>
    <xf borderId="2" fillId="11" fontId="2" numFmtId="0" xfId="0" applyAlignment="1" applyBorder="1" applyFill="1" applyFont="1">
      <alignment readingOrder="0" vertical="bottom"/>
    </xf>
    <xf borderId="2" fillId="7" fontId="2" numFmtId="0" xfId="0" applyAlignment="1" applyBorder="1" applyFill="1" applyFont="1">
      <alignment horizontal="right" vertical="bottom"/>
    </xf>
    <xf borderId="6" fillId="12" fontId="2" numFmtId="0" xfId="0" applyAlignment="1" applyBorder="1" applyFill="1" applyFont="1">
      <alignment readingOrder="0" vertical="bottom"/>
    </xf>
    <xf borderId="2" fillId="13" fontId="2" numFmtId="0" xfId="0" applyAlignment="1" applyBorder="1" applyFill="1" applyFont="1">
      <alignment readingOrder="0" vertical="bottom"/>
    </xf>
    <xf borderId="13" fillId="14" fontId="10" numFmtId="0" xfId="0" applyAlignment="1" applyBorder="1" applyFill="1" applyFont="1">
      <alignment shrinkToFit="0" vertical="bottom" wrapText="1"/>
    </xf>
    <xf borderId="2" fillId="5" fontId="2" numFmtId="0" xfId="0" applyAlignment="1" applyBorder="1" applyFill="1" applyFont="1">
      <alignment vertical="bottom"/>
    </xf>
    <xf borderId="0" fillId="0" fontId="19" numFmtId="0" xfId="0" applyAlignment="1" applyFont="1">
      <alignment shrinkToFit="0" wrapText="1"/>
    </xf>
    <xf borderId="14" fillId="14" fontId="2" numFmtId="0" xfId="0" applyAlignment="1" applyBorder="1" applyFill="1" applyFont="1">
      <alignment shrinkToFit="0" vertical="bottom" wrapText="1"/>
    </xf>
    <xf borderId="15" fillId="0" fontId="11" numFmtId="0" xfId="0" applyBorder="1" applyFont="1"/>
    <xf borderId="16" fillId="0" fontId="11" numFmtId="0" xfId="0" applyBorder="1" applyFont="1"/>
    <xf borderId="6" fillId="15" fontId="20" numFmtId="0" xfId="0" applyAlignment="1" applyBorder="1" applyFill="1" applyFont="1">
      <alignment horizontal="center" shrinkToFit="0" vertical="bottom" wrapText="1"/>
    </xf>
    <xf borderId="0" fillId="0" fontId="2" numFmtId="0" xfId="0" applyAlignment="1" applyFont="1">
      <alignment readingOrder="0" vertical="bottom"/>
    </xf>
    <xf borderId="0" fillId="6" fontId="1" numFmtId="0" xfId="0" applyAlignment="1" applyFill="1" applyFont="1">
      <alignment readingOrder="0"/>
    </xf>
    <xf borderId="0" fillId="0" fontId="21" numFmtId="0" xfId="0" applyAlignment="1" applyFont="1">
      <alignment readingOrder="0" vertical="bottom"/>
    </xf>
    <xf borderId="6" fillId="0" fontId="2" numFmtId="0" xfId="0" applyAlignment="1" applyBorder="1" applyFont="1">
      <alignment readingOrder="0" shrinkToFit="0" vertical="bottom" wrapText="1"/>
    </xf>
    <xf borderId="6" fillId="15" fontId="20" numFmtId="0" xfId="0" applyAlignment="1" applyBorder="1" applyFill="1" applyFont="1">
      <alignment horizontal="center" readingOrder="0" shrinkToFit="0" vertical="bottom" wrapText="1"/>
    </xf>
    <xf borderId="6" fillId="4" fontId="2" numFmtId="0" xfId="0" applyAlignment="1" applyBorder="1" applyFill="1" applyFont="1">
      <alignment vertical="bottom"/>
    </xf>
    <xf borderId="17" fillId="0" fontId="2" numFmtId="0" xfId="0" applyAlignment="1" applyBorder="1" applyFont="1">
      <alignment vertical="bottom"/>
    </xf>
    <xf borderId="18" fillId="0" fontId="11" numFmtId="0" xfId="0" applyBorder="1" applyFont="1"/>
    <xf borderId="19" fillId="0" fontId="11" numFmtId="0" xfId="0" applyBorder="1" applyFont="1"/>
    <xf borderId="20" fillId="0" fontId="11" numFmtId="0" xfId="0" applyBorder="1" applyFont="1"/>
    <xf borderId="21" fillId="0" fontId="11" numFmtId="0" xfId="0" applyBorder="1" applyFont="1"/>
    <xf borderId="22" fillId="0" fontId="11" numFmtId="0" xfId="0" applyBorder="1" applyFont="1"/>
    <xf borderId="6" fillId="15" fontId="2" numFmtId="0" xfId="0" applyAlignment="1" applyBorder="1" applyFill="1" applyFont="1">
      <alignment horizontal="center"/>
    </xf>
    <xf borderId="2" fillId="0" fontId="2" numFmtId="0" xfId="0" applyAlignment="1" applyBorder="1" applyFont="1">
      <alignment shrinkToFit="0" wrapText="1"/>
    </xf>
    <xf borderId="6" fillId="0" fontId="2" numFmtId="0" xfId="0" applyAlignment="1" applyBorder="1" applyFont="1">
      <alignment horizontal="center"/>
    </xf>
    <xf borderId="0" fillId="0" fontId="19" numFmtId="0" xfId="0" applyFont="1"/>
    <xf borderId="0" fillId="16" fontId="22" numFmtId="0" xfId="0" applyFill="1" applyFont="1"/>
    <xf borderId="2" fillId="7" fontId="23" numFmtId="0" xfId="0" applyAlignment="1" applyBorder="1" applyFill="1" applyFont="1">
      <alignment readingOrder="0" vertical="bottom"/>
    </xf>
    <xf borderId="7" fillId="0" fontId="23" numFmtId="0" xfId="0" applyAlignment="1" applyBorder="1" applyFont="1">
      <alignment readingOrder="0" shrinkToFit="0" vertical="bottom" wrapText="0"/>
    </xf>
    <xf borderId="2" fillId="7" fontId="23" numFmtId="0" xfId="0" applyAlignment="1" applyBorder="1" applyFill="1" applyFont="1">
      <alignment readingOrder="0" shrinkToFit="0" vertical="bottom" wrapText="0"/>
    </xf>
    <xf borderId="7" fillId="0" fontId="23" numFmtId="0" xfId="0" applyAlignment="1" applyBorder="1" applyFont="1">
      <alignment horizontal="right" readingOrder="0" shrinkToFit="0" vertical="bottom" wrapText="0"/>
    </xf>
    <xf borderId="6" fillId="7" fontId="23" numFmtId="0" xfId="0" applyAlignment="1" applyBorder="1" applyFill="1" applyFont="1">
      <alignment readingOrder="0" shrinkToFit="0" vertical="bottom" wrapText="0"/>
    </xf>
    <xf borderId="17" fillId="0" fontId="23" numFmtId="0" xfId="0" applyAlignment="1" applyBorder="1" applyFont="1">
      <alignment readingOrder="0" shrinkToFit="0" vertical="bottom" wrapText="0"/>
    </xf>
    <xf borderId="0" fillId="0" fontId="23" numFmtId="0" xfId="0" applyAlignment="1" applyFont="1">
      <alignment shrinkToFit="0" vertical="bottom" wrapText="0"/>
    </xf>
    <xf borderId="0" fillId="0" fontId="16" numFmtId="0" xfId="0" applyFont="1"/>
    <xf borderId="2" fillId="17" fontId="2" numFmtId="0" xfId="0" applyBorder="1" applyFill="1" applyFont="1"/>
    <xf borderId="6" fillId="17" fontId="2" numFmtId="0" xfId="0" applyBorder="1" applyFill="1" applyFont="1"/>
    <xf borderId="6" fillId="0" fontId="23" numFmtId="0" xfId="0" applyAlignment="1" applyBorder="1" applyFont="1">
      <alignment readingOrder="0" shrinkToFit="0" vertical="bottom" wrapText="0"/>
    </xf>
    <xf borderId="6" fillId="7" fontId="2" numFmtId="0" xfId="0" applyBorder="1" applyFill="1" applyFont="1"/>
    <xf borderId="17" fillId="0" fontId="2" numFmtId="0" xfId="0" applyAlignment="1" applyBorder="1" applyFont="1">
      <alignment readingOrder="0" shrinkToFit="0" wrapText="1"/>
    </xf>
    <xf borderId="17" fillId="0" fontId="2" numFmtId="0" xfId="0" applyAlignment="1" applyBorder="1" applyFont="1">
      <alignment readingOrder="0"/>
    </xf>
    <xf borderId="2" fillId="18" fontId="2" numFmtId="0" xfId="0" applyAlignment="1" applyBorder="1" applyFill="1" applyFont="1">
      <alignment shrinkToFit="0" wrapText="1"/>
    </xf>
    <xf borderId="6" fillId="18" fontId="2" numFmtId="0" xfId="0" applyBorder="1" applyFill="1" applyFont="1"/>
    <xf borderId="2" fillId="14" fontId="2" numFmtId="0" xfId="0" applyBorder="1" applyFill="1" applyFont="1"/>
    <xf borderId="2" fillId="0" fontId="23" numFmtId="0" xfId="0" applyAlignment="1" applyBorder="1" applyFont="1">
      <alignment readingOrder="0" shrinkToFit="0" vertical="bottom" wrapText="0"/>
    </xf>
    <xf borderId="2" fillId="0" fontId="23" numFmtId="0" xfId="0" applyAlignment="1" applyBorder="1" applyFont="1">
      <alignment horizontal="right" readingOrder="0" shrinkToFit="0" vertical="bottom" wrapText="0"/>
    </xf>
    <xf borderId="6" fillId="19" fontId="23" numFmtId="0" xfId="0" applyAlignment="1" applyBorder="1" applyFill="1" applyFont="1">
      <alignment horizontal="right" readingOrder="0" shrinkToFit="0" vertical="bottom" wrapText="0"/>
    </xf>
    <xf borderId="6" fillId="0" fontId="24" numFmtId="0" xfId="0" applyBorder="1" applyFont="1"/>
    <xf borderId="0" fillId="0" fontId="24" numFmtId="0" xfId="0" applyFont="1"/>
    <xf borderId="23" fillId="0" fontId="11" numFmtId="0" xfId="0" applyBorder="1" applyFont="1"/>
    <xf borderId="24" fillId="0" fontId="11" numFmtId="0" xfId="0" applyBorder="1" applyFont="1"/>
    <xf borderId="6" fillId="0" fontId="24" numFmtId="0" xfId="0" applyAlignment="1" applyBorder="1" applyFont="1">
      <alignment readingOrder="0"/>
    </xf>
    <xf borderId="0" fillId="0" fontId="25" numFmtId="0" xfId="0" applyFont="1"/>
    <xf borderId="17" fillId="0" fontId="2" numFmtId="0" xfId="0" applyAlignment="1" applyBorder="1" applyFont="1">
      <alignment shrinkToFit="0" wrapText="1"/>
    </xf>
    <xf borderId="0" fillId="16" fontId="22" numFmtId="0" xfId="0" applyAlignment="1" applyFill="1" applyFont="1">
      <alignment readingOrder="0"/>
    </xf>
    <xf borderId="17" fillId="0" fontId="2" numFmtId="0" xfId="0" applyBorder="1" applyFont="1"/>
    <xf borderId="0" fillId="0" fontId="14" numFmtId="0" xfId="0" applyAlignment="1" applyFont="1">
      <alignment readingOrder="0"/>
    </xf>
    <xf borderId="8" fillId="0" fontId="2" numFmtId="0" xfId="0" applyBorder="1" applyFont="1"/>
    <xf borderId="0" fillId="0" fontId="3" numFmtId="0" xfId="0" applyAlignment="1" applyFont="1">
      <alignment horizontal="center"/>
    </xf>
    <xf borderId="17" fillId="0" fontId="2" numFmtId="0" xfId="0" applyAlignment="1" applyBorder="1" applyFont="1">
      <alignment readingOrder="0" shrinkToFit="0" vertical="center" wrapText="1"/>
    </xf>
    <xf borderId="0" fillId="0" fontId="19" numFmtId="0" xfId="0" applyAlignment="1" applyFont="1">
      <alignment readingOrder="0" shrinkToFit="0" vertical="bottom" wrapText="0"/>
    </xf>
    <xf borderId="0" fillId="0" fontId="19" numFmtId="0" xfId="0" applyAlignment="1" applyFont="1">
      <alignment readingOrder="0" vertical="bottom"/>
    </xf>
    <xf borderId="0" fillId="6" fontId="22" numFmtId="0" xfId="0" applyAlignment="1" applyFill="1" applyFont="1">
      <alignment horizontal="right" readingOrder="0" shrinkToFit="0" vertical="bottom" wrapText="0"/>
    </xf>
    <xf borderId="0" fillId="0" fontId="7" numFmtId="0" xfId="0" applyAlignment="1" applyFont="1">
      <alignment readingOrder="0" shrinkToFit="0" vertical="bottom" wrapText="0"/>
    </xf>
    <xf borderId="2" fillId="17" fontId="23" numFmtId="0" xfId="0" applyAlignment="1" applyBorder="1" applyFill="1" applyFont="1">
      <alignment readingOrder="0" shrinkToFit="0" vertical="bottom" wrapText="0"/>
    </xf>
    <xf borderId="7" fillId="0" fontId="23" numFmtId="0" xfId="0" applyAlignment="1" applyBorder="1" applyFont="1">
      <alignment readingOrder="0" shrinkToFit="0" vertical="bottom" wrapText="0"/>
    </xf>
    <xf borderId="7" fillId="0" fontId="23" numFmtId="0" xfId="0" applyAlignment="1" applyBorder="1" applyFont="1">
      <alignment shrinkToFit="0" vertical="bottom" wrapText="0"/>
    </xf>
    <xf borderId="6" fillId="7" fontId="23" numFmtId="0" xfId="0" applyAlignment="1" applyBorder="1" applyFill="1" applyFont="1">
      <alignment readingOrder="0" shrinkToFit="0" vertical="bottom" wrapText="0"/>
    </xf>
    <xf borderId="17" fillId="0" fontId="23" numFmtId="0" xfId="0" applyAlignment="1" applyBorder="1" applyFont="1">
      <alignment readingOrder="0" shrinkToFit="0" vertical="bottom" wrapText="0"/>
    </xf>
    <xf borderId="0" fillId="0" fontId="24" numFmtId="0" xfId="0" applyAlignment="1" applyFont="1">
      <alignment readingOrder="0" shrinkToFit="0" vertical="bottom" wrapText="0"/>
    </xf>
    <xf borderId="17" fillId="0" fontId="23" numFmtId="0" xfId="0" applyAlignment="1" applyBorder="1" applyFont="1">
      <alignment readingOrder="0" shrinkToFit="0" vertical="center" wrapText="1"/>
    </xf>
    <xf borderId="0" fillId="0" fontId="22" numFmtId="0" xfId="0" applyFont="1"/>
    <xf borderId="0" fillId="6" fontId="22" numFmtId="0" xfId="0" applyAlignment="1" applyFill="1" applyFont="1">
      <alignment shrinkToFit="0" vertical="bottom" wrapText="0"/>
    </xf>
    <xf borderId="17" fillId="0" fontId="23" numFmtId="0" xfId="0" applyAlignment="1" applyBorder="1" applyFont="1">
      <alignment shrinkToFit="0" vertical="bottom"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857250</xdr:colOff>
      <xdr:row>15</xdr:row>
      <xdr:rowOff>133350</xdr:rowOff>
    </xdr:from>
    <xdr:ext cx="4876800" cy="34861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gKa0xUw1ZY5E_pe8tryMnDF_fiNt-JYoDY--0ae9Nvs/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9.75"/>
    <col customWidth="1" min="4" max="4" width="24.5"/>
    <col customWidth="1" min="5" max="5" width="16.88"/>
  </cols>
  <sheetData>
    <row r="1" ht="15.75" customHeight="1">
      <c r="A1" s="1"/>
    </row>
    <row r="2" ht="15.75" customHeight="1">
      <c r="A2" s="1"/>
      <c r="B2" s="4" t="s">
        <v>1</v>
      </c>
    </row>
    <row r="3" ht="15.75" customHeight="1">
      <c r="A3" s="1"/>
    </row>
    <row r="4" ht="15.75" customHeight="1">
      <c r="A4" s="1"/>
      <c r="B4" s="7" t="s">
        <v>3</v>
      </c>
      <c r="C4" s="8" t="s">
        <v>4</v>
      </c>
      <c r="D4" s="8" t="s">
        <v>4</v>
      </c>
    </row>
    <row r="5">
      <c r="A5" s="1"/>
      <c r="B5" s="9" t="s">
        <v>7</v>
      </c>
      <c r="C5" s="11"/>
      <c r="D5" s="11" t="s">
        <v>8</v>
      </c>
    </row>
    <row r="6">
      <c r="A6" s="1"/>
      <c r="B6" s="9" t="s">
        <v>9</v>
      </c>
    </row>
    <row r="7" ht="15.75" customHeight="1">
      <c r="A7" s="1"/>
    </row>
    <row r="8" ht="15.75" customHeight="1">
      <c r="A8" s="13" t="s">
        <v>10</v>
      </c>
    </row>
    <row r="9" ht="15.75" customHeight="1">
      <c r="A9" s="13" t="s">
        <v>11</v>
      </c>
    </row>
    <row r="10">
      <c r="A10" s="15" t="s">
        <v>12</v>
      </c>
      <c r="B10" s="15" t="s">
        <v>14</v>
      </c>
      <c r="C10" s="15" t="s">
        <v>15</v>
      </c>
      <c r="D10" s="15" t="s">
        <v>16</v>
      </c>
      <c r="E10" s="19" t="s">
        <v>17</v>
      </c>
      <c r="F10" s="20"/>
      <c r="G10" s="21"/>
      <c r="H10" s="23" t="s">
        <v>25</v>
      </c>
    </row>
    <row r="11">
      <c r="A11" s="26" t="s">
        <v>26</v>
      </c>
      <c r="B11" s="36">
        <f>S.2!C7+S.3!C7+S.4!C7+S.5!C7+S.6!C7+S.7!C7+S.8!C7+S.9!C7+S.10!C7+S.11!C7</f>
        <v>10</v>
      </c>
      <c r="C11" s="37">
        <v>5.0</v>
      </c>
      <c r="D11" s="43">
        <f>S.2!C6+S.3!C6+S.4!C6+S.5!C6+S.6!C6+S.7!C6+S.8!C6+S.9!C6+S.10!C6+S.11!C6</f>
        <v>1160</v>
      </c>
      <c r="E11" s="45"/>
      <c r="F11" s="20"/>
      <c r="G11" s="21"/>
      <c r="H11" s="47">
        <v>10.0</v>
      </c>
    </row>
    <row r="12" ht="15.75" customHeight="1">
      <c r="A12" s="49" t="s">
        <v>83</v>
      </c>
      <c r="B12" s="36">
        <f>Proyectos!C6</f>
        <v>60</v>
      </c>
      <c r="C12" s="37">
        <v>2.0</v>
      </c>
      <c r="D12" s="43">
        <f>Proyectos!C5</f>
        <v>70</v>
      </c>
      <c r="E12" s="45"/>
      <c r="F12" s="20"/>
      <c r="G12" s="21"/>
      <c r="H12" s="47">
        <v>60.0</v>
      </c>
    </row>
    <row r="13" ht="15.75" customHeight="1">
      <c r="A13" s="49" t="s">
        <v>95</v>
      </c>
      <c r="B13" s="36">
        <f>Practicas!C6</f>
        <v>20</v>
      </c>
      <c r="C13" s="37">
        <v>2.0</v>
      </c>
      <c r="D13" s="43">
        <f>Practicas!C5</f>
        <v>40</v>
      </c>
      <c r="E13" s="45"/>
      <c r="F13" s="20"/>
      <c r="G13" s="21"/>
      <c r="H13" s="47">
        <v>20.0</v>
      </c>
    </row>
    <row r="14" ht="15.75" customHeight="1">
      <c r="A14" s="53" t="s">
        <v>102</v>
      </c>
      <c r="B14" s="57">
        <f>Tareas!C6</f>
        <v>10</v>
      </c>
      <c r="C14" s="58">
        <v>5.0</v>
      </c>
      <c r="D14" s="43">
        <f>Tareas!C5</f>
        <v>24</v>
      </c>
      <c r="E14" s="62"/>
      <c r="F14" s="63"/>
      <c r="G14" s="64"/>
      <c r="H14" s="47">
        <v>10.0</v>
      </c>
    </row>
    <row r="15" ht="15.75" customHeight="1">
      <c r="A15" s="66" t="s">
        <v>112</v>
      </c>
      <c r="B15" s="70">
        <f t="shared" ref="B15:D15" si="1">SUM(B11:B14)</f>
        <v>100</v>
      </c>
      <c r="C15" s="70">
        <f t="shared" si="1"/>
        <v>14</v>
      </c>
      <c r="D15" s="70">
        <f t="shared" si="1"/>
        <v>1294</v>
      </c>
      <c r="E15" s="73" t="s">
        <v>118</v>
      </c>
      <c r="F15" s="76" t="str">
        <f>IFERROR(__xludf.DUMMYFUNCTION("LET(
  nombres,A11:A14,
  p,B11:B14,
  m,H11:H14,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Distribución válida")</f>
        <v>✅ Distribución válida</v>
      </c>
      <c r="G15" s="77"/>
      <c r="H15" s="78"/>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E12:G12"/>
    <mergeCell ref="E13:G13"/>
    <mergeCell ref="E14:G14"/>
    <mergeCell ref="F15:H15"/>
    <mergeCell ref="D4:I4"/>
    <mergeCell ref="D5:I5"/>
    <mergeCell ref="D6:I6"/>
    <mergeCell ref="A8:H8"/>
    <mergeCell ref="A9:H9"/>
    <mergeCell ref="E10:G10"/>
    <mergeCell ref="E11:G11"/>
  </mergeCells>
  <dataValidations>
    <dataValidation type="list" allowBlank="1" showErrorMessage="1" sqref="C4:D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3"/>
      <c r="B1" s="6" t="s">
        <v>2</v>
      </c>
      <c r="Q1" s="3"/>
      <c r="R1" s="3"/>
      <c r="S1" s="3"/>
      <c r="T1" s="3"/>
      <c r="U1" s="3"/>
      <c r="V1" s="3"/>
      <c r="W1" s="3"/>
      <c r="X1" s="3"/>
      <c r="Y1" s="3"/>
      <c r="Z1" s="3"/>
    </row>
    <row r="2">
      <c r="A2" s="3"/>
      <c r="B2" s="7" t="s">
        <v>3</v>
      </c>
      <c r="C2" s="7"/>
      <c r="I2" s="3"/>
      <c r="J2" s="3"/>
      <c r="K2" s="3"/>
      <c r="L2" s="3"/>
      <c r="M2" s="3"/>
      <c r="N2" s="3"/>
      <c r="O2" s="3"/>
      <c r="P2" s="3"/>
      <c r="Q2" s="3"/>
      <c r="R2" s="3"/>
      <c r="S2" s="3"/>
      <c r="T2" s="3"/>
      <c r="U2" s="3"/>
      <c r="V2" s="3"/>
      <c r="W2" s="3"/>
      <c r="X2" s="3"/>
      <c r="Y2" s="3"/>
      <c r="Z2" s="3"/>
    </row>
    <row r="3">
      <c r="A3" s="3"/>
      <c r="B3" s="7" t="s">
        <v>7</v>
      </c>
      <c r="C3" s="11" t="s">
        <v>8</v>
      </c>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22" t="s">
        <v>18</v>
      </c>
      <c r="C5" s="24"/>
      <c r="D5" s="24"/>
      <c r="E5" s="24"/>
      <c r="F5" s="24"/>
      <c r="G5" s="27"/>
      <c r="H5" s="3"/>
      <c r="I5" s="22" t="s">
        <v>27</v>
      </c>
      <c r="J5" s="24"/>
      <c r="K5" s="24"/>
      <c r="L5" s="24"/>
      <c r="M5" s="24"/>
      <c r="N5" s="24"/>
      <c r="O5" s="24"/>
      <c r="P5" s="27"/>
      <c r="Q5" s="3"/>
      <c r="R5" s="3"/>
      <c r="S5" s="3"/>
      <c r="T5" s="3"/>
      <c r="U5" s="3"/>
      <c r="V5" s="3"/>
      <c r="W5" s="3"/>
      <c r="X5" s="3"/>
      <c r="Y5" s="3"/>
      <c r="Z5" s="3"/>
    </row>
    <row r="6">
      <c r="A6" s="3"/>
      <c r="B6" s="32">
        <v>1.0</v>
      </c>
      <c r="C6" s="34" t="s">
        <v>41</v>
      </c>
      <c r="D6" s="24"/>
      <c r="E6" s="24"/>
      <c r="F6" s="24"/>
      <c r="G6" s="27"/>
      <c r="H6" s="35"/>
      <c r="I6" s="32">
        <v>1.0</v>
      </c>
      <c r="J6" s="34" t="s">
        <v>49</v>
      </c>
      <c r="K6" s="24"/>
      <c r="L6" s="24"/>
      <c r="M6" s="24"/>
      <c r="N6" s="24"/>
      <c r="O6" s="24"/>
      <c r="P6" s="27"/>
      <c r="Q6" s="3"/>
      <c r="R6" s="3"/>
      <c r="S6" s="3"/>
      <c r="T6" s="3"/>
      <c r="U6" s="3"/>
      <c r="V6" s="3"/>
      <c r="W6" s="3"/>
      <c r="X6" s="3"/>
      <c r="Y6" s="3"/>
      <c r="Z6" s="3"/>
    </row>
    <row r="7">
      <c r="A7" s="3"/>
      <c r="B7" s="38">
        <v>2.0</v>
      </c>
      <c r="C7" s="34" t="s">
        <v>60</v>
      </c>
      <c r="D7" s="24"/>
      <c r="E7" s="24"/>
      <c r="F7" s="24"/>
      <c r="G7" s="27"/>
      <c r="H7" s="3"/>
      <c r="I7" s="42">
        <v>2.0</v>
      </c>
      <c r="J7" s="34" t="s">
        <v>68</v>
      </c>
      <c r="K7" s="24"/>
      <c r="L7" s="24"/>
      <c r="M7" s="24"/>
      <c r="N7" s="24"/>
      <c r="O7" s="24"/>
      <c r="P7" s="27"/>
      <c r="Q7" s="3"/>
      <c r="R7" s="3"/>
      <c r="S7" s="3"/>
      <c r="T7" s="3"/>
      <c r="U7" s="3"/>
      <c r="V7" s="3"/>
      <c r="W7" s="3"/>
      <c r="X7" s="3"/>
      <c r="Y7" s="3"/>
      <c r="Z7" s="3"/>
    </row>
    <row r="8">
      <c r="A8" s="3"/>
      <c r="B8" s="38">
        <v>3.0</v>
      </c>
      <c r="C8" s="34" t="s">
        <v>79</v>
      </c>
      <c r="D8" s="24"/>
      <c r="E8" s="24"/>
      <c r="F8" s="24"/>
      <c r="G8" s="27"/>
      <c r="H8" s="3"/>
      <c r="I8" s="42">
        <v>3.0</v>
      </c>
      <c r="J8" s="34" t="s">
        <v>85</v>
      </c>
      <c r="K8" s="24"/>
      <c r="L8" s="24"/>
      <c r="M8" s="24"/>
      <c r="N8" s="24"/>
      <c r="O8" s="24"/>
      <c r="P8" s="27"/>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51" t="s">
        <v>97</v>
      </c>
      <c r="C11" s="51" t="s">
        <v>99</v>
      </c>
      <c r="D11" s="51" t="s">
        <v>100</v>
      </c>
      <c r="E11" s="52" t="s">
        <v>101</v>
      </c>
      <c r="F11" s="27"/>
      <c r="G11" s="55" t="s">
        <v>104</v>
      </c>
      <c r="H11" s="56" t="s">
        <v>105</v>
      </c>
      <c r="I11" s="27"/>
      <c r="J11" s="51" t="s">
        <v>106</v>
      </c>
      <c r="K11" s="3"/>
      <c r="L11" s="3"/>
      <c r="M11" s="3"/>
      <c r="N11" s="3"/>
      <c r="O11" s="3"/>
      <c r="P11" s="3"/>
      <c r="Q11" s="3"/>
      <c r="R11" s="3"/>
      <c r="S11" s="3"/>
      <c r="T11" s="3"/>
      <c r="U11" s="3"/>
      <c r="V11" s="3"/>
      <c r="W11" s="3"/>
      <c r="X11" s="3"/>
      <c r="Y11" s="3"/>
      <c r="Z11" s="3"/>
    </row>
    <row r="12">
      <c r="A12" s="3"/>
      <c r="B12" s="59">
        <v>1.0</v>
      </c>
      <c r="C12" s="61" t="s">
        <v>108</v>
      </c>
      <c r="D12" s="65" t="s">
        <v>109</v>
      </c>
      <c r="E12" s="68" t="s">
        <v>114</v>
      </c>
      <c r="F12" s="27"/>
      <c r="G12" s="69" t="s">
        <v>115</v>
      </c>
      <c r="H12" s="71" t="s">
        <v>117</v>
      </c>
      <c r="I12" s="27"/>
      <c r="J12" s="72" t="s">
        <v>119</v>
      </c>
      <c r="K12" s="3"/>
      <c r="L12" s="3"/>
      <c r="M12" s="3"/>
      <c r="N12" s="3"/>
      <c r="O12" s="3"/>
      <c r="P12" s="3"/>
      <c r="Q12" s="3"/>
      <c r="R12" s="3"/>
      <c r="S12" s="3"/>
      <c r="T12" s="3"/>
      <c r="U12" s="3"/>
      <c r="V12" s="3"/>
      <c r="W12" s="3"/>
      <c r="X12" s="3"/>
      <c r="Y12" s="3"/>
      <c r="Z12" s="3"/>
    </row>
    <row r="13">
      <c r="A13" s="3"/>
      <c r="B13" s="74"/>
      <c r="C13" s="79" t="str">
        <f>D12 &amp; " " &amp; E12 &amp; " " &amp;G12&amp; " " &amp;H12&amp; " " </f>
        <v>Analiza problemas computacionales y formula soluciones algorítmicas utilizando pensamiento computacional, pseudocódigo y diagramas de flujo en las tecnologías establecidas  para representar el procesamiento y flujo de datos bajo criterios de corrección lógica, claridad y orden </v>
      </c>
      <c r="D13" s="24"/>
      <c r="E13" s="24"/>
      <c r="F13" s="24"/>
      <c r="G13" s="24"/>
      <c r="H13" s="24"/>
      <c r="I13" s="24"/>
      <c r="J13" s="27"/>
      <c r="K13" s="3"/>
      <c r="L13" s="3"/>
      <c r="M13" s="80" t="s">
        <v>124</v>
      </c>
      <c r="N13" s="3"/>
      <c r="O13" s="3"/>
      <c r="P13" s="3"/>
      <c r="Q13" s="3"/>
      <c r="R13" s="3"/>
      <c r="S13" s="3"/>
      <c r="T13" s="3"/>
      <c r="U13" s="3"/>
      <c r="V13" s="3"/>
      <c r="W13" s="3"/>
      <c r="X13" s="3"/>
      <c r="Y13" s="3"/>
      <c r="Z13" s="3"/>
    </row>
    <row r="14">
      <c r="A14" s="3"/>
      <c r="B14" s="59">
        <v>2.0</v>
      </c>
      <c r="C14" s="16" t="s">
        <v>128</v>
      </c>
      <c r="D14" s="65" t="s">
        <v>129</v>
      </c>
      <c r="E14" s="68" t="s">
        <v>130</v>
      </c>
      <c r="F14" s="27"/>
      <c r="G14" s="69" t="s">
        <v>131</v>
      </c>
      <c r="H14" s="71" t="s">
        <v>132</v>
      </c>
      <c r="I14" s="27"/>
      <c r="J14" s="72" t="s">
        <v>133</v>
      </c>
      <c r="K14" s="3"/>
      <c r="L14" s="3"/>
      <c r="M14" s="82" t="s">
        <v>134</v>
      </c>
      <c r="O14" s="3"/>
      <c r="P14" s="3"/>
      <c r="Q14" s="3"/>
      <c r="R14" s="3"/>
      <c r="S14" s="3"/>
      <c r="T14" s="3"/>
      <c r="U14" s="3"/>
      <c r="V14" s="3"/>
      <c r="W14" s="3"/>
      <c r="X14" s="3"/>
      <c r="Y14" s="3"/>
      <c r="Z14" s="3"/>
    </row>
    <row r="15">
      <c r="A15" s="3"/>
      <c r="B15" s="74"/>
      <c r="C15" s="79" t="str">
        <f>D14 &amp; " " &amp; E14 &amp; " " &amp;G14&amp; " " &amp;H14&amp; " " </f>
        <v>Crea algoritmos para resolver problemas secuenciales, condicionales y repetitivos mediante estructuras de control representadas con pseudocodigo para producir soluciones correctas, legibles y verificables de acuerdo con los resultados esperados </v>
      </c>
      <c r="D15" s="24"/>
      <c r="E15" s="24"/>
      <c r="F15" s="24"/>
      <c r="G15" s="24"/>
      <c r="H15" s="24"/>
      <c r="I15" s="24"/>
      <c r="J15" s="27"/>
      <c r="K15" s="3"/>
      <c r="L15" s="3"/>
      <c r="M15" s="3"/>
      <c r="N15" s="3"/>
      <c r="O15" s="3"/>
      <c r="P15" s="3"/>
      <c r="Q15" s="3"/>
      <c r="R15" s="3"/>
      <c r="S15" s="3"/>
      <c r="T15" s="3"/>
      <c r="U15" s="3"/>
      <c r="V15" s="3"/>
      <c r="W15" s="3"/>
      <c r="X15" s="3"/>
      <c r="Y15" s="3"/>
      <c r="Z15" s="3"/>
    </row>
    <row r="16">
      <c r="A16" s="3"/>
      <c r="B16" s="59">
        <v>3.0</v>
      </c>
      <c r="C16" s="16" t="s">
        <v>128</v>
      </c>
      <c r="D16" s="65" t="s">
        <v>143</v>
      </c>
      <c r="E16" s="68" t="s">
        <v>145</v>
      </c>
      <c r="F16" s="27"/>
      <c r="G16" s="69" t="s">
        <v>146</v>
      </c>
      <c r="H16" s="71" t="s">
        <v>147</v>
      </c>
      <c r="I16" s="27"/>
      <c r="J16" s="72" t="s">
        <v>148</v>
      </c>
      <c r="K16" s="3"/>
      <c r="L16" s="3"/>
      <c r="M16" s="3"/>
      <c r="N16" s="3"/>
      <c r="O16" s="3"/>
      <c r="P16" s="3"/>
      <c r="Q16" s="3"/>
      <c r="R16" s="3"/>
      <c r="S16" s="3"/>
      <c r="T16" s="3"/>
      <c r="U16" s="3"/>
      <c r="V16" s="3"/>
      <c r="W16" s="3"/>
      <c r="X16" s="3"/>
      <c r="Y16" s="3"/>
      <c r="Z16" s="3"/>
    </row>
    <row r="17">
      <c r="A17" s="3"/>
      <c r="B17" s="74"/>
      <c r="C17" s="79" t="str">
        <f>D16 &amp; " " &amp; E16 &amp; " " &amp;G16&amp; " " &amp;H16&amp; " " </f>
        <v>Implementa algoritmos que procesan cadenas, arreglos unidimensionales y arreglos multidimensionales utilizando pseudocódigo y diagramas de flujo  para almacenar, consultar y modificar colecciones de datos de manera estructurada </v>
      </c>
      <c r="D17" s="24"/>
      <c r="E17" s="24"/>
      <c r="F17" s="24"/>
      <c r="G17" s="24"/>
      <c r="H17" s="24"/>
      <c r="I17" s="24"/>
      <c r="J17" s="27"/>
      <c r="K17" s="3"/>
      <c r="L17" s="3"/>
      <c r="M17" s="3"/>
      <c r="N17" s="3"/>
      <c r="O17" s="3"/>
      <c r="P17" s="3"/>
      <c r="Q17" s="3"/>
      <c r="R17" s="3"/>
      <c r="S17" s="3"/>
      <c r="T17" s="3"/>
      <c r="U17" s="3"/>
      <c r="V17" s="3"/>
      <c r="W17" s="3"/>
      <c r="X17" s="3"/>
      <c r="Y17" s="3"/>
      <c r="Z17" s="3"/>
    </row>
    <row r="18">
      <c r="A18" s="3"/>
      <c r="B18" s="59">
        <v>4.0</v>
      </c>
      <c r="C18" s="16" t="s">
        <v>128</v>
      </c>
      <c r="D18" s="65" t="s">
        <v>151</v>
      </c>
      <c r="E18" s="68" t="s">
        <v>152</v>
      </c>
      <c r="F18" s="27"/>
      <c r="G18" s="69" t="s">
        <v>153</v>
      </c>
      <c r="H18" s="71" t="s">
        <v>154</v>
      </c>
      <c r="I18" s="27"/>
      <c r="J18" s="72" t="s">
        <v>155</v>
      </c>
      <c r="K18" s="3"/>
      <c r="L18" s="3"/>
      <c r="M18" s="3"/>
      <c r="N18" s="3"/>
      <c r="O18" s="3"/>
      <c r="P18" s="3"/>
      <c r="Q18" s="3"/>
      <c r="R18" s="3"/>
      <c r="S18" s="3"/>
      <c r="T18" s="3"/>
      <c r="U18" s="3"/>
      <c r="V18" s="3"/>
      <c r="W18" s="3"/>
      <c r="X18" s="3"/>
      <c r="Y18" s="3"/>
      <c r="Z18" s="3"/>
    </row>
    <row r="19">
      <c r="A19" s="3"/>
      <c r="B19" s="74"/>
      <c r="C19" s="84" t="str">
        <f>D18 &amp; " " &amp; E18 &amp; " " &amp;G18&amp; " " &amp;H18&amp; " " </f>
        <v>Prueba el funcionamiento y la corrección de algoritmos mediante pruebas de escritorio, casos de prueba y ejecución para detectar errores lógicos y comprobar el cumplimiento de los resultados esperados </v>
      </c>
      <c r="D19" s="24"/>
      <c r="E19" s="24"/>
      <c r="F19" s="24"/>
      <c r="G19" s="24"/>
      <c r="H19" s="24"/>
      <c r="I19" s="24"/>
      <c r="J19" s="27"/>
      <c r="K19" s="3"/>
      <c r="L19" s="3"/>
      <c r="M19" s="3"/>
      <c r="N19" s="3"/>
      <c r="O19" s="3"/>
      <c r="P19" s="3"/>
      <c r="Q19" s="3"/>
      <c r="R19" s="3"/>
      <c r="S19" s="3"/>
      <c r="T19" s="3"/>
      <c r="U19" s="3"/>
      <c r="V19" s="3"/>
      <c r="W19" s="3"/>
      <c r="X19" s="3"/>
      <c r="Y19" s="3"/>
      <c r="Z19" s="3"/>
    </row>
    <row r="20">
      <c r="A20" s="3"/>
      <c r="B20" s="59">
        <v>5.0</v>
      </c>
      <c r="C20" s="16" t="s">
        <v>128</v>
      </c>
      <c r="D20" s="65" t="s">
        <v>156</v>
      </c>
      <c r="E20" s="68" t="s">
        <v>157</v>
      </c>
      <c r="F20" s="27"/>
      <c r="G20" s="69" t="s">
        <v>158</v>
      </c>
      <c r="H20" s="71" t="s">
        <v>159</v>
      </c>
      <c r="I20" s="27"/>
      <c r="J20" s="72" t="s">
        <v>160</v>
      </c>
      <c r="K20" s="3"/>
      <c r="L20" s="3"/>
      <c r="M20" s="3"/>
      <c r="N20" s="3"/>
      <c r="O20" s="3"/>
      <c r="P20" s="3"/>
      <c r="Q20" s="3"/>
      <c r="R20" s="3"/>
      <c r="S20" s="3"/>
      <c r="T20" s="3"/>
      <c r="U20" s="3"/>
      <c r="V20" s="3"/>
      <c r="W20" s="3"/>
      <c r="X20" s="3"/>
      <c r="Y20" s="3"/>
      <c r="Z20" s="3"/>
    </row>
    <row r="21">
      <c r="A21" s="3"/>
      <c r="B21" s="74"/>
      <c r="C21" s="79" t="str">
        <f>D20 &amp; " " &amp; E20 &amp; " " &amp;G20&amp; " " &amp;H20&amp; " " </f>
        <v>Identifica los componentes físicos y lógicos de un sistema computacional utilizando el modelo de Von Neumann y la clasificación del hardware y software para explicar la función de cada elemento en el procesamiento y flujo de datos </v>
      </c>
      <c r="D21" s="24"/>
      <c r="E21" s="24"/>
      <c r="F21" s="24"/>
      <c r="G21" s="24"/>
      <c r="H21" s="24"/>
      <c r="I21" s="24"/>
      <c r="J21" s="27"/>
      <c r="K21" s="3"/>
      <c r="L21" s="3"/>
      <c r="M21" s="3"/>
      <c r="N21" s="3"/>
      <c r="O21" s="3"/>
      <c r="P21" s="3"/>
      <c r="Q21" s="3"/>
      <c r="R21" s="3"/>
      <c r="S21" s="3"/>
      <c r="T21" s="3"/>
      <c r="U21" s="3"/>
      <c r="V21" s="3"/>
      <c r="W21" s="3"/>
      <c r="X21" s="3"/>
      <c r="Y21" s="3"/>
      <c r="Z21" s="3"/>
    </row>
    <row r="22">
      <c r="A22" s="3"/>
      <c r="B22" s="59">
        <v>6.0</v>
      </c>
      <c r="C22" s="16" t="s">
        <v>128</v>
      </c>
      <c r="D22" s="65" t="s">
        <v>161</v>
      </c>
      <c r="E22" s="68" t="s">
        <v>162</v>
      </c>
      <c r="F22" s="27"/>
      <c r="G22" s="69" t="s">
        <v>163</v>
      </c>
      <c r="H22" s="71" t="s">
        <v>164</v>
      </c>
      <c r="I22" s="27"/>
      <c r="J22" s="72" t="s">
        <v>148</v>
      </c>
      <c r="K22" s="3"/>
      <c r="L22" s="3"/>
      <c r="M22" s="3"/>
      <c r="N22" s="3"/>
      <c r="O22" s="3"/>
      <c r="P22" s="3"/>
      <c r="Q22" s="3"/>
      <c r="R22" s="3"/>
      <c r="S22" s="3"/>
      <c r="T22" s="3"/>
      <c r="U22" s="3"/>
      <c r="V22" s="3"/>
      <c r="W22" s="3"/>
      <c r="X22" s="3"/>
      <c r="Y22" s="3"/>
      <c r="Z22" s="3"/>
    </row>
    <row r="23">
      <c r="A23" s="3"/>
      <c r="B23" s="74"/>
      <c r="C23" s="79" t="str">
        <f>D22 &amp; " " &amp; E22 &amp; " " &amp;G22&amp; " " &amp;H22&amp; " " </f>
        <v>Convierte valores entre los sistemas decimal, binario, octal y hexadecimal aplicando métodos de conversión posicional y estándares de codificación de información para representar datos digitales con precisión y verificar los resultados obtenidos </v>
      </c>
      <c r="D23" s="24"/>
      <c r="E23" s="24"/>
      <c r="F23" s="24"/>
      <c r="G23" s="24"/>
      <c r="H23" s="24"/>
      <c r="I23" s="24"/>
      <c r="J23" s="27"/>
      <c r="K23" s="3"/>
      <c r="L23" s="3"/>
      <c r="M23" s="3"/>
      <c r="N23" s="3"/>
      <c r="O23" s="3"/>
      <c r="P23" s="3"/>
      <c r="Q23" s="3"/>
      <c r="R23" s="3"/>
      <c r="S23" s="3"/>
      <c r="T23" s="3"/>
      <c r="U23" s="3"/>
      <c r="V23" s="3"/>
      <c r="W23" s="3"/>
      <c r="X23" s="3"/>
      <c r="Y23" s="3"/>
      <c r="Z23" s="3"/>
    </row>
    <row r="24">
      <c r="A24" s="3"/>
      <c r="B24" s="59">
        <v>7.0</v>
      </c>
      <c r="C24" s="16" t="s">
        <v>128</v>
      </c>
      <c r="D24" s="65" t="s">
        <v>165</v>
      </c>
      <c r="E24" s="68" t="s">
        <v>166</v>
      </c>
      <c r="F24" s="27"/>
      <c r="G24" s="69" t="s">
        <v>167</v>
      </c>
      <c r="H24" s="71" t="s">
        <v>168</v>
      </c>
      <c r="I24" s="27"/>
      <c r="J24" s="72" t="s">
        <v>119</v>
      </c>
      <c r="K24" s="3"/>
      <c r="L24" s="3"/>
      <c r="M24" s="3"/>
      <c r="N24" s="3"/>
      <c r="O24" s="3"/>
      <c r="P24" s="3"/>
      <c r="Q24" s="3"/>
      <c r="R24" s="3"/>
      <c r="S24" s="3"/>
      <c r="T24" s="3"/>
      <c r="U24" s="3"/>
      <c r="V24" s="3"/>
      <c r="W24" s="3"/>
      <c r="X24" s="3"/>
      <c r="Y24" s="3"/>
      <c r="Z24" s="3"/>
    </row>
    <row r="25">
      <c r="A25" s="3"/>
      <c r="B25" s="74"/>
      <c r="C25" s="79" t="str">
        <f>D24 &amp; " " &amp; E24 &amp; " " &amp;G24&amp; " " &amp;H24&amp; " " </f>
        <v>Descompone problemas computacionales en subproblemas manejables empleando técnicas de descomposición, reconocimiento de patrones y abstracción para identificar entradas, procesos y salidas antes de diseñar la solución algorítmica </v>
      </c>
      <c r="D25" s="24"/>
      <c r="E25" s="24"/>
      <c r="F25" s="24"/>
      <c r="G25" s="24"/>
      <c r="H25" s="24"/>
      <c r="I25" s="24"/>
      <c r="J25" s="27"/>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85" t="s">
        <v>169</v>
      </c>
      <c r="C28" s="24"/>
      <c r="D28" s="24"/>
      <c r="E28" s="24"/>
      <c r="F28" s="24"/>
      <c r="G28" s="24"/>
      <c r="H28" s="24"/>
      <c r="I28" s="24"/>
      <c r="J28" s="27"/>
      <c r="K28" s="3"/>
      <c r="L28" s="3"/>
      <c r="M28" s="3"/>
      <c r="N28" s="3"/>
      <c r="O28" s="3"/>
      <c r="P28" s="3"/>
      <c r="Q28" s="3"/>
      <c r="R28" s="3"/>
      <c r="S28" s="3"/>
      <c r="T28" s="3"/>
      <c r="U28" s="3"/>
      <c r="V28" s="3"/>
      <c r="W28" s="3"/>
      <c r="X28" s="3"/>
      <c r="Y28" s="3"/>
      <c r="Z28" s="3"/>
    </row>
    <row r="29">
      <c r="A29" s="3"/>
      <c r="B29" s="86"/>
      <c r="C29" s="87"/>
      <c r="D29" s="87"/>
      <c r="E29" s="87"/>
      <c r="F29" s="87"/>
      <c r="G29" s="87"/>
      <c r="H29" s="87"/>
      <c r="I29" s="87"/>
      <c r="J29" s="88"/>
      <c r="K29" s="3"/>
      <c r="L29" s="3"/>
      <c r="M29" s="3"/>
      <c r="N29" s="3"/>
      <c r="O29" s="3"/>
      <c r="P29" s="3"/>
      <c r="Q29" s="3"/>
      <c r="R29" s="3"/>
      <c r="S29" s="3"/>
      <c r="T29" s="3"/>
      <c r="U29" s="3"/>
      <c r="V29" s="3"/>
      <c r="W29" s="3"/>
      <c r="X29" s="3"/>
      <c r="Y29" s="3"/>
      <c r="Z29" s="3"/>
    </row>
    <row r="30">
      <c r="A30" s="3"/>
      <c r="B30" s="89"/>
      <c r="C30" s="90"/>
      <c r="D30" s="90"/>
      <c r="E30" s="90"/>
      <c r="F30" s="90"/>
      <c r="G30" s="90"/>
      <c r="H30" s="90"/>
      <c r="I30" s="90"/>
      <c r="J30" s="91"/>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mergeCells count="37">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M14:N14"/>
    <mergeCell ref="C15:J15"/>
    <mergeCell ref="E16:F16"/>
    <mergeCell ref="H16:I16"/>
    <mergeCell ref="C17:J17"/>
    <mergeCell ref="H22:I22"/>
    <mergeCell ref="C23:J23"/>
    <mergeCell ref="E24:F24"/>
    <mergeCell ref="H24:I24"/>
    <mergeCell ref="C25:J25"/>
    <mergeCell ref="B28:J28"/>
    <mergeCell ref="B29:J30"/>
    <mergeCell ref="E18:F18"/>
    <mergeCell ref="H18:I18"/>
    <mergeCell ref="C19:J19"/>
    <mergeCell ref="E20:F20"/>
    <mergeCell ref="H20:I20"/>
    <mergeCell ref="C21:J21"/>
    <mergeCell ref="E22:F22"/>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hyperlinks>
    <hyperlink r:id="rId1" ref="M1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9.75"/>
  </cols>
  <sheetData>
    <row r="1" ht="15.75" customHeight="1"/>
    <row r="2" ht="15.75" customHeight="1">
      <c r="A2" s="2"/>
      <c r="B2" s="5" t="s">
        <v>0</v>
      </c>
    </row>
    <row r="3" ht="15.75" customHeight="1"/>
    <row r="4" ht="15.75" customHeight="1">
      <c r="B4" s="7" t="s">
        <v>3</v>
      </c>
      <c r="C4" s="8" t="s">
        <v>4</v>
      </c>
    </row>
    <row r="5" ht="15.75" customHeight="1">
      <c r="B5" s="7" t="s">
        <v>5</v>
      </c>
      <c r="C5" s="10" t="s">
        <v>6</v>
      </c>
    </row>
    <row r="6" ht="15.75" customHeight="1">
      <c r="H6" s="12"/>
    </row>
    <row r="7" ht="15.75" customHeight="1">
      <c r="H7" s="12"/>
    </row>
    <row r="8" ht="15.75" customHeight="1">
      <c r="A8" s="14"/>
      <c r="B8" s="16" t="s">
        <v>13</v>
      </c>
      <c r="C8" s="18" t="s">
        <v>19</v>
      </c>
      <c r="D8" s="16" t="s">
        <v>20</v>
      </c>
      <c r="E8" s="16" t="s">
        <v>21</v>
      </c>
      <c r="F8" s="16" t="s">
        <v>22</v>
      </c>
      <c r="G8" s="16" t="s">
        <v>23</v>
      </c>
      <c r="H8" s="16" t="s">
        <v>24</v>
      </c>
    </row>
    <row r="9" ht="77.25" customHeight="1">
      <c r="B9" s="25">
        <v>1.0</v>
      </c>
      <c r="C9" s="28" t="s">
        <v>28</v>
      </c>
      <c r="D9" s="28" t="s">
        <v>29</v>
      </c>
      <c r="E9" s="28" t="s">
        <v>30</v>
      </c>
      <c r="F9" s="28" t="s">
        <v>31</v>
      </c>
      <c r="G9" s="28" t="s">
        <v>32</v>
      </c>
      <c r="H9" s="28">
        <v>1.0</v>
      </c>
    </row>
    <row r="10" ht="63.0" customHeight="1">
      <c r="B10" s="25">
        <v>2.0</v>
      </c>
      <c r="C10" s="28" t="s">
        <v>28</v>
      </c>
      <c r="D10" s="31" t="s">
        <v>33</v>
      </c>
      <c r="E10" s="31" t="s">
        <v>34</v>
      </c>
      <c r="F10" s="31" t="s">
        <v>35</v>
      </c>
      <c r="G10" s="31" t="s">
        <v>32</v>
      </c>
      <c r="H10" s="28">
        <v>2.0</v>
      </c>
    </row>
    <row r="11" ht="64.5" customHeight="1">
      <c r="B11" s="25">
        <v>3.0</v>
      </c>
      <c r="C11" s="28" t="s">
        <v>36</v>
      </c>
      <c r="D11" s="31" t="s">
        <v>33</v>
      </c>
      <c r="E11" s="31" t="s">
        <v>37</v>
      </c>
      <c r="F11" s="31" t="s">
        <v>35</v>
      </c>
      <c r="G11" s="31" t="s">
        <v>32</v>
      </c>
      <c r="H11" s="28">
        <v>2.0</v>
      </c>
    </row>
    <row r="12" ht="60.0" customHeight="1">
      <c r="B12" s="25">
        <v>4.0</v>
      </c>
      <c r="C12" s="28" t="s">
        <v>36</v>
      </c>
      <c r="D12" s="31" t="s">
        <v>33</v>
      </c>
      <c r="E12" s="31" t="s">
        <v>39</v>
      </c>
      <c r="F12" s="31" t="s">
        <v>40</v>
      </c>
      <c r="G12" s="31" t="s">
        <v>32</v>
      </c>
      <c r="H12" s="28">
        <v>3.0</v>
      </c>
    </row>
    <row r="13" ht="63.75" customHeight="1">
      <c r="B13" s="25">
        <v>5.0</v>
      </c>
      <c r="C13" s="28" t="s">
        <v>36</v>
      </c>
      <c r="D13" s="31" t="s">
        <v>33</v>
      </c>
      <c r="E13" s="31" t="s">
        <v>42</v>
      </c>
      <c r="F13" s="31" t="s">
        <v>43</v>
      </c>
      <c r="G13" s="31" t="s">
        <v>44</v>
      </c>
      <c r="H13" s="28">
        <v>3.0</v>
      </c>
    </row>
    <row r="14" ht="60.75" customHeight="1">
      <c r="B14" s="25">
        <v>6.0</v>
      </c>
      <c r="C14" s="28" t="s">
        <v>45</v>
      </c>
      <c r="D14" s="31" t="s">
        <v>46</v>
      </c>
      <c r="E14" s="31" t="s">
        <v>47</v>
      </c>
      <c r="F14" s="31" t="s">
        <v>48</v>
      </c>
      <c r="G14" s="31" t="s">
        <v>44</v>
      </c>
      <c r="H14" s="28">
        <v>4.0</v>
      </c>
    </row>
    <row r="15" ht="66.75" customHeight="1">
      <c r="B15" s="25">
        <v>7.0</v>
      </c>
      <c r="C15" s="28" t="s">
        <v>45</v>
      </c>
      <c r="D15" s="31" t="s">
        <v>46</v>
      </c>
      <c r="E15" s="31" t="s">
        <v>50</v>
      </c>
      <c r="F15" s="31" t="s">
        <v>51</v>
      </c>
      <c r="G15" s="31" t="s">
        <v>44</v>
      </c>
      <c r="H15" s="28">
        <v>4.0</v>
      </c>
    </row>
    <row r="16" ht="64.5" customHeight="1">
      <c r="B16" s="25">
        <v>8.0</v>
      </c>
      <c r="C16" s="28" t="s">
        <v>52</v>
      </c>
      <c r="D16" s="31" t="s">
        <v>53</v>
      </c>
      <c r="E16" s="31" t="s">
        <v>54</v>
      </c>
      <c r="F16" s="31" t="s">
        <v>55</v>
      </c>
      <c r="G16" s="31" t="s">
        <v>44</v>
      </c>
      <c r="H16" s="28">
        <v>5.0</v>
      </c>
    </row>
    <row r="17" ht="61.5" customHeight="1">
      <c r="B17" s="25">
        <v>9.0</v>
      </c>
      <c r="C17" s="28" t="s">
        <v>52</v>
      </c>
      <c r="D17" s="31" t="s">
        <v>53</v>
      </c>
      <c r="E17" s="31" t="s">
        <v>57</v>
      </c>
      <c r="F17" s="31" t="s">
        <v>58</v>
      </c>
      <c r="G17" s="31" t="s">
        <v>59</v>
      </c>
      <c r="H17" s="28">
        <v>5.0</v>
      </c>
    </row>
    <row r="18" ht="71.25" customHeight="1">
      <c r="B18" s="25">
        <v>10.0</v>
      </c>
      <c r="C18" s="28" t="s">
        <v>62</v>
      </c>
      <c r="D18" s="31" t="s">
        <v>63</v>
      </c>
      <c r="E18" s="31" t="s">
        <v>65</v>
      </c>
      <c r="F18" s="31" t="s">
        <v>66</v>
      </c>
      <c r="G18" s="31" t="s">
        <v>59</v>
      </c>
      <c r="H18" s="28">
        <v>6.0</v>
      </c>
    </row>
    <row r="19" ht="51.0" customHeight="1">
      <c r="B19" s="25">
        <v>11.0</v>
      </c>
      <c r="C19" s="28" t="s">
        <v>62</v>
      </c>
      <c r="D19" s="31" t="s">
        <v>63</v>
      </c>
      <c r="E19" s="31" t="s">
        <v>67</v>
      </c>
      <c r="F19" s="31" t="s">
        <v>69</v>
      </c>
      <c r="G19" s="31" t="s">
        <v>70</v>
      </c>
      <c r="H19" s="28">
        <v>7.0</v>
      </c>
    </row>
    <row r="20" ht="45.75" customHeight="1">
      <c r="B20" s="25">
        <v>12.0</v>
      </c>
      <c r="C20" s="28" t="s">
        <v>62</v>
      </c>
      <c r="D20" s="31" t="s">
        <v>63</v>
      </c>
      <c r="E20" s="31" t="s">
        <v>71</v>
      </c>
      <c r="F20" s="31" t="s">
        <v>72</v>
      </c>
      <c r="G20" s="31" t="s">
        <v>70</v>
      </c>
      <c r="H20" s="28">
        <v>7.0</v>
      </c>
    </row>
    <row r="21" ht="42.0" customHeight="1">
      <c r="B21" s="25">
        <v>13.0</v>
      </c>
      <c r="C21" s="28" t="s">
        <v>74</v>
      </c>
      <c r="D21" s="31" t="s">
        <v>75</v>
      </c>
      <c r="E21" s="31" t="s">
        <v>76</v>
      </c>
      <c r="F21" s="31" t="s">
        <v>77</v>
      </c>
      <c r="G21" s="31" t="s">
        <v>70</v>
      </c>
      <c r="H21" s="28">
        <v>8.0</v>
      </c>
    </row>
    <row r="22" ht="46.5" customHeight="1">
      <c r="B22" s="25">
        <v>14.0</v>
      </c>
      <c r="C22" s="28" t="s">
        <v>74</v>
      </c>
      <c r="D22" s="31" t="s">
        <v>75</v>
      </c>
      <c r="E22" s="31" t="s">
        <v>80</v>
      </c>
      <c r="F22" s="31" t="s">
        <v>81</v>
      </c>
      <c r="G22" s="31" t="s">
        <v>70</v>
      </c>
      <c r="H22" s="28">
        <v>9.0</v>
      </c>
    </row>
    <row r="23" ht="46.5" customHeight="1">
      <c r="B23" s="25">
        <v>15.0</v>
      </c>
      <c r="C23" s="28" t="s">
        <v>84</v>
      </c>
      <c r="D23" s="31" t="s">
        <v>86</v>
      </c>
      <c r="E23" s="31" t="s">
        <v>87</v>
      </c>
      <c r="F23" s="31" t="s">
        <v>88</v>
      </c>
      <c r="G23" s="31" t="s">
        <v>70</v>
      </c>
      <c r="H23" s="28">
        <v>10.0</v>
      </c>
    </row>
    <row r="24" ht="72.75" customHeight="1">
      <c r="B24" s="25">
        <v>16.0</v>
      </c>
      <c r="C24" s="28" t="s">
        <v>84</v>
      </c>
      <c r="D24" s="31" t="s">
        <v>86</v>
      </c>
      <c r="E24" s="31" t="s">
        <v>91</v>
      </c>
      <c r="F24" s="31" t="s">
        <v>92</v>
      </c>
      <c r="G24" s="31" t="s">
        <v>70</v>
      </c>
      <c r="H24" s="28">
        <v>11.0</v>
      </c>
    </row>
    <row r="25" ht="15.75" customHeight="1">
      <c r="B25" s="11">
        <v>17.0</v>
      </c>
      <c r="C25" s="1"/>
      <c r="H25" s="11"/>
    </row>
    <row r="26" ht="15.75" customHeight="1">
      <c r="B26" s="11">
        <v>18.0</v>
      </c>
      <c r="C26" s="1"/>
      <c r="H26" s="11"/>
    </row>
    <row r="27" ht="15.75" customHeight="1">
      <c r="B27" s="11">
        <v>19.0</v>
      </c>
      <c r="C27" s="1"/>
      <c r="H27" s="11"/>
    </row>
    <row r="28" ht="15.75" customHeight="1">
      <c r="B28" s="11">
        <v>20.0</v>
      </c>
      <c r="C28" s="1"/>
      <c r="H28" s="11"/>
    </row>
    <row r="29" ht="15.75" customHeight="1">
      <c r="B29" s="11">
        <v>21.0</v>
      </c>
      <c r="C29" s="1"/>
      <c r="H29" s="11"/>
    </row>
    <row r="30" ht="15.75" customHeight="1">
      <c r="B30" s="11">
        <v>22.0</v>
      </c>
      <c r="C30" s="1"/>
      <c r="H30" s="11"/>
    </row>
    <row r="31" ht="15.75" customHeight="1">
      <c r="B31" s="11">
        <v>23.0</v>
      </c>
      <c r="C31" s="1"/>
      <c r="H31" s="11"/>
    </row>
    <row r="32" ht="15.75" customHeight="1">
      <c r="B32" s="11">
        <v>24.0</v>
      </c>
      <c r="C32" s="1"/>
      <c r="H32" s="11"/>
    </row>
    <row r="33" ht="15.75" customHeight="1">
      <c r="B33" s="11">
        <v>25.0</v>
      </c>
      <c r="C33" s="1"/>
      <c r="H33" s="11"/>
    </row>
    <row r="34" ht="15.75" customHeight="1">
      <c r="B34" s="11">
        <v>26.0</v>
      </c>
      <c r="C34" s="1"/>
      <c r="H34" s="11"/>
    </row>
    <row r="35" ht="15.75" customHeight="1">
      <c r="B35" s="11">
        <v>27.0</v>
      </c>
      <c r="C35" s="1"/>
      <c r="H35" s="11"/>
    </row>
    <row r="36" ht="15.75" customHeight="1">
      <c r="B36" s="11">
        <v>28.0</v>
      </c>
      <c r="C36" s="1"/>
      <c r="H36" s="11"/>
    </row>
    <row r="37" ht="15.75" customHeight="1">
      <c r="B37" s="11">
        <v>29.0</v>
      </c>
      <c r="C37" s="1"/>
      <c r="H37" s="11"/>
    </row>
    <row r="38" ht="15.75" customHeight="1">
      <c r="B38" s="11">
        <v>30.0</v>
      </c>
      <c r="C38" s="1"/>
      <c r="H38" s="11"/>
    </row>
    <row r="39" ht="15.75" customHeight="1">
      <c r="B39" s="11">
        <v>31.0</v>
      </c>
      <c r="C39" s="1"/>
      <c r="H39" s="11"/>
    </row>
    <row r="40" ht="15.75" customHeight="1">
      <c r="B40" s="11">
        <v>32.0</v>
      </c>
      <c r="C40" s="1"/>
      <c r="H40" s="11"/>
    </row>
    <row r="41" ht="15.75" customHeight="1">
      <c r="B41" s="11">
        <v>33.0</v>
      </c>
      <c r="C41" s="1"/>
      <c r="H41" s="11"/>
    </row>
    <row r="42" ht="15.75" customHeight="1">
      <c r="B42" s="11">
        <v>34.0</v>
      </c>
      <c r="C42" s="1"/>
      <c r="H42" s="11"/>
    </row>
    <row r="43" ht="15.75" customHeight="1">
      <c r="B43" s="11">
        <v>35.0</v>
      </c>
      <c r="C43" s="1"/>
      <c r="H43" s="11"/>
    </row>
    <row r="44" ht="15.75" customHeight="1">
      <c r="B44" s="11">
        <v>36.0</v>
      </c>
      <c r="C44" s="1"/>
      <c r="H44" s="11"/>
    </row>
    <row r="45" ht="15.75" customHeight="1">
      <c r="B45" s="11">
        <v>37.0</v>
      </c>
      <c r="C45" s="1"/>
      <c r="H45" s="11"/>
    </row>
    <row r="46" ht="15.75" customHeight="1">
      <c r="B46" s="11">
        <v>38.0</v>
      </c>
      <c r="C46" s="1"/>
      <c r="H46" s="11"/>
    </row>
    <row r="47" ht="15.75" customHeight="1">
      <c r="B47" s="11">
        <v>39.0</v>
      </c>
      <c r="C47" s="1"/>
      <c r="H47" s="11"/>
    </row>
    <row r="48" ht="15.75" customHeight="1">
      <c r="B48" s="11">
        <v>40.0</v>
      </c>
      <c r="C48" s="1"/>
      <c r="H48" s="11"/>
    </row>
    <row r="49" ht="15.75" customHeight="1">
      <c r="B49" s="11">
        <v>41.0</v>
      </c>
      <c r="C49" s="1"/>
      <c r="H49" s="11"/>
    </row>
    <row r="50" ht="15.75" customHeight="1">
      <c r="B50" s="11">
        <v>42.0</v>
      </c>
      <c r="C50" s="1"/>
      <c r="H50" s="11"/>
    </row>
    <row r="51" ht="15.75" customHeight="1">
      <c r="B51" s="11">
        <v>43.0</v>
      </c>
      <c r="C51" s="1"/>
      <c r="H51" s="11"/>
    </row>
    <row r="52" ht="15.75" customHeight="1">
      <c r="B52" s="11">
        <v>44.0</v>
      </c>
      <c r="C52" s="1"/>
      <c r="H52" s="11"/>
    </row>
    <row r="53" ht="15.75" customHeight="1">
      <c r="B53" s="11">
        <v>45.0</v>
      </c>
      <c r="C53" s="1"/>
      <c r="H53" s="11"/>
    </row>
    <row r="54" ht="15.75" customHeight="1">
      <c r="B54" s="11">
        <v>46.0</v>
      </c>
      <c r="C54" s="1"/>
      <c r="H54" s="11"/>
    </row>
    <row r="55" ht="15.75" customHeight="1">
      <c r="B55" s="11">
        <v>47.0</v>
      </c>
      <c r="C55" s="1"/>
      <c r="H55" s="11"/>
    </row>
    <row r="56" ht="15.75" customHeight="1">
      <c r="B56" s="11">
        <v>48.0</v>
      </c>
      <c r="C56" s="1"/>
      <c r="H56" s="11"/>
    </row>
    <row r="57" ht="15.75" customHeight="1">
      <c r="B57" s="11">
        <v>49.0</v>
      </c>
      <c r="C57" s="1"/>
      <c r="H57" s="11"/>
    </row>
    <row r="58" ht="15.75" customHeight="1">
      <c r="B58" s="11">
        <v>50.0</v>
      </c>
      <c r="C58" s="1"/>
      <c r="H58" s="11"/>
    </row>
    <row r="59" ht="15.75" customHeight="1">
      <c r="B59" s="11">
        <v>51.0</v>
      </c>
      <c r="C59" s="1"/>
      <c r="H59" s="11"/>
    </row>
    <row r="60" ht="15.75" customHeight="1">
      <c r="B60" s="11">
        <v>52.0</v>
      </c>
      <c r="C60" s="1"/>
      <c r="H60" s="11"/>
    </row>
    <row r="61" ht="15.75" customHeight="1">
      <c r="B61" s="11">
        <v>53.0</v>
      </c>
      <c r="C61" s="1"/>
      <c r="H61" s="11"/>
    </row>
    <row r="62" ht="15.75" customHeight="1">
      <c r="B62" s="11">
        <v>54.0</v>
      </c>
      <c r="C62" s="1"/>
      <c r="H62" s="11"/>
    </row>
    <row r="63" ht="15.75" customHeight="1">
      <c r="B63" s="11">
        <v>55.0</v>
      </c>
      <c r="C63" s="1"/>
      <c r="H63" s="11"/>
    </row>
    <row r="64" ht="15.75" customHeight="1">
      <c r="B64" s="11">
        <v>56.0</v>
      </c>
      <c r="C64" s="1"/>
      <c r="H64" s="11"/>
    </row>
    <row r="65" ht="15.75" customHeight="1">
      <c r="B65" s="11">
        <v>57.0</v>
      </c>
      <c r="C65" s="1"/>
      <c r="H65" s="11"/>
    </row>
    <row r="66" ht="15.75" customHeight="1">
      <c r="B66" s="11">
        <v>58.0</v>
      </c>
      <c r="C66" s="1"/>
      <c r="H66" s="11"/>
    </row>
    <row r="67" ht="15.75" customHeight="1">
      <c r="B67" s="11">
        <v>59.0</v>
      </c>
      <c r="C67" s="1"/>
      <c r="H67" s="11"/>
    </row>
    <row r="68" ht="15.75" customHeight="1">
      <c r="B68" s="11">
        <v>60.0</v>
      </c>
      <c r="C68" s="1"/>
      <c r="H68" s="11"/>
    </row>
    <row r="69" ht="15.75" customHeight="1">
      <c r="B69" s="11">
        <v>61.0</v>
      </c>
      <c r="C69" s="1"/>
      <c r="H69" s="11"/>
    </row>
    <row r="70" ht="15.75" customHeight="1">
      <c r="B70" s="11">
        <v>62.0</v>
      </c>
      <c r="C70" s="1"/>
      <c r="H70" s="11"/>
    </row>
    <row r="71" ht="15.75" customHeight="1">
      <c r="B71" s="11">
        <v>63.0</v>
      </c>
      <c r="C71" s="1"/>
      <c r="H71" s="11"/>
    </row>
    <row r="72" ht="15.75" customHeight="1">
      <c r="B72" s="11">
        <v>64.0</v>
      </c>
      <c r="C72" s="1"/>
      <c r="H72" s="11"/>
    </row>
    <row r="73" ht="15.75" customHeight="1">
      <c r="B73" s="11">
        <v>65.0</v>
      </c>
      <c r="C73" s="1"/>
      <c r="H73" s="11"/>
    </row>
    <row r="74" ht="15.75" customHeight="1">
      <c r="B74" s="11">
        <v>66.0</v>
      </c>
      <c r="C74" s="1"/>
      <c r="H74" s="11"/>
    </row>
    <row r="75" ht="15.75" customHeight="1">
      <c r="B75" s="11">
        <v>67.0</v>
      </c>
      <c r="C75" s="1"/>
      <c r="H75" s="11"/>
    </row>
    <row r="76" ht="15.75" customHeight="1">
      <c r="B76" s="11">
        <v>68.0</v>
      </c>
      <c r="C76" s="1"/>
      <c r="H76" s="11"/>
    </row>
    <row r="77" ht="15.75" customHeight="1">
      <c r="B77" s="11">
        <v>69.0</v>
      </c>
      <c r="C77" s="1"/>
      <c r="H77" s="11"/>
    </row>
    <row r="78" ht="15.75" customHeight="1">
      <c r="B78" s="11">
        <v>70.0</v>
      </c>
      <c r="C78" s="1"/>
      <c r="H78" s="11"/>
    </row>
    <row r="79" ht="15.75" customHeight="1">
      <c r="B79" s="11">
        <v>71.0</v>
      </c>
      <c r="C79" s="1"/>
      <c r="H79" s="11"/>
    </row>
    <row r="80" ht="15.75" customHeight="1">
      <c r="B80" s="11">
        <v>72.0</v>
      </c>
      <c r="C80" s="1"/>
      <c r="H80" s="11"/>
    </row>
    <row r="81" ht="15.75" customHeight="1">
      <c r="B81" s="11">
        <v>73.0</v>
      </c>
      <c r="C81" s="1"/>
      <c r="H81" s="11"/>
    </row>
    <row r="82" ht="15.75" customHeight="1">
      <c r="B82" s="11">
        <v>74.0</v>
      </c>
      <c r="C82" s="1"/>
      <c r="H82" s="11"/>
    </row>
    <row r="83" ht="15.75" customHeight="1">
      <c r="B83" s="11">
        <v>75.0</v>
      </c>
      <c r="C83" s="1"/>
      <c r="H83" s="11"/>
    </row>
    <row r="84" ht="15.75" customHeight="1">
      <c r="B84" s="11">
        <v>76.0</v>
      </c>
      <c r="C84" s="1"/>
      <c r="H84" s="11"/>
    </row>
    <row r="85" ht="15.75" customHeight="1">
      <c r="B85" s="11">
        <v>77.0</v>
      </c>
      <c r="C85" s="1"/>
      <c r="H85" s="11"/>
    </row>
    <row r="86" ht="15.75" customHeight="1">
      <c r="B86" s="11">
        <v>78.0</v>
      </c>
      <c r="C86" s="1"/>
      <c r="H86" s="11"/>
    </row>
    <row r="87" ht="15.75" customHeight="1">
      <c r="B87" s="11">
        <v>79.0</v>
      </c>
      <c r="C87" s="1"/>
      <c r="H87" s="11"/>
    </row>
    <row r="88" ht="15.75" customHeight="1">
      <c r="B88" s="11">
        <v>80.0</v>
      </c>
      <c r="C88" s="1"/>
      <c r="H88" s="11"/>
    </row>
    <row r="89" ht="15.75" customHeight="1">
      <c r="B89" s="11">
        <v>81.0</v>
      </c>
      <c r="C89" s="1"/>
      <c r="H89" s="11"/>
    </row>
    <row r="90" ht="15.75" customHeight="1">
      <c r="B90" s="11">
        <v>82.0</v>
      </c>
      <c r="C90" s="1"/>
      <c r="H90" s="11"/>
    </row>
    <row r="91" ht="15.75" customHeight="1">
      <c r="B91" s="11">
        <v>83.0</v>
      </c>
      <c r="C91" s="1"/>
      <c r="H91" s="11"/>
    </row>
    <row r="92" ht="15.75" customHeight="1">
      <c r="B92" s="11">
        <v>84.0</v>
      </c>
      <c r="C92" s="1"/>
      <c r="H92" s="11"/>
    </row>
    <row r="93" ht="15.75" customHeight="1">
      <c r="B93" s="11">
        <v>85.0</v>
      </c>
      <c r="C93" s="1"/>
      <c r="H93" s="11"/>
    </row>
    <row r="94" ht="15.75" customHeight="1">
      <c r="B94" s="11">
        <v>86.0</v>
      </c>
      <c r="C94" s="1"/>
      <c r="H94" s="11"/>
    </row>
    <row r="95" ht="15.75" customHeight="1">
      <c r="B95" s="11">
        <v>87.0</v>
      </c>
      <c r="C95" s="1"/>
      <c r="H95" s="11"/>
    </row>
    <row r="96" ht="15.75" customHeight="1">
      <c r="B96" s="11">
        <v>88.0</v>
      </c>
      <c r="C96" s="1"/>
      <c r="H96" s="11"/>
    </row>
    <row r="97" ht="15.75" customHeight="1">
      <c r="B97" s="11">
        <v>89.0</v>
      </c>
      <c r="C97" s="1"/>
      <c r="H97" s="11"/>
    </row>
    <row r="98" ht="15.75" customHeight="1">
      <c r="B98" s="11">
        <v>90.0</v>
      </c>
      <c r="C98" s="1"/>
      <c r="H98" s="11"/>
    </row>
    <row r="99" ht="15.75" customHeight="1">
      <c r="B99" s="11">
        <v>91.0</v>
      </c>
      <c r="C99" s="1"/>
      <c r="H99" s="11"/>
    </row>
    <row r="100" ht="15.75" customHeight="1">
      <c r="B100" s="11">
        <v>92.0</v>
      </c>
      <c r="C100" s="1"/>
      <c r="H100" s="11"/>
    </row>
    <row r="101" ht="15.75" customHeight="1">
      <c r="B101" s="11">
        <v>93.0</v>
      </c>
      <c r="C101" s="1"/>
      <c r="H101" s="11"/>
    </row>
    <row r="102" ht="15.75" customHeight="1">
      <c r="B102" s="11">
        <v>94.0</v>
      </c>
      <c r="C102" s="1"/>
      <c r="H102" s="11"/>
    </row>
    <row r="103" ht="15.75" customHeight="1">
      <c r="B103" s="11">
        <v>95.0</v>
      </c>
      <c r="C103" s="1"/>
    </row>
    <row r="104" ht="15.75" customHeight="1">
      <c r="B104" s="11">
        <v>96.0</v>
      </c>
      <c r="C104" s="1"/>
    </row>
    <row r="105" ht="15.75" customHeight="1">
      <c r="B105" s="11">
        <v>97.0</v>
      </c>
      <c r="C105" s="1"/>
    </row>
    <row r="106" ht="15.75" customHeight="1">
      <c r="B106" s="11">
        <v>98.0</v>
      </c>
      <c r="C106" s="1"/>
    </row>
    <row r="107" ht="15.75" customHeight="1">
      <c r="B107" s="11">
        <v>99.0</v>
      </c>
      <c r="C107" s="1"/>
    </row>
    <row r="108" ht="15.75" customHeight="1">
      <c r="B108" s="11">
        <v>100.0</v>
      </c>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5" t="s">
        <v>0</v>
      </c>
    </row>
    <row r="3" ht="15.75" customHeight="1"/>
    <row r="4" ht="15.75" customHeight="1">
      <c r="B4" s="17" t="s">
        <v>3</v>
      </c>
      <c r="C4" s="29" t="str">
        <f>'Diseño'!C4</f>
        <v>768 - Algoritmos</v>
      </c>
      <c r="D4" s="24"/>
      <c r="E4" s="24"/>
      <c r="F4" s="24"/>
      <c r="G4" s="27"/>
    </row>
    <row r="5" ht="15.75" customHeight="1">
      <c r="B5" s="30" t="s">
        <v>24</v>
      </c>
      <c r="C5" s="33">
        <v>0.0</v>
      </c>
      <c r="D5" s="24"/>
      <c r="E5" s="24"/>
      <c r="F5" s="24"/>
      <c r="G5" s="27"/>
    </row>
    <row r="6" ht="15.75" customHeight="1">
      <c r="B6" s="30" t="s">
        <v>38</v>
      </c>
      <c r="C6" s="29">
        <f>B15+B22+B29+B41+B47+C48</f>
        <v>75</v>
      </c>
      <c r="D6" s="24"/>
      <c r="E6" s="24"/>
      <c r="F6" s="24"/>
      <c r="G6" s="27"/>
    </row>
    <row r="7" ht="15.75" customHeight="1"/>
    <row r="8" ht="15.75" customHeight="1">
      <c r="K8" s="39" t="s">
        <v>56</v>
      </c>
    </row>
    <row r="9" ht="15.75" customHeight="1">
      <c r="A9" s="40" t="s">
        <v>61</v>
      </c>
      <c r="G9" s="41" t="s">
        <v>64</v>
      </c>
      <c r="H9" s="44">
        <f>B15</f>
        <v>10</v>
      </c>
    </row>
    <row r="10" ht="15.75" customHeight="1">
      <c r="G10" s="46" t="s">
        <v>73</v>
      </c>
    </row>
    <row r="11" ht="24.75" customHeight="1">
      <c r="A11" s="48" t="s">
        <v>78</v>
      </c>
      <c r="B11" s="34" t="s">
        <v>82</v>
      </c>
      <c r="C11" s="24"/>
      <c r="D11" s="24"/>
      <c r="E11" s="24"/>
      <c r="F11" s="24"/>
      <c r="G11" s="24"/>
      <c r="H11" s="27"/>
    </row>
    <row r="12">
      <c r="A12" s="48" t="s">
        <v>89</v>
      </c>
      <c r="B12" s="34" t="s">
        <v>90</v>
      </c>
      <c r="C12" s="24"/>
      <c r="D12" s="24"/>
      <c r="E12" s="24"/>
      <c r="F12" s="24"/>
      <c r="G12" s="24"/>
      <c r="H12" s="27"/>
    </row>
    <row r="13">
      <c r="A13" s="50" t="s">
        <v>93</v>
      </c>
      <c r="B13" s="33" t="s">
        <v>94</v>
      </c>
      <c r="C13" s="24"/>
      <c r="D13" s="24"/>
      <c r="E13" s="24"/>
      <c r="F13" s="24"/>
      <c r="G13" s="24"/>
      <c r="H13" s="27"/>
    </row>
    <row r="14">
      <c r="A14" s="50" t="s">
        <v>96</v>
      </c>
      <c r="B14" s="33" t="s">
        <v>98</v>
      </c>
      <c r="C14" s="24"/>
      <c r="D14" s="24"/>
      <c r="E14" s="24"/>
      <c r="F14" s="24"/>
      <c r="G14" s="24"/>
      <c r="H14" s="27"/>
    </row>
    <row r="15" ht="15.75" customHeight="1">
      <c r="A15" s="54" t="s">
        <v>103</v>
      </c>
      <c r="B15" s="33">
        <v>10.0</v>
      </c>
      <c r="C15" s="24"/>
      <c r="D15" s="24"/>
      <c r="E15" s="24"/>
      <c r="F15" s="24"/>
      <c r="G15" s="24"/>
      <c r="H15" s="27"/>
    </row>
    <row r="16" ht="15.75" customHeight="1"/>
    <row r="17" ht="15.75" customHeight="1"/>
    <row r="18" ht="15.75" customHeight="1">
      <c r="A18" s="60" t="s">
        <v>107</v>
      </c>
      <c r="G18" s="41" t="s">
        <v>64</v>
      </c>
      <c r="H18" s="44" t="str">
        <f>B22</f>
        <v/>
      </c>
    </row>
    <row r="19" ht="15.75" customHeight="1">
      <c r="G19" s="46" t="s">
        <v>110</v>
      </c>
      <c r="K19" s="39" t="s">
        <v>111</v>
      </c>
    </row>
    <row r="20">
      <c r="A20" s="48" t="s">
        <v>113</v>
      </c>
      <c r="B20" s="67"/>
      <c r="C20" s="24"/>
      <c r="D20" s="24"/>
      <c r="E20" s="24"/>
      <c r="F20" s="24"/>
      <c r="G20" s="24"/>
      <c r="H20" s="27"/>
    </row>
    <row r="21">
      <c r="A21" s="48" t="s">
        <v>116</v>
      </c>
      <c r="B21" s="67"/>
      <c r="C21" s="24"/>
      <c r="D21" s="24"/>
      <c r="E21" s="24"/>
      <c r="F21" s="24"/>
      <c r="G21" s="24"/>
      <c r="H21" s="27"/>
    </row>
    <row r="22">
      <c r="A22" s="54" t="s">
        <v>103</v>
      </c>
      <c r="B22" s="29"/>
      <c r="C22" s="24"/>
      <c r="D22" s="24"/>
      <c r="E22" s="24"/>
      <c r="F22" s="24"/>
      <c r="G22" s="24"/>
      <c r="H22" s="27"/>
    </row>
    <row r="23" ht="15.75" customHeight="1"/>
    <row r="24" ht="15.75" customHeight="1"/>
    <row r="25" ht="15.75" customHeight="1">
      <c r="A25" s="60" t="s">
        <v>120</v>
      </c>
      <c r="G25" s="75" t="s">
        <v>64</v>
      </c>
      <c r="H25" s="44">
        <f>B29</f>
        <v>20</v>
      </c>
    </row>
    <row r="26" ht="15.75" customHeight="1">
      <c r="G26" s="46" t="s">
        <v>121</v>
      </c>
      <c r="H26" s="46"/>
      <c r="I26" s="46"/>
      <c r="J26" s="46"/>
    </row>
    <row r="27" ht="39.75" customHeight="1">
      <c r="A27" s="48" t="s">
        <v>122</v>
      </c>
      <c r="B27" s="34" t="s">
        <v>123</v>
      </c>
      <c r="C27" s="24"/>
      <c r="D27" s="24"/>
      <c r="E27" s="24"/>
      <c r="F27" s="24"/>
      <c r="G27" s="24"/>
      <c r="H27" s="27"/>
      <c r="K27" s="39" t="s">
        <v>125</v>
      </c>
    </row>
    <row r="28" ht="90.75" customHeight="1">
      <c r="A28" s="48" t="s">
        <v>126</v>
      </c>
      <c r="B28" s="34" t="s">
        <v>127</v>
      </c>
      <c r="C28" s="24"/>
      <c r="D28" s="24"/>
      <c r="E28" s="24"/>
      <c r="F28" s="24"/>
      <c r="G28" s="24"/>
      <c r="H28" s="27"/>
    </row>
    <row r="29" ht="15.75" customHeight="1">
      <c r="A29" s="54" t="s">
        <v>103</v>
      </c>
      <c r="B29" s="33">
        <v>20.0</v>
      </c>
      <c r="C29" s="24"/>
      <c r="D29" s="24"/>
      <c r="E29" s="24"/>
      <c r="F29" s="24"/>
      <c r="G29" s="24"/>
      <c r="H29" s="27"/>
    </row>
    <row r="30" ht="15.75" customHeight="1"/>
    <row r="31" ht="15.75" customHeight="1"/>
    <row r="32" ht="15.75" customHeight="1">
      <c r="A32" s="60" t="s">
        <v>135</v>
      </c>
      <c r="G32" s="75" t="s">
        <v>64</v>
      </c>
      <c r="H32" s="81">
        <v>5.0</v>
      </c>
    </row>
    <row r="33" ht="15.75" customHeight="1">
      <c r="A33" s="12" t="s">
        <v>136</v>
      </c>
      <c r="G33" s="12" t="s">
        <v>137</v>
      </c>
    </row>
    <row r="34">
      <c r="A34" s="48" t="s">
        <v>138</v>
      </c>
      <c r="B34" s="67"/>
      <c r="C34" s="24"/>
      <c r="D34" s="24"/>
      <c r="E34" s="24"/>
      <c r="F34" s="24"/>
      <c r="G34" s="24"/>
      <c r="H34" s="27"/>
      <c r="K34" s="39" t="s">
        <v>139</v>
      </c>
    </row>
    <row r="35">
      <c r="A35" s="48" t="s">
        <v>140</v>
      </c>
      <c r="B35" s="67"/>
      <c r="C35" s="24"/>
      <c r="D35" s="24"/>
      <c r="E35" s="24"/>
      <c r="F35" s="24"/>
      <c r="G35" s="24"/>
      <c r="H35" s="27"/>
    </row>
    <row r="36" ht="15.75" customHeight="1">
      <c r="A36" s="54" t="s">
        <v>103</v>
      </c>
      <c r="B36" s="29"/>
      <c r="C36" s="24"/>
      <c r="D36" s="24"/>
      <c r="E36" s="24"/>
      <c r="F36" s="24"/>
      <c r="G36" s="24"/>
      <c r="H36" s="27"/>
    </row>
    <row r="37" ht="15.75" customHeight="1"/>
    <row r="38" ht="15.75" customHeight="1"/>
    <row r="39" ht="15.75" customHeight="1">
      <c r="A39" s="60" t="s">
        <v>141</v>
      </c>
      <c r="G39" s="75" t="s">
        <v>64</v>
      </c>
      <c r="H39" s="44">
        <f>B41</f>
        <v>30</v>
      </c>
    </row>
    <row r="40" ht="15.75" customHeight="1">
      <c r="G40" s="46" t="s">
        <v>142</v>
      </c>
    </row>
    <row r="41" ht="15.75" customHeight="1">
      <c r="A41" s="54" t="s">
        <v>103</v>
      </c>
      <c r="B41" s="33">
        <v>30.0</v>
      </c>
      <c r="C41" s="24"/>
      <c r="D41" s="24"/>
      <c r="E41" s="24"/>
      <c r="F41" s="24"/>
      <c r="G41" s="24"/>
      <c r="H41" s="27"/>
    </row>
    <row r="42" ht="15.75" customHeight="1"/>
    <row r="43" ht="15.75" customHeight="1"/>
    <row r="44" ht="15.75" customHeight="1">
      <c r="A44" s="60" t="s">
        <v>144</v>
      </c>
      <c r="G44" s="75" t="s">
        <v>64</v>
      </c>
      <c r="H44" s="44">
        <f>B47</f>
        <v>15</v>
      </c>
    </row>
    <row r="45" ht="15.75" customHeight="1">
      <c r="G45" s="46" t="s">
        <v>73</v>
      </c>
    </row>
    <row r="46">
      <c r="A46" s="48" t="s">
        <v>149</v>
      </c>
      <c r="B46" s="83" t="s">
        <v>150</v>
      </c>
      <c r="C46" s="24"/>
      <c r="D46" s="24"/>
      <c r="E46" s="24"/>
      <c r="F46" s="24"/>
      <c r="G46" s="24"/>
      <c r="H46" s="27"/>
    </row>
    <row r="47" ht="15.75" customHeight="1">
      <c r="A47" s="54" t="s">
        <v>103</v>
      </c>
      <c r="B47" s="33">
        <v>15.0</v>
      </c>
      <c r="C47" s="24"/>
      <c r="D47" s="24"/>
      <c r="E47" s="24"/>
      <c r="F47" s="24"/>
      <c r="G47" s="24"/>
      <c r="H47" s="27"/>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17" t="s">
        <v>3</v>
      </c>
      <c r="C4" s="92" t="str">
        <f>'Diseño'!C4</f>
        <v>768 - Algoritmos</v>
      </c>
      <c r="D4" s="24"/>
      <c r="E4" s="24"/>
      <c r="F4" s="24"/>
      <c r="G4" s="27"/>
    </row>
    <row r="5" ht="15.75" customHeight="1">
      <c r="B5" s="30" t="s">
        <v>24</v>
      </c>
      <c r="C5" s="29">
        <v>2.0</v>
      </c>
      <c r="D5" s="24"/>
      <c r="E5" s="24"/>
      <c r="F5" s="24"/>
      <c r="G5" s="27"/>
    </row>
    <row r="6" ht="15.75" customHeight="1">
      <c r="B6" s="93" t="s">
        <v>38</v>
      </c>
      <c r="C6" s="29">
        <f>H10+H21+H44+H68</f>
        <v>120</v>
      </c>
      <c r="D6" s="24"/>
      <c r="E6" s="24"/>
      <c r="F6" s="24"/>
      <c r="G6" s="27"/>
      <c r="I6" s="11"/>
    </row>
    <row r="7" ht="15.75" customHeight="1">
      <c r="B7" s="93" t="s">
        <v>171</v>
      </c>
      <c r="C7" s="29">
        <f>B49+B60</f>
        <v>0</v>
      </c>
      <c r="D7" s="24"/>
      <c r="E7" s="24"/>
      <c r="F7" s="24"/>
      <c r="G7" s="27"/>
    </row>
    <row r="8">
      <c r="B8" s="93" t="s">
        <v>172</v>
      </c>
      <c r="C8" s="94" t="str">
        <f>IF(H44&lt;=0, "❌ ERROR: La Actividad 1 debe tener un tiempo mayor a 0.", IF(H21&gt;60, "❌ ERROR: El 'Área de Conocimiento' no puede exceder los 60 min.", IF((H10+H21+H44)&lt;100, "❌ ERROR: El tiempo total debe ser de al menos 100 min.", "✅ VALIDACIÓN CORRECTA")))</f>
        <v>✅ VALIDACIÓN CORRECTA</v>
      </c>
      <c r="D8" s="24"/>
      <c r="E8" s="24"/>
      <c r="F8" s="24"/>
      <c r="G8" s="27"/>
      <c r="I8" s="11"/>
      <c r="J8" s="11"/>
      <c r="K8" s="11"/>
    </row>
    <row r="9" ht="15.75" customHeight="1"/>
    <row r="10" ht="15.75" customHeight="1">
      <c r="A10" s="95" t="s">
        <v>173</v>
      </c>
      <c r="G10" s="75" t="s">
        <v>64</v>
      </c>
      <c r="H10" s="96">
        <f>B13</f>
        <v>5</v>
      </c>
    </row>
    <row r="11" ht="15.75" customHeight="1">
      <c r="G11" s="46" t="s">
        <v>174</v>
      </c>
    </row>
    <row r="12" ht="15.75" customHeight="1">
      <c r="A12" s="97" t="s">
        <v>175</v>
      </c>
      <c r="B12" s="98" t="s">
        <v>176</v>
      </c>
      <c r="C12" s="24"/>
      <c r="D12" s="24"/>
      <c r="E12" s="24"/>
      <c r="F12" s="24"/>
      <c r="G12" s="24"/>
      <c r="H12" s="27"/>
    </row>
    <row r="13" ht="15.75" customHeight="1">
      <c r="A13" s="99" t="s">
        <v>64</v>
      </c>
      <c r="B13" s="100">
        <v>5.0</v>
      </c>
      <c r="C13" s="24"/>
      <c r="D13" s="24"/>
      <c r="E13" s="24"/>
      <c r="F13" s="24"/>
      <c r="G13" s="24"/>
      <c r="H13" s="27"/>
    </row>
    <row r="14" ht="15.75" customHeight="1">
      <c r="A14" s="101" t="s">
        <v>177</v>
      </c>
      <c r="B14" s="24"/>
      <c r="C14" s="24"/>
      <c r="D14" s="24"/>
      <c r="E14" s="24"/>
      <c r="F14" s="24"/>
      <c r="G14" s="24"/>
      <c r="H14" s="27"/>
    </row>
    <row r="15" ht="15.75" customHeight="1">
      <c r="A15" s="102" t="s">
        <v>178</v>
      </c>
      <c r="B15" s="87"/>
      <c r="C15" s="87"/>
      <c r="D15" s="87"/>
      <c r="E15" s="87"/>
      <c r="F15" s="87"/>
      <c r="G15" s="87"/>
      <c r="H15" s="88"/>
    </row>
    <row r="16" ht="15.75" customHeight="1">
      <c r="A16" s="89"/>
      <c r="B16" s="90"/>
      <c r="C16" s="90"/>
      <c r="D16" s="90"/>
      <c r="E16" s="90"/>
      <c r="F16" s="90"/>
      <c r="G16" s="90"/>
      <c r="H16" s="91"/>
    </row>
    <row r="17" ht="15.75" customHeight="1">
      <c r="A17" s="101" t="s">
        <v>179</v>
      </c>
      <c r="B17" s="24"/>
      <c r="C17" s="24"/>
      <c r="D17" s="24"/>
      <c r="E17" s="24"/>
      <c r="F17" s="24"/>
      <c r="G17" s="24"/>
      <c r="H17" s="27"/>
    </row>
    <row r="18" ht="15.75" customHeight="1">
      <c r="A18" s="102" t="s">
        <v>180</v>
      </c>
      <c r="B18" s="87"/>
      <c r="C18" s="87"/>
      <c r="D18" s="87"/>
      <c r="E18" s="87"/>
      <c r="F18" s="87"/>
      <c r="G18" s="87"/>
      <c r="H18" s="88"/>
    </row>
    <row r="19" ht="15.75" customHeight="1">
      <c r="A19" s="89"/>
      <c r="B19" s="90"/>
      <c r="C19" s="90"/>
      <c r="D19" s="90"/>
      <c r="E19" s="90"/>
      <c r="F19" s="90"/>
      <c r="G19" s="90"/>
      <c r="H19" s="91"/>
    </row>
    <row r="20" ht="15.75" customHeight="1">
      <c r="A20" s="103"/>
      <c r="B20" s="103"/>
      <c r="C20" s="103"/>
      <c r="D20" s="103"/>
      <c r="E20" s="103"/>
      <c r="F20" s="103"/>
      <c r="G20" s="103"/>
      <c r="H20" s="103"/>
    </row>
    <row r="21" ht="15.75" customHeight="1">
      <c r="A21" s="95" t="s">
        <v>181</v>
      </c>
      <c r="G21" s="75" t="s">
        <v>64</v>
      </c>
      <c r="H21" s="96">
        <f>SUM(D39:H42)</f>
        <v>60</v>
      </c>
      <c r="I21" s="11"/>
    </row>
    <row r="22" ht="15.75" customHeight="1">
      <c r="G22" s="46" t="s">
        <v>182</v>
      </c>
    </row>
    <row r="23" ht="15.75" customHeight="1">
      <c r="A23" s="50" t="s">
        <v>183</v>
      </c>
      <c r="B23" s="33" t="s">
        <v>36</v>
      </c>
      <c r="C23" s="24"/>
      <c r="D23" s="24"/>
      <c r="E23" s="24"/>
      <c r="F23" s="24"/>
      <c r="G23" s="24"/>
      <c r="H23" s="27"/>
    </row>
    <row r="24" ht="15.75" customHeight="1">
      <c r="A24" s="50" t="s">
        <v>183</v>
      </c>
      <c r="B24" s="33" t="s">
        <v>28</v>
      </c>
      <c r="C24" s="24"/>
      <c r="D24" s="24"/>
      <c r="E24" s="24"/>
      <c r="F24" s="24"/>
      <c r="G24" s="24"/>
      <c r="H24" s="27"/>
    </row>
    <row r="25" ht="15.75" customHeight="1"/>
    <row r="26" ht="15.75" customHeight="1">
      <c r="A26" s="104" t="s">
        <v>184</v>
      </c>
      <c r="B26" s="11"/>
      <c r="C26" s="11"/>
      <c r="D26" s="11"/>
    </row>
    <row r="27" ht="15.75" customHeight="1">
      <c r="A27" s="105" t="s">
        <v>13</v>
      </c>
      <c r="B27" s="106" t="s">
        <v>186</v>
      </c>
      <c r="C27" s="27"/>
      <c r="D27" s="106" t="s">
        <v>187</v>
      </c>
      <c r="E27" s="27"/>
      <c r="F27" s="106" t="s">
        <v>188</v>
      </c>
      <c r="G27" s="24"/>
      <c r="H27" s="27"/>
    </row>
    <row r="28" ht="15.75" customHeight="1">
      <c r="A28" s="30">
        <v>1.0</v>
      </c>
      <c r="B28" s="29" t="str">
        <f>IFERROR(__xludf.DUMMYFUNCTION("FILTER('Diseño'!D:D,'Diseño'!H:H=$C$5)"),"Unidad 1 - La computadora")</f>
        <v>Unidad 1 - La computadora</v>
      </c>
      <c r="C28" s="27"/>
      <c r="D28" s="29" t="str">
        <f>IFERROR(__xludf.DUMMYFUNCTION("FILTER('Diseño'!E:E,'Diseño'!H:H=$C$5)"),"La computadora")</f>
        <v>La computadora</v>
      </c>
      <c r="E28" s="27"/>
      <c r="F28" s="29" t="str">
        <f>IFERROR(__xludf.DUMMYFUNCTION("FILTER('Diseño'!F:F,'Diseño'!H:H=$C$5)"),"Definición, evolución, hardware, software y procesamiento de información")</f>
        <v>Definición, evolución, hardware, software y procesamiento de información</v>
      </c>
      <c r="G28" s="24"/>
      <c r="H28" s="27"/>
    </row>
    <row r="29" ht="15.75" customHeight="1">
      <c r="A29" s="30">
        <v>2.0</v>
      </c>
      <c r="B29" s="29" t="str">
        <f>IFERROR(__xludf.DUMMYFUNCTION("""COMPUTED_VALUE"""),"Unidad 1 - La computadora")</f>
        <v>Unidad 1 - La computadora</v>
      </c>
      <c r="C29" s="27"/>
      <c r="D29" s="29" t="str">
        <f>IFERROR(__xludf.DUMMYFUNCTION("""COMPUTED_VALUE"""),"Fundamentos de la computadora")</f>
        <v>Fundamentos de la computadora</v>
      </c>
      <c r="E29" s="27"/>
      <c r="F29" s="29" t="str">
        <f>IFERROR(__xludf.DUMMYFUNCTION("""COMPUTED_VALUE"""),"Definición, evolución, hardware, software y procesamiento de información")</f>
        <v>Definición, evolución, hardware, software y procesamiento de información</v>
      </c>
      <c r="G29" s="24"/>
      <c r="H29" s="27"/>
    </row>
    <row r="30" ht="15.75" customHeight="1">
      <c r="A30" s="30">
        <v>3.0</v>
      </c>
      <c r="B30" s="29"/>
      <c r="C30" s="27"/>
      <c r="D30" s="29"/>
      <c r="E30" s="27"/>
      <c r="F30" s="29"/>
      <c r="G30" s="24"/>
      <c r="H30" s="27"/>
    </row>
    <row r="31" ht="15.75" customHeight="1">
      <c r="A31" s="30">
        <v>4.0</v>
      </c>
      <c r="B31" s="29"/>
      <c r="C31" s="27"/>
      <c r="D31" s="29"/>
      <c r="E31" s="27"/>
      <c r="F31" s="29"/>
      <c r="G31" s="24"/>
      <c r="H31" s="27"/>
    </row>
    <row r="32" ht="15.75" customHeight="1">
      <c r="A32" s="30">
        <v>5.0</v>
      </c>
      <c r="B32" s="29"/>
      <c r="C32" s="27"/>
      <c r="D32" s="29"/>
      <c r="E32" s="27"/>
      <c r="F32" s="29"/>
      <c r="G32" s="24"/>
      <c r="H32" s="27"/>
    </row>
    <row r="33" ht="15.75" customHeight="1">
      <c r="A33" s="30">
        <v>6.0</v>
      </c>
      <c r="B33" s="29"/>
      <c r="C33" s="27"/>
      <c r="D33" s="29"/>
      <c r="E33" s="27"/>
      <c r="F33" s="29"/>
      <c r="G33" s="24"/>
      <c r="H33" s="27"/>
    </row>
    <row r="34" ht="15.75" customHeight="1">
      <c r="A34" s="30">
        <v>7.0</v>
      </c>
      <c r="B34" s="29"/>
      <c r="C34" s="27"/>
      <c r="D34" s="29"/>
      <c r="E34" s="27"/>
      <c r="F34" s="29"/>
      <c r="G34" s="24"/>
      <c r="H34" s="27"/>
    </row>
    <row r="35" ht="15.75" customHeight="1"/>
    <row r="36" ht="15.75" customHeight="1">
      <c r="A36" s="104" t="s">
        <v>191</v>
      </c>
    </row>
    <row r="37" ht="15.75" customHeight="1">
      <c r="A37" s="11"/>
      <c r="B37" s="11"/>
      <c r="C37" s="11"/>
      <c r="D37" s="11"/>
      <c r="E37" s="11"/>
      <c r="F37" s="11"/>
      <c r="G37" s="11"/>
      <c r="H37" s="11"/>
    </row>
    <row r="38">
      <c r="A38" s="105" t="s">
        <v>192</v>
      </c>
      <c r="B38" s="105" t="s">
        <v>99</v>
      </c>
      <c r="C38" s="111" t="s">
        <v>193</v>
      </c>
      <c r="D38" s="112" t="s">
        <v>195</v>
      </c>
      <c r="E38" s="24"/>
      <c r="F38" s="24"/>
      <c r="G38" s="24"/>
      <c r="H38" s="27"/>
      <c r="I38" s="113" t="s">
        <v>118</v>
      </c>
    </row>
    <row r="39" ht="15.75" customHeight="1">
      <c r="A39" s="114" t="s">
        <v>196</v>
      </c>
      <c r="B39" s="114" t="s">
        <v>197</v>
      </c>
      <c r="C39" s="115">
        <v>30.0</v>
      </c>
      <c r="D39" s="116">
        <v>30.0</v>
      </c>
      <c r="E39" s="24"/>
      <c r="F39" s="24"/>
      <c r="G39" s="24"/>
      <c r="H39" s="27"/>
      <c r="I39" s="30" t="str">
        <f t="shared" ref="I39:I42" si="1">IF(D39&lt;=C39,"Correcto", "Corregir")</f>
        <v>Correcto</v>
      </c>
    </row>
    <row r="40" ht="15.75" customHeight="1">
      <c r="A40" s="114" t="s">
        <v>199</v>
      </c>
      <c r="B40" s="114" t="s">
        <v>197</v>
      </c>
      <c r="C40" s="115">
        <v>6.0</v>
      </c>
      <c r="D40" s="116">
        <v>6.0</v>
      </c>
      <c r="E40" s="24"/>
      <c r="F40" s="24"/>
      <c r="G40" s="24"/>
      <c r="H40" s="27"/>
      <c r="I40" s="30" t="str">
        <f t="shared" si="1"/>
        <v>Correcto</v>
      </c>
    </row>
    <row r="41" ht="15.75" customHeight="1">
      <c r="A41" s="114" t="s">
        <v>200</v>
      </c>
      <c r="B41" s="114" t="s">
        <v>201</v>
      </c>
      <c r="C41" s="115">
        <v>10.0</v>
      </c>
      <c r="D41" s="116">
        <v>10.0</v>
      </c>
      <c r="E41" s="24"/>
      <c r="F41" s="24"/>
      <c r="G41" s="24"/>
      <c r="H41" s="27"/>
      <c r="I41" s="30" t="str">
        <f t="shared" si="1"/>
        <v>Correcto</v>
      </c>
    </row>
    <row r="42" ht="15.75" customHeight="1">
      <c r="A42" s="114" t="s">
        <v>203</v>
      </c>
      <c r="B42" s="114" t="s">
        <v>197</v>
      </c>
      <c r="C42" s="115">
        <v>30.0</v>
      </c>
      <c r="D42" s="116">
        <v>14.0</v>
      </c>
      <c r="E42" s="24"/>
      <c r="F42" s="24"/>
      <c r="G42" s="24"/>
      <c r="H42" s="27"/>
      <c r="I42" s="30" t="str">
        <f t="shared" si="1"/>
        <v>Correcto</v>
      </c>
    </row>
    <row r="43" ht="15.75" customHeight="1"/>
    <row r="44" ht="15.75" customHeight="1">
      <c r="A44" s="95" t="s">
        <v>204</v>
      </c>
      <c r="G44" s="75" t="s">
        <v>64</v>
      </c>
      <c r="H44" s="96">
        <f>B50</f>
        <v>40</v>
      </c>
    </row>
    <row r="45" ht="15.75" customHeight="1">
      <c r="G45" s="46" t="s">
        <v>205</v>
      </c>
    </row>
    <row r="46" ht="15.75" customHeight="1">
      <c r="A46" s="46" t="s">
        <v>206</v>
      </c>
    </row>
    <row r="47">
      <c r="A47" s="50" t="s">
        <v>207</v>
      </c>
      <c r="B47" s="33" t="s">
        <v>28</v>
      </c>
      <c r="C47" s="24"/>
      <c r="D47" s="24"/>
      <c r="E47" s="24"/>
      <c r="F47" s="24"/>
      <c r="G47" s="24"/>
      <c r="H47" s="27"/>
    </row>
    <row r="48" ht="15.75" customHeight="1">
      <c r="A48" s="50" t="s">
        <v>12</v>
      </c>
      <c r="B48" s="33" t="s">
        <v>210</v>
      </c>
      <c r="C48" s="24"/>
      <c r="D48" s="24"/>
      <c r="E48" s="24"/>
      <c r="F48" s="24"/>
      <c r="G48" s="24"/>
      <c r="H48" s="27"/>
    </row>
    <row r="49" ht="15.75" customHeight="1">
      <c r="A49" s="50" t="s">
        <v>171</v>
      </c>
      <c r="B49" s="117">
        <v>0.0</v>
      </c>
      <c r="C49" s="24"/>
      <c r="D49" s="24"/>
      <c r="E49" s="24"/>
      <c r="F49" s="24"/>
      <c r="G49" s="24"/>
      <c r="H49" s="27"/>
    </row>
    <row r="50" ht="15.75" customHeight="1">
      <c r="A50" s="50" t="s">
        <v>64</v>
      </c>
      <c r="B50" s="33">
        <v>40.0</v>
      </c>
      <c r="C50" s="24"/>
      <c r="D50" s="24"/>
      <c r="E50" s="24"/>
      <c r="F50" s="24"/>
      <c r="G50" s="24"/>
      <c r="H50" s="27"/>
    </row>
    <row r="51" ht="15.75" customHeight="1">
      <c r="A51" s="118" t="s">
        <v>214</v>
      </c>
      <c r="B51" s="11"/>
      <c r="C51" s="11"/>
      <c r="D51" s="11"/>
      <c r="E51" s="11"/>
      <c r="F51" s="11"/>
      <c r="G51" s="11"/>
      <c r="H51" s="11"/>
    </row>
    <row r="52" ht="15.75" customHeight="1">
      <c r="A52" s="108" t="s">
        <v>216</v>
      </c>
      <c r="B52" s="24"/>
      <c r="C52" s="24"/>
      <c r="D52" s="24"/>
      <c r="E52" s="24"/>
      <c r="F52" s="24"/>
      <c r="G52" s="24"/>
      <c r="H52" s="27"/>
    </row>
    <row r="53" ht="15.75" customHeight="1">
      <c r="A53" s="102" t="s">
        <v>218</v>
      </c>
      <c r="B53" s="87"/>
      <c r="C53" s="87"/>
      <c r="D53" s="87"/>
      <c r="E53" s="87"/>
      <c r="F53" s="87"/>
      <c r="G53" s="87"/>
      <c r="H53" s="88"/>
    </row>
    <row r="54" ht="15.75" customHeight="1">
      <c r="A54" s="119"/>
      <c r="H54" s="120"/>
    </row>
    <row r="55" ht="15.75" customHeight="1">
      <c r="A55" s="89"/>
      <c r="B55" s="90"/>
      <c r="C55" s="90"/>
      <c r="D55" s="90"/>
      <c r="E55" s="90"/>
      <c r="F55" s="90"/>
      <c r="G55" s="90"/>
      <c r="H55" s="91"/>
    </row>
    <row r="56" ht="15.75" customHeight="1"/>
    <row r="57" ht="15.75" customHeight="1">
      <c r="A57" s="46" t="s">
        <v>222</v>
      </c>
    </row>
    <row r="58">
      <c r="A58" s="50" t="s">
        <v>207</v>
      </c>
      <c r="B58" s="33" t="s">
        <v>36</v>
      </c>
      <c r="C58" s="24"/>
      <c r="D58" s="24"/>
      <c r="E58" s="24"/>
      <c r="F58" s="24"/>
      <c r="G58" s="24"/>
      <c r="H58" s="27"/>
    </row>
    <row r="59" ht="15.75" customHeight="1">
      <c r="A59" s="50" t="s">
        <v>12</v>
      </c>
      <c r="B59" s="33" t="s">
        <v>223</v>
      </c>
      <c r="C59" s="24"/>
      <c r="D59" s="24"/>
      <c r="E59" s="24"/>
      <c r="F59" s="24"/>
      <c r="G59" s="24"/>
      <c r="H59" s="27"/>
    </row>
    <row r="60" ht="15.75" customHeight="1">
      <c r="A60" s="50" t="s">
        <v>171</v>
      </c>
      <c r="B60" s="117"/>
      <c r="C60" s="24"/>
      <c r="D60" s="24"/>
      <c r="E60" s="24"/>
      <c r="F60" s="24"/>
      <c r="G60" s="24"/>
      <c r="H60" s="27"/>
    </row>
    <row r="61" ht="15.75" customHeight="1">
      <c r="A61" s="50" t="s">
        <v>64</v>
      </c>
      <c r="B61" s="121">
        <v>12.0</v>
      </c>
      <c r="C61" s="24"/>
      <c r="D61" s="24"/>
      <c r="E61" s="24"/>
      <c r="F61" s="24"/>
      <c r="G61" s="24"/>
      <c r="H61" s="27"/>
    </row>
    <row r="62" ht="15.75" customHeight="1">
      <c r="A62" s="122" t="s">
        <v>224</v>
      </c>
      <c r="B62" s="11"/>
      <c r="C62" s="11"/>
      <c r="D62" s="11"/>
      <c r="E62" s="11"/>
      <c r="F62" s="11"/>
      <c r="G62" s="11"/>
      <c r="H62" s="11"/>
    </row>
    <row r="63" ht="15.75" customHeight="1">
      <c r="A63" s="108" t="s">
        <v>216</v>
      </c>
      <c r="B63" s="24"/>
      <c r="C63" s="24"/>
      <c r="D63" s="24"/>
      <c r="E63" s="24"/>
      <c r="F63" s="24"/>
      <c r="G63" s="24"/>
      <c r="H63" s="27"/>
    </row>
    <row r="64" ht="15.75" customHeight="1">
      <c r="A64" s="109" t="s">
        <v>225</v>
      </c>
      <c r="B64" s="87"/>
      <c r="C64" s="87"/>
      <c r="D64" s="87"/>
      <c r="E64" s="87"/>
      <c r="F64" s="87"/>
      <c r="G64" s="87"/>
      <c r="H64" s="88"/>
    </row>
    <row r="65" ht="15.75" customHeight="1">
      <c r="A65" s="119"/>
      <c r="H65" s="120"/>
    </row>
    <row r="66" ht="15.75" customHeight="1">
      <c r="A66" s="89"/>
      <c r="B66" s="90"/>
      <c r="C66" s="90"/>
      <c r="D66" s="90"/>
      <c r="E66" s="90"/>
      <c r="F66" s="90"/>
      <c r="G66" s="90"/>
      <c r="H66" s="91"/>
    </row>
    <row r="67" ht="15.75" customHeight="1"/>
    <row r="68" ht="15.75" customHeight="1">
      <c r="A68" s="95" t="s">
        <v>226</v>
      </c>
      <c r="G68" s="75" t="s">
        <v>64</v>
      </c>
      <c r="H68" s="96">
        <f>B70</f>
        <v>15</v>
      </c>
    </row>
    <row r="69" ht="15.75" customHeight="1">
      <c r="G69" s="46" t="s">
        <v>227</v>
      </c>
    </row>
    <row r="70" ht="15.75" customHeight="1">
      <c r="A70" s="50" t="s">
        <v>64</v>
      </c>
      <c r="B70" s="121">
        <v>15.0</v>
      </c>
      <c r="C70" s="24"/>
      <c r="D70" s="24"/>
      <c r="E70" s="24"/>
      <c r="F70" s="24"/>
      <c r="G70" s="24"/>
      <c r="H70" s="27"/>
    </row>
    <row r="71" ht="15.75" customHeight="1">
      <c r="A71" s="112" t="s">
        <v>228</v>
      </c>
      <c r="B71" s="24"/>
      <c r="C71" s="24"/>
      <c r="D71" s="24"/>
      <c r="E71" s="24"/>
      <c r="F71" s="24"/>
      <c r="G71" s="24"/>
      <c r="H71" s="27"/>
    </row>
    <row r="72" ht="15.75" customHeight="1">
      <c r="A72" s="110" t="s">
        <v>229</v>
      </c>
      <c r="B72" s="87"/>
      <c r="C72" s="87"/>
      <c r="D72" s="87"/>
      <c r="E72" s="87"/>
      <c r="F72" s="87"/>
      <c r="G72" s="87"/>
      <c r="H72" s="88"/>
    </row>
    <row r="73" ht="15.75" customHeight="1">
      <c r="A73" s="89"/>
      <c r="B73" s="90"/>
      <c r="C73" s="90"/>
      <c r="D73" s="90"/>
      <c r="E73" s="90"/>
      <c r="F73" s="90"/>
      <c r="G73" s="90"/>
      <c r="H73" s="91"/>
    </row>
    <row r="74" ht="15.75" customHeight="1">
      <c r="A74" s="46"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17" t="s">
        <v>3</v>
      </c>
      <c r="C4" s="92" t="str">
        <f>'Diseño'!C4</f>
        <v>768 - Algoritmos</v>
      </c>
      <c r="D4" s="24"/>
      <c r="E4" s="24"/>
      <c r="F4" s="24"/>
      <c r="G4" s="27"/>
    </row>
    <row r="5" ht="15.75" customHeight="1">
      <c r="B5" s="30" t="s">
        <v>24</v>
      </c>
      <c r="C5" s="29">
        <v>3.0</v>
      </c>
      <c r="D5" s="24"/>
      <c r="E5" s="24"/>
      <c r="F5" s="24"/>
      <c r="G5" s="27"/>
    </row>
    <row r="6" ht="15.75" customHeight="1">
      <c r="B6" s="93" t="s">
        <v>38</v>
      </c>
      <c r="C6" s="29">
        <f>H10+H21+H44+H68</f>
        <v>110</v>
      </c>
      <c r="D6" s="24"/>
      <c r="E6" s="24"/>
      <c r="F6" s="24"/>
      <c r="G6" s="27"/>
      <c r="I6" s="11"/>
    </row>
    <row r="7" ht="15.75" customHeight="1">
      <c r="B7" s="93" t="s">
        <v>171</v>
      </c>
      <c r="C7" s="29">
        <f>B49+B60</f>
        <v>0</v>
      </c>
      <c r="D7" s="24"/>
      <c r="E7" s="24"/>
      <c r="F7" s="24"/>
      <c r="G7" s="27"/>
    </row>
    <row r="8" ht="15.75" customHeight="1">
      <c r="B8" s="93" t="s">
        <v>172</v>
      </c>
      <c r="C8" s="94" t="str">
        <f>IF(H44&lt;=0, "❌ ERROR: La Actividad 1 debe tener un tiempo mayor a 0.", IF(H21&gt;60, "❌ ERROR: El 'Área de Conocimiento' no puede exceder los 60 min.", IF((H10+H21+H44)&lt;100, "❌ ERROR: El tiempo total debe ser de al menos 100 min.", "✅ VALIDACIÓN CORRECTA")))</f>
        <v>✅ VALIDACIÓN CORRECTA</v>
      </c>
      <c r="D8" s="24"/>
      <c r="E8" s="24"/>
      <c r="F8" s="24"/>
      <c r="G8" s="27"/>
      <c r="I8" s="11"/>
      <c r="J8" s="11"/>
      <c r="K8" s="11"/>
    </row>
    <row r="9" ht="15.75" customHeight="1"/>
    <row r="10" ht="15.75" customHeight="1">
      <c r="A10" s="95" t="s">
        <v>173</v>
      </c>
      <c r="G10" s="75" t="s">
        <v>64</v>
      </c>
      <c r="H10" s="96">
        <f>B13</f>
        <v>5</v>
      </c>
    </row>
    <row r="11" ht="15.75" customHeight="1">
      <c r="G11" s="46" t="s">
        <v>174</v>
      </c>
    </row>
    <row r="12" ht="15.75" customHeight="1">
      <c r="A12" s="50" t="s">
        <v>175</v>
      </c>
      <c r="B12" s="107" t="s">
        <v>185</v>
      </c>
      <c r="C12" s="24"/>
      <c r="D12" s="24"/>
      <c r="E12" s="24"/>
      <c r="F12" s="24"/>
      <c r="G12" s="24"/>
      <c r="H12" s="27"/>
    </row>
    <row r="13" ht="15.75" customHeight="1">
      <c r="A13" s="54" t="s">
        <v>64</v>
      </c>
      <c r="B13" s="33">
        <v>5.0</v>
      </c>
      <c r="C13" s="24"/>
      <c r="D13" s="24"/>
      <c r="E13" s="24"/>
      <c r="F13" s="24"/>
      <c r="G13" s="24"/>
      <c r="H13" s="27"/>
    </row>
    <row r="14" ht="15.75" customHeight="1">
      <c r="A14" s="108" t="s">
        <v>177</v>
      </c>
      <c r="B14" s="24"/>
      <c r="C14" s="24"/>
      <c r="D14" s="24"/>
      <c r="E14" s="24"/>
      <c r="F14" s="24"/>
      <c r="G14" s="24"/>
      <c r="H14" s="27"/>
    </row>
    <row r="15" ht="33.0" customHeight="1">
      <c r="A15" s="109" t="s">
        <v>189</v>
      </c>
      <c r="B15" s="87"/>
      <c r="C15" s="87"/>
      <c r="D15" s="87"/>
      <c r="E15" s="87"/>
      <c r="F15" s="87"/>
      <c r="G15" s="87"/>
      <c r="H15" s="88"/>
    </row>
    <row r="16" ht="15.75" customHeight="1">
      <c r="A16" s="89"/>
      <c r="B16" s="90"/>
      <c r="C16" s="90"/>
      <c r="D16" s="90"/>
      <c r="E16" s="90"/>
      <c r="F16" s="90"/>
      <c r="G16" s="90"/>
      <c r="H16" s="91"/>
    </row>
    <row r="17" ht="15.75" customHeight="1">
      <c r="A17" s="108" t="s">
        <v>179</v>
      </c>
      <c r="B17" s="24"/>
      <c r="C17" s="24"/>
      <c r="D17" s="24"/>
      <c r="E17" s="24"/>
      <c r="F17" s="24"/>
      <c r="G17" s="24"/>
      <c r="H17" s="27"/>
    </row>
    <row r="18" ht="15.75" customHeight="1">
      <c r="A18" s="110" t="s">
        <v>190</v>
      </c>
      <c r="B18" s="87"/>
      <c r="C18" s="87"/>
      <c r="D18" s="87"/>
      <c r="E18" s="87"/>
      <c r="F18" s="87"/>
      <c r="G18" s="87"/>
      <c r="H18" s="88"/>
    </row>
    <row r="19" ht="15.75" customHeight="1">
      <c r="A19" s="89"/>
      <c r="B19" s="90"/>
      <c r="C19" s="90"/>
      <c r="D19" s="90"/>
      <c r="E19" s="90"/>
      <c r="F19" s="90"/>
      <c r="G19" s="90"/>
      <c r="H19" s="91"/>
    </row>
    <row r="20" ht="15.75" customHeight="1"/>
    <row r="21" ht="15.75" customHeight="1">
      <c r="A21" s="95" t="s">
        <v>181</v>
      </c>
      <c r="G21" s="75" t="s">
        <v>64</v>
      </c>
      <c r="H21" s="96">
        <f>SUM(D39:H42)</f>
        <v>60</v>
      </c>
      <c r="I21" s="11"/>
    </row>
    <row r="22" ht="15.75" customHeight="1">
      <c r="G22" s="46" t="s">
        <v>182</v>
      </c>
    </row>
    <row r="23" ht="15.75" customHeight="1">
      <c r="A23" s="50" t="s">
        <v>183</v>
      </c>
      <c r="B23" s="33" t="s">
        <v>28</v>
      </c>
      <c r="C23" s="24"/>
      <c r="D23" s="24"/>
      <c r="E23" s="24"/>
      <c r="F23" s="24"/>
      <c r="G23" s="24"/>
      <c r="H23" s="27"/>
    </row>
    <row r="24" ht="15.75" customHeight="1">
      <c r="A24" s="50" t="s">
        <v>183</v>
      </c>
      <c r="B24" s="33" t="s">
        <v>28</v>
      </c>
      <c r="C24" s="24"/>
      <c r="D24" s="24"/>
      <c r="E24" s="24"/>
      <c r="F24" s="24"/>
      <c r="G24" s="24"/>
      <c r="H24" s="27"/>
    </row>
    <row r="25" ht="15.75" customHeight="1"/>
    <row r="26" ht="15.75" customHeight="1">
      <c r="A26" s="104" t="s">
        <v>184</v>
      </c>
      <c r="B26" s="11"/>
      <c r="C26" s="11"/>
      <c r="D26" s="11"/>
    </row>
    <row r="27" ht="15.75" customHeight="1">
      <c r="A27" s="105" t="s">
        <v>13</v>
      </c>
      <c r="B27" s="106" t="s">
        <v>186</v>
      </c>
      <c r="C27" s="27"/>
      <c r="D27" s="106" t="s">
        <v>187</v>
      </c>
      <c r="E27" s="27"/>
      <c r="F27" s="106" t="s">
        <v>188</v>
      </c>
      <c r="G27" s="24"/>
      <c r="H27" s="27"/>
    </row>
    <row r="28" ht="15.75" customHeight="1">
      <c r="A28" s="30">
        <v>1.0</v>
      </c>
      <c r="B28" s="107" t="s">
        <v>33</v>
      </c>
      <c r="C28" s="27"/>
      <c r="D28" s="98" t="s">
        <v>39</v>
      </c>
      <c r="E28" s="27"/>
      <c r="F28" s="98" t="s">
        <v>40</v>
      </c>
      <c r="G28" s="24"/>
      <c r="H28" s="27"/>
    </row>
    <row r="29" ht="15.75" customHeight="1">
      <c r="A29" s="30">
        <v>2.0</v>
      </c>
      <c r="B29" s="107" t="s">
        <v>33</v>
      </c>
      <c r="C29" s="27"/>
      <c r="D29" s="98" t="s">
        <v>42</v>
      </c>
      <c r="E29" s="27"/>
      <c r="F29" s="98" t="s">
        <v>43</v>
      </c>
      <c r="G29" s="24"/>
      <c r="H29" s="27"/>
    </row>
    <row r="30" ht="15.75" customHeight="1">
      <c r="A30" s="30">
        <v>3.0</v>
      </c>
      <c r="B30" s="107" t="s">
        <v>46</v>
      </c>
      <c r="C30" s="27"/>
      <c r="D30" s="98" t="s">
        <v>208</v>
      </c>
      <c r="E30" s="27"/>
      <c r="F30" s="98" t="s">
        <v>209</v>
      </c>
      <c r="G30" s="24"/>
      <c r="H30" s="27"/>
    </row>
    <row r="31" ht="15.75" customHeight="1">
      <c r="A31" s="30">
        <v>4.0</v>
      </c>
      <c r="B31" s="107" t="s">
        <v>46</v>
      </c>
      <c r="C31" s="27"/>
      <c r="D31" s="98" t="s">
        <v>211</v>
      </c>
      <c r="E31" s="27"/>
      <c r="F31" s="98" t="s">
        <v>212</v>
      </c>
      <c r="G31" s="24"/>
      <c r="H31" s="27"/>
    </row>
    <row r="32" ht="15.75" customHeight="1">
      <c r="A32" s="30">
        <v>5.0</v>
      </c>
      <c r="B32" s="107" t="s">
        <v>46</v>
      </c>
      <c r="C32" s="27"/>
      <c r="D32" s="98" t="s">
        <v>213</v>
      </c>
      <c r="E32" s="27"/>
      <c r="F32" s="98" t="s">
        <v>215</v>
      </c>
      <c r="G32" s="24"/>
      <c r="H32" s="27"/>
    </row>
    <row r="33" ht="15.75" customHeight="1">
      <c r="A33" s="30">
        <v>6.0</v>
      </c>
      <c r="B33" s="107" t="s">
        <v>46</v>
      </c>
      <c r="C33" s="27"/>
      <c r="D33" s="98" t="s">
        <v>217</v>
      </c>
      <c r="E33" s="27"/>
      <c r="F33" s="98" t="s">
        <v>219</v>
      </c>
      <c r="G33" s="24"/>
      <c r="H33" s="27"/>
    </row>
    <row r="34" ht="15.75" customHeight="1">
      <c r="A34" s="30">
        <v>7.0</v>
      </c>
      <c r="B34" s="107" t="s">
        <v>46</v>
      </c>
      <c r="C34" s="27"/>
      <c r="D34" s="98" t="s">
        <v>220</v>
      </c>
      <c r="E34" s="27"/>
      <c r="F34" s="98" t="s">
        <v>221</v>
      </c>
      <c r="G34" s="24"/>
      <c r="H34" s="27"/>
    </row>
    <row r="35" ht="15.75" customHeight="1"/>
    <row r="36" ht="15.75" customHeight="1">
      <c r="A36" s="104" t="s">
        <v>191</v>
      </c>
    </row>
    <row r="37" ht="15.75" customHeight="1">
      <c r="A37" s="11"/>
      <c r="B37" s="11"/>
      <c r="C37" s="11"/>
      <c r="D37" s="11"/>
      <c r="E37" s="11"/>
      <c r="F37" s="11"/>
      <c r="G37" s="11"/>
      <c r="H37" s="11"/>
    </row>
    <row r="38">
      <c r="A38" s="105" t="s">
        <v>192</v>
      </c>
      <c r="B38" s="105" t="s">
        <v>99</v>
      </c>
      <c r="C38" s="111" t="s">
        <v>193</v>
      </c>
      <c r="D38" s="112" t="s">
        <v>195</v>
      </c>
      <c r="E38" s="24"/>
      <c r="F38" s="24"/>
      <c r="G38" s="24"/>
      <c r="H38" s="27"/>
      <c r="I38" s="113" t="s">
        <v>118</v>
      </c>
    </row>
    <row r="39" ht="15.75" customHeight="1">
      <c r="A39" s="30" t="s">
        <v>196</v>
      </c>
      <c r="B39" s="30" t="s">
        <v>197</v>
      </c>
      <c r="C39" s="30">
        <v>30.0</v>
      </c>
      <c r="D39" s="33">
        <v>30.0</v>
      </c>
      <c r="E39" s="24"/>
      <c r="F39" s="24"/>
      <c r="G39" s="24"/>
      <c r="H39" s="27"/>
      <c r="I39" s="30" t="str">
        <f t="shared" ref="I39:I42" si="1">IF(D39&lt;=C39,"Correcto", "Corregir")</f>
        <v>Correcto</v>
      </c>
    </row>
    <row r="40" ht="15.75" customHeight="1">
      <c r="A40" s="30" t="s">
        <v>199</v>
      </c>
      <c r="B40" s="30" t="s">
        <v>197</v>
      </c>
      <c r="C40" s="30">
        <v>6.0</v>
      </c>
      <c r="D40" s="33">
        <v>6.0</v>
      </c>
      <c r="E40" s="24"/>
      <c r="F40" s="24"/>
      <c r="G40" s="24"/>
      <c r="H40" s="27"/>
      <c r="I40" s="30" t="str">
        <f t="shared" si="1"/>
        <v>Correcto</v>
      </c>
    </row>
    <row r="41" ht="15.75" customHeight="1">
      <c r="A41" s="30" t="s">
        <v>200</v>
      </c>
      <c r="B41" s="30" t="s">
        <v>201</v>
      </c>
      <c r="C41" s="30">
        <v>10.0</v>
      </c>
      <c r="D41" s="33">
        <v>10.0</v>
      </c>
      <c r="E41" s="24"/>
      <c r="F41" s="24"/>
      <c r="G41" s="24"/>
      <c r="H41" s="27"/>
      <c r="I41" s="30" t="str">
        <f t="shared" si="1"/>
        <v>Correcto</v>
      </c>
    </row>
    <row r="42" ht="15.75" customHeight="1">
      <c r="A42" s="30" t="s">
        <v>203</v>
      </c>
      <c r="B42" s="30" t="s">
        <v>197</v>
      </c>
      <c r="C42" s="30">
        <v>30.0</v>
      </c>
      <c r="D42" s="33">
        <v>14.0</v>
      </c>
      <c r="E42" s="24"/>
      <c r="F42" s="24"/>
      <c r="G42" s="24"/>
      <c r="H42" s="27"/>
      <c r="I42" s="30" t="str">
        <f t="shared" si="1"/>
        <v>Correcto</v>
      </c>
    </row>
    <row r="43" ht="15.75" customHeight="1"/>
    <row r="44" ht="15.75" customHeight="1">
      <c r="A44" s="95" t="s">
        <v>204</v>
      </c>
      <c r="G44" s="75" t="s">
        <v>64</v>
      </c>
      <c r="H44" s="96">
        <f>B50</f>
        <v>35</v>
      </c>
    </row>
    <row r="45" ht="15.75" customHeight="1">
      <c r="G45" s="46" t="s">
        <v>205</v>
      </c>
    </row>
    <row r="46" ht="15.75" customHeight="1">
      <c r="A46" s="46" t="s">
        <v>206</v>
      </c>
    </row>
    <row r="47">
      <c r="A47" s="50" t="s">
        <v>207</v>
      </c>
      <c r="B47" s="33" t="s">
        <v>28</v>
      </c>
      <c r="C47" s="24"/>
      <c r="D47" s="24"/>
      <c r="E47" s="24"/>
      <c r="F47" s="24"/>
      <c r="G47" s="24"/>
      <c r="H47" s="27"/>
    </row>
    <row r="48" ht="15.75" customHeight="1">
      <c r="A48" s="50" t="s">
        <v>12</v>
      </c>
      <c r="B48" s="33" t="s">
        <v>210</v>
      </c>
      <c r="C48" s="24"/>
      <c r="D48" s="24"/>
      <c r="E48" s="24"/>
      <c r="F48" s="24"/>
      <c r="G48" s="24"/>
      <c r="H48" s="27"/>
    </row>
    <row r="49" ht="15.75" customHeight="1">
      <c r="A49" s="50" t="s">
        <v>171</v>
      </c>
      <c r="B49" s="117">
        <v>0.0</v>
      </c>
      <c r="C49" s="24"/>
      <c r="D49" s="24"/>
      <c r="E49" s="24"/>
      <c r="F49" s="24"/>
      <c r="G49" s="24"/>
      <c r="H49" s="27"/>
    </row>
    <row r="50" ht="15.75" customHeight="1">
      <c r="A50" s="50" t="s">
        <v>64</v>
      </c>
      <c r="B50" s="33">
        <v>35.0</v>
      </c>
      <c r="C50" s="24"/>
      <c r="D50" s="24"/>
      <c r="E50" s="24"/>
      <c r="F50" s="24"/>
      <c r="G50" s="24"/>
      <c r="H50" s="27"/>
    </row>
    <row r="51" ht="15.75" customHeight="1">
      <c r="A51" s="118" t="s">
        <v>214</v>
      </c>
      <c r="B51" s="11"/>
      <c r="C51" s="11"/>
      <c r="D51" s="11"/>
      <c r="E51" s="11"/>
      <c r="F51" s="11"/>
      <c r="G51" s="11"/>
      <c r="H51" s="11"/>
    </row>
    <row r="52" ht="15.75" customHeight="1">
      <c r="A52" s="108" t="s">
        <v>216</v>
      </c>
      <c r="B52" s="24"/>
      <c r="C52" s="24"/>
      <c r="D52" s="24"/>
      <c r="E52" s="24"/>
      <c r="F52" s="24"/>
      <c r="G52" s="24"/>
      <c r="H52" s="27"/>
    </row>
    <row r="53" ht="15.75" customHeight="1">
      <c r="A53" s="110" t="s">
        <v>231</v>
      </c>
      <c r="B53" s="87"/>
      <c r="C53" s="87"/>
      <c r="D53" s="87"/>
      <c r="E53" s="87"/>
      <c r="F53" s="87"/>
      <c r="G53" s="87"/>
      <c r="H53" s="88"/>
    </row>
    <row r="54" ht="15.75" customHeight="1">
      <c r="A54" s="119"/>
      <c r="H54" s="120"/>
    </row>
    <row r="55" ht="15.75" customHeight="1">
      <c r="A55" s="89"/>
      <c r="B55" s="90"/>
      <c r="C55" s="90"/>
      <c r="D55" s="90"/>
      <c r="E55" s="90"/>
      <c r="F55" s="90"/>
      <c r="G55" s="90"/>
      <c r="H55" s="91"/>
    </row>
    <row r="56" ht="15.75" customHeight="1"/>
    <row r="57" ht="15.75" customHeight="1">
      <c r="A57" s="46" t="s">
        <v>222</v>
      </c>
    </row>
    <row r="58">
      <c r="A58" s="50" t="s">
        <v>207</v>
      </c>
      <c r="B58" s="33" t="s">
        <v>28</v>
      </c>
      <c r="C58" s="24"/>
      <c r="D58" s="24"/>
      <c r="E58" s="24"/>
      <c r="F58" s="24"/>
      <c r="G58" s="24"/>
      <c r="H58" s="27"/>
    </row>
    <row r="59" ht="15.75" customHeight="1">
      <c r="A59" s="50" t="s">
        <v>12</v>
      </c>
      <c r="B59" s="33" t="s">
        <v>232</v>
      </c>
      <c r="C59" s="24"/>
      <c r="D59" s="24"/>
      <c r="E59" s="24"/>
      <c r="F59" s="24"/>
      <c r="G59" s="24"/>
      <c r="H59" s="27"/>
    </row>
    <row r="60" ht="15.75" customHeight="1">
      <c r="A60" s="50" t="s">
        <v>171</v>
      </c>
      <c r="B60" s="117"/>
      <c r="C60" s="24"/>
      <c r="D60" s="24"/>
      <c r="E60" s="24"/>
      <c r="F60" s="24"/>
      <c r="G60" s="24"/>
      <c r="H60" s="27"/>
    </row>
    <row r="61" ht="15.75" customHeight="1">
      <c r="A61" s="50" t="s">
        <v>64</v>
      </c>
      <c r="B61" s="121">
        <v>15.0</v>
      </c>
      <c r="C61" s="24"/>
      <c r="D61" s="24"/>
      <c r="E61" s="24"/>
      <c r="F61" s="24"/>
      <c r="G61" s="24"/>
      <c r="H61" s="27"/>
    </row>
    <row r="62" ht="15.75" customHeight="1">
      <c r="A62" s="122" t="s">
        <v>224</v>
      </c>
      <c r="B62" s="11"/>
      <c r="C62" s="11"/>
      <c r="D62" s="11"/>
      <c r="E62" s="11"/>
      <c r="F62" s="11"/>
      <c r="G62" s="11"/>
      <c r="H62" s="11"/>
    </row>
    <row r="63" ht="15.75" customHeight="1">
      <c r="A63" s="108" t="s">
        <v>216</v>
      </c>
      <c r="B63" s="24"/>
      <c r="C63" s="24"/>
      <c r="D63" s="24"/>
      <c r="E63" s="24"/>
      <c r="F63" s="24"/>
      <c r="G63" s="24"/>
      <c r="H63" s="27"/>
    </row>
    <row r="64" ht="15.75" customHeight="1">
      <c r="A64" s="110" t="s">
        <v>234</v>
      </c>
      <c r="B64" s="87"/>
      <c r="C64" s="87"/>
      <c r="D64" s="87"/>
      <c r="E64" s="87"/>
      <c r="F64" s="87"/>
      <c r="G64" s="87"/>
      <c r="H64" s="88"/>
    </row>
    <row r="65" ht="15.75" customHeight="1">
      <c r="A65" s="119"/>
      <c r="H65" s="120"/>
    </row>
    <row r="66" ht="15.75" customHeight="1">
      <c r="A66" s="89"/>
      <c r="B66" s="90"/>
      <c r="C66" s="90"/>
      <c r="D66" s="90"/>
      <c r="E66" s="90"/>
      <c r="F66" s="90"/>
      <c r="G66" s="90"/>
      <c r="H66" s="91"/>
    </row>
    <row r="67" ht="15.75" customHeight="1"/>
    <row r="68" ht="15.75" customHeight="1">
      <c r="A68" s="95" t="s">
        <v>226</v>
      </c>
      <c r="G68" s="75" t="s">
        <v>64</v>
      </c>
      <c r="H68" s="96">
        <f>B70</f>
        <v>10</v>
      </c>
    </row>
    <row r="69" ht="15.75" customHeight="1">
      <c r="G69" s="46" t="s">
        <v>227</v>
      </c>
    </row>
    <row r="70" ht="15.75" customHeight="1">
      <c r="A70" s="50" t="s">
        <v>64</v>
      </c>
      <c r="B70" s="121">
        <v>10.0</v>
      </c>
      <c r="C70" s="24"/>
      <c r="D70" s="24"/>
      <c r="E70" s="24"/>
      <c r="F70" s="24"/>
      <c r="G70" s="24"/>
      <c r="H70" s="27"/>
    </row>
    <row r="71" ht="15.75" customHeight="1">
      <c r="A71" s="112" t="s">
        <v>228</v>
      </c>
      <c r="B71" s="24"/>
      <c r="C71" s="24"/>
      <c r="D71" s="24"/>
      <c r="E71" s="24"/>
      <c r="F71" s="24"/>
      <c r="G71" s="24"/>
      <c r="H71" s="27"/>
    </row>
    <row r="72" ht="15.75" customHeight="1">
      <c r="A72" s="110" t="s">
        <v>236</v>
      </c>
      <c r="B72" s="87"/>
      <c r="C72" s="87"/>
      <c r="D72" s="87"/>
      <c r="E72" s="87"/>
      <c r="F72" s="87"/>
      <c r="G72" s="87"/>
      <c r="H72" s="88"/>
    </row>
    <row r="73" ht="15.75" customHeight="1">
      <c r="A73" s="89"/>
      <c r="B73" s="90"/>
      <c r="C73" s="90"/>
      <c r="D73" s="90"/>
      <c r="E73" s="90"/>
      <c r="F73" s="90"/>
      <c r="G73" s="90"/>
      <c r="H73" s="91"/>
    </row>
    <row r="74" ht="15.75" customHeight="1">
      <c r="A74" s="46"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17" t="s">
        <v>3</v>
      </c>
      <c r="C4" s="92" t="str">
        <f>'Diseño'!C4</f>
        <v>768 - Algoritmos</v>
      </c>
      <c r="D4" s="24"/>
      <c r="E4" s="24"/>
      <c r="F4" s="24"/>
      <c r="G4" s="27"/>
    </row>
    <row r="5" ht="15.75" customHeight="1">
      <c r="B5" s="30" t="s">
        <v>24</v>
      </c>
      <c r="C5" s="29">
        <v>4.0</v>
      </c>
      <c r="D5" s="24"/>
      <c r="E5" s="24"/>
      <c r="F5" s="24"/>
      <c r="G5" s="27"/>
    </row>
    <row r="6" ht="15.75" customHeight="1">
      <c r="B6" s="93" t="s">
        <v>38</v>
      </c>
      <c r="C6" s="29">
        <f>H10+H21+H44+H68</f>
        <v>115</v>
      </c>
      <c r="D6" s="24"/>
      <c r="E6" s="24"/>
      <c r="F6" s="24"/>
      <c r="G6" s="27"/>
      <c r="I6" s="11"/>
    </row>
    <row r="7" ht="15.75" customHeight="1">
      <c r="B7" s="93" t="s">
        <v>171</v>
      </c>
      <c r="C7" s="29">
        <f>B49+B60</f>
        <v>0</v>
      </c>
      <c r="D7" s="24"/>
      <c r="E7" s="24"/>
      <c r="F7" s="24"/>
      <c r="G7" s="27"/>
    </row>
    <row r="8" ht="15.75" customHeight="1">
      <c r="B8" s="93" t="s">
        <v>172</v>
      </c>
      <c r="C8" s="94" t="str">
        <f>IF(H44&lt;=0, "❌ ERROR: La Actividad 1 debe tener un tiempo mayor a 0.", IF(H21&gt;60, "❌ ERROR: El 'Área de Conocimiento' no puede exceder los 60 min.", IF((H10+H21+H44)&lt;100, "❌ ERROR: El tiempo total debe ser de al menos 100 min.", "✅ VALIDACIÓN CORRECTA")))</f>
        <v>✅ VALIDACIÓN CORRECTA</v>
      </c>
      <c r="D8" s="24"/>
      <c r="E8" s="24"/>
      <c r="F8" s="24"/>
      <c r="G8" s="27"/>
      <c r="I8" s="11"/>
      <c r="J8" s="11"/>
      <c r="K8" s="11"/>
    </row>
    <row r="9" ht="15.75" customHeight="1"/>
    <row r="10" ht="15.75" customHeight="1">
      <c r="A10" s="95" t="s">
        <v>173</v>
      </c>
      <c r="G10" s="75" t="s">
        <v>64</v>
      </c>
      <c r="H10" s="96">
        <f>B13</f>
        <v>5</v>
      </c>
    </row>
    <row r="11" ht="15.75" customHeight="1">
      <c r="G11" s="46" t="s">
        <v>174</v>
      </c>
    </row>
    <row r="12" ht="15.75" customHeight="1">
      <c r="A12" s="50" t="s">
        <v>175</v>
      </c>
      <c r="B12" s="33" t="s">
        <v>194</v>
      </c>
      <c r="C12" s="24"/>
      <c r="D12" s="24"/>
      <c r="E12" s="24"/>
      <c r="F12" s="24"/>
      <c r="G12" s="24"/>
      <c r="H12" s="27"/>
    </row>
    <row r="13" ht="15.75" customHeight="1">
      <c r="A13" s="54" t="s">
        <v>64</v>
      </c>
      <c r="B13" s="33">
        <v>5.0</v>
      </c>
      <c r="C13" s="24"/>
      <c r="D13" s="24"/>
      <c r="E13" s="24"/>
      <c r="F13" s="24"/>
      <c r="G13" s="24"/>
      <c r="H13" s="27"/>
    </row>
    <row r="14" ht="15.75" customHeight="1">
      <c r="A14" s="108" t="s">
        <v>177</v>
      </c>
      <c r="B14" s="24"/>
      <c r="C14" s="24"/>
      <c r="D14" s="24"/>
      <c r="E14" s="24"/>
      <c r="F14" s="24"/>
      <c r="G14" s="24"/>
      <c r="H14" s="27"/>
    </row>
    <row r="15" ht="15.75" customHeight="1">
      <c r="A15" s="110" t="s">
        <v>198</v>
      </c>
      <c r="B15" s="87"/>
      <c r="C15" s="87"/>
      <c r="D15" s="87"/>
      <c r="E15" s="87"/>
      <c r="F15" s="87"/>
      <c r="G15" s="87"/>
      <c r="H15" s="88"/>
    </row>
    <row r="16" ht="15.75" customHeight="1">
      <c r="A16" s="89"/>
      <c r="B16" s="90"/>
      <c r="C16" s="90"/>
      <c r="D16" s="90"/>
      <c r="E16" s="90"/>
      <c r="F16" s="90"/>
      <c r="G16" s="90"/>
      <c r="H16" s="91"/>
    </row>
    <row r="17" ht="15.75" customHeight="1">
      <c r="A17" s="108" t="s">
        <v>179</v>
      </c>
      <c r="B17" s="24"/>
      <c r="C17" s="24"/>
      <c r="D17" s="24"/>
      <c r="E17" s="24"/>
      <c r="F17" s="24"/>
      <c r="G17" s="24"/>
      <c r="H17" s="27"/>
    </row>
    <row r="18" ht="15.75" customHeight="1">
      <c r="A18" s="110" t="s">
        <v>202</v>
      </c>
      <c r="B18" s="87"/>
      <c r="C18" s="87"/>
      <c r="D18" s="87"/>
      <c r="E18" s="87"/>
      <c r="F18" s="87"/>
      <c r="G18" s="87"/>
      <c r="H18" s="88"/>
    </row>
    <row r="19" ht="15.75" customHeight="1">
      <c r="A19" s="89"/>
      <c r="B19" s="90"/>
      <c r="C19" s="90"/>
      <c r="D19" s="90"/>
      <c r="E19" s="90"/>
      <c r="F19" s="90"/>
      <c r="G19" s="90"/>
      <c r="H19" s="91"/>
    </row>
    <row r="20" ht="15.75" customHeight="1"/>
    <row r="21" ht="15.75" customHeight="1">
      <c r="A21" s="95" t="s">
        <v>181</v>
      </c>
      <c r="G21" s="75" t="s">
        <v>64</v>
      </c>
      <c r="H21" s="96">
        <f>SUM(D39:H42)</f>
        <v>60</v>
      </c>
      <c r="I21" s="11"/>
    </row>
    <row r="22" ht="15.75" customHeight="1">
      <c r="G22" s="46" t="s">
        <v>182</v>
      </c>
    </row>
    <row r="23" ht="15.75" customHeight="1">
      <c r="A23" s="50" t="s">
        <v>183</v>
      </c>
      <c r="B23" s="33" t="s">
        <v>45</v>
      </c>
      <c r="C23" s="24"/>
      <c r="D23" s="24"/>
      <c r="E23" s="24"/>
      <c r="F23" s="24"/>
      <c r="G23" s="24"/>
      <c r="H23" s="27"/>
    </row>
    <row r="24" ht="15.75" customHeight="1">
      <c r="A24" s="50" t="s">
        <v>183</v>
      </c>
      <c r="B24" s="33" t="s">
        <v>45</v>
      </c>
      <c r="C24" s="24"/>
      <c r="D24" s="24"/>
      <c r="E24" s="24"/>
      <c r="F24" s="24"/>
      <c r="G24" s="24"/>
      <c r="H24" s="27"/>
    </row>
    <row r="25" ht="15.75" customHeight="1"/>
    <row r="26" ht="15.75" customHeight="1">
      <c r="A26" s="104" t="s">
        <v>184</v>
      </c>
      <c r="B26" s="11"/>
      <c r="C26" s="11"/>
      <c r="D26" s="11"/>
    </row>
    <row r="27" ht="15.75" customHeight="1">
      <c r="A27" s="105" t="s">
        <v>13</v>
      </c>
      <c r="B27" s="106" t="s">
        <v>186</v>
      </c>
      <c r="C27" s="27"/>
      <c r="D27" s="106" t="s">
        <v>187</v>
      </c>
      <c r="E27" s="27"/>
      <c r="F27" s="106" t="s">
        <v>188</v>
      </c>
      <c r="G27" s="24"/>
      <c r="H27" s="27"/>
    </row>
    <row r="28" ht="15.75" customHeight="1">
      <c r="A28" s="30">
        <v>1.0</v>
      </c>
      <c r="B28" s="29" t="str">
        <f>IFERROR(__xludf.DUMMYFUNCTION("FILTER('Diseño'!D:D,'Diseño'!H:H=$C$5)"),"Unidad 2 - Arquitectura y organización VNA")</f>
        <v>Unidad 2 - Arquitectura y organización VNA</v>
      </c>
      <c r="C28" s="27"/>
      <c r="D28" s="29" t="str">
        <f>IFERROR(__xludf.DUMMYFUNCTION("FILTER('Diseño'!E:E,'Diseño'!H:H=$C$5)"),"Sistemas de numeración")</f>
        <v>Sistemas de numeración</v>
      </c>
      <c r="E28" s="27"/>
      <c r="F28" s="29" t="str">
        <f>IFERROR(__xludf.DUMMYFUNCTION("FILTER('Diseño'!F:F,'Diseño'!H:H=$C$5)"),"Sistemas decimal, binario, octal y hexadecimal; conversiones y operaciones básicas")</f>
        <v>Sistemas decimal, binario, octal y hexadecimal; conversiones y operaciones básicas</v>
      </c>
      <c r="G28" s="24"/>
      <c r="H28" s="27"/>
    </row>
    <row r="29" ht="15.75" customHeight="1">
      <c r="A29" s="30">
        <v>2.0</v>
      </c>
      <c r="B29" s="29" t="str">
        <f>IFERROR(__xludf.DUMMYFUNCTION("""COMPUTED_VALUE"""),"Unidad 2 - Arquitectura y organización VNA")</f>
        <v>Unidad 2 - Arquitectura y organización VNA</v>
      </c>
      <c r="C29" s="27"/>
      <c r="D29" s="29" t="str">
        <f>IFERROR(__xludf.DUMMYFUNCTION("""COMPUTED_VALUE"""),"Representación digital de datos")</f>
        <v>Representación digital de datos</v>
      </c>
      <c r="E29" s="27"/>
      <c r="F29" s="29" t="str">
        <f>IFERROR(__xludf.DUMMYFUNCTION("""COMPUTED_VALUE"""),"Códigos ASCII, Unicode, ISO-8859 y representación básica de texto, imágenes, audio y video")</f>
        <v>Códigos ASCII, Unicode, ISO-8859 y representación básica de texto, imágenes, audio y video</v>
      </c>
      <c r="G29" s="24"/>
      <c r="H29" s="27"/>
    </row>
    <row r="30" ht="15.75" customHeight="1">
      <c r="A30" s="30">
        <v>3.0</v>
      </c>
      <c r="B30" s="29"/>
      <c r="C30" s="27"/>
      <c r="D30" s="29"/>
      <c r="E30" s="27"/>
      <c r="F30" s="29"/>
      <c r="G30" s="24"/>
      <c r="H30" s="27"/>
    </row>
    <row r="31" ht="15.75" customHeight="1">
      <c r="A31" s="30">
        <v>4.0</v>
      </c>
      <c r="B31" s="29"/>
      <c r="C31" s="27"/>
      <c r="D31" s="29"/>
      <c r="E31" s="27"/>
      <c r="F31" s="29"/>
      <c r="G31" s="24"/>
      <c r="H31" s="27"/>
    </row>
    <row r="32" ht="15.75" customHeight="1">
      <c r="A32" s="30">
        <v>5.0</v>
      </c>
      <c r="B32" s="29"/>
      <c r="C32" s="27"/>
      <c r="D32" s="29"/>
      <c r="E32" s="27"/>
      <c r="F32" s="29"/>
      <c r="G32" s="24"/>
      <c r="H32" s="27"/>
    </row>
    <row r="33" ht="15.75" customHeight="1">
      <c r="A33" s="30">
        <v>6.0</v>
      </c>
      <c r="B33" s="29"/>
      <c r="C33" s="27"/>
      <c r="D33" s="29"/>
      <c r="E33" s="27"/>
      <c r="F33" s="29"/>
      <c r="G33" s="24"/>
      <c r="H33" s="27"/>
    </row>
    <row r="34" ht="15.75" customHeight="1">
      <c r="A34" s="30">
        <v>7.0</v>
      </c>
      <c r="B34" s="29"/>
      <c r="C34" s="27"/>
      <c r="D34" s="29"/>
      <c r="E34" s="27"/>
      <c r="F34" s="29"/>
      <c r="G34" s="24"/>
      <c r="H34" s="27"/>
    </row>
    <row r="35" ht="15.75" customHeight="1"/>
    <row r="36" ht="15.75" customHeight="1">
      <c r="A36" s="104" t="s">
        <v>191</v>
      </c>
    </row>
    <row r="37" ht="15.75" customHeight="1">
      <c r="A37" s="11"/>
      <c r="B37" s="11"/>
      <c r="C37" s="11"/>
      <c r="D37" s="11"/>
      <c r="E37" s="11"/>
      <c r="F37" s="11"/>
      <c r="G37" s="11"/>
      <c r="H37" s="11"/>
    </row>
    <row r="38">
      <c r="A38" s="105" t="s">
        <v>192</v>
      </c>
      <c r="B38" s="105" t="s">
        <v>99</v>
      </c>
      <c r="C38" s="111" t="s">
        <v>193</v>
      </c>
      <c r="D38" s="112" t="s">
        <v>195</v>
      </c>
      <c r="E38" s="24"/>
      <c r="F38" s="24"/>
      <c r="G38" s="24"/>
      <c r="H38" s="27"/>
      <c r="I38" s="113" t="s">
        <v>118</v>
      </c>
    </row>
    <row r="39" ht="15.75" customHeight="1">
      <c r="A39" s="30" t="s">
        <v>196</v>
      </c>
      <c r="B39" s="30" t="s">
        <v>197</v>
      </c>
      <c r="C39" s="30">
        <v>30.0</v>
      </c>
      <c r="D39" s="33">
        <v>30.0</v>
      </c>
      <c r="E39" s="24"/>
      <c r="F39" s="24"/>
      <c r="G39" s="24"/>
      <c r="H39" s="27"/>
      <c r="I39" s="30" t="str">
        <f t="shared" ref="I39:I42" si="1">IF(D39&lt;=C39,"Correcto", "Corregir")</f>
        <v>Correcto</v>
      </c>
    </row>
    <row r="40" ht="15.75" customHeight="1">
      <c r="A40" s="30" t="s">
        <v>199</v>
      </c>
      <c r="B40" s="30" t="s">
        <v>197</v>
      </c>
      <c r="C40" s="30">
        <v>6.0</v>
      </c>
      <c r="D40" s="33">
        <v>6.0</v>
      </c>
      <c r="E40" s="24"/>
      <c r="F40" s="24"/>
      <c r="G40" s="24"/>
      <c r="H40" s="27"/>
      <c r="I40" s="30" t="str">
        <f t="shared" si="1"/>
        <v>Correcto</v>
      </c>
    </row>
    <row r="41" ht="15.75" customHeight="1">
      <c r="A41" s="30" t="s">
        <v>200</v>
      </c>
      <c r="B41" s="30" t="s">
        <v>201</v>
      </c>
      <c r="C41" s="30">
        <v>10.0</v>
      </c>
      <c r="D41" s="33">
        <v>4.0</v>
      </c>
      <c r="E41" s="24"/>
      <c r="F41" s="24"/>
      <c r="G41" s="24"/>
      <c r="H41" s="27"/>
      <c r="I41" s="30" t="str">
        <f t="shared" si="1"/>
        <v>Correcto</v>
      </c>
    </row>
    <row r="42" ht="15.75" customHeight="1">
      <c r="A42" s="30" t="s">
        <v>203</v>
      </c>
      <c r="B42" s="30" t="s">
        <v>197</v>
      </c>
      <c r="C42" s="30">
        <v>30.0</v>
      </c>
      <c r="D42" s="33">
        <v>20.0</v>
      </c>
      <c r="E42" s="24"/>
      <c r="F42" s="24"/>
      <c r="G42" s="24"/>
      <c r="H42" s="27"/>
      <c r="I42" s="30" t="str">
        <f t="shared" si="1"/>
        <v>Correcto</v>
      </c>
    </row>
    <row r="43" ht="15.75" customHeight="1"/>
    <row r="44" ht="15.75" customHeight="1">
      <c r="A44" s="95" t="s">
        <v>204</v>
      </c>
      <c r="G44" s="75" t="s">
        <v>64</v>
      </c>
      <c r="H44" s="96">
        <f>B50</f>
        <v>40</v>
      </c>
    </row>
    <row r="45" ht="15.75" customHeight="1">
      <c r="G45" s="46" t="s">
        <v>205</v>
      </c>
    </row>
    <row r="46" ht="15.75" customHeight="1">
      <c r="A46" s="46" t="s">
        <v>206</v>
      </c>
    </row>
    <row r="47">
      <c r="A47" s="50" t="s">
        <v>207</v>
      </c>
      <c r="B47" s="33" t="s">
        <v>45</v>
      </c>
      <c r="C47" s="24"/>
      <c r="D47" s="24"/>
      <c r="E47" s="24"/>
      <c r="F47" s="24"/>
      <c r="G47" s="24"/>
      <c r="H47" s="27"/>
    </row>
    <row r="48" ht="15.75" customHeight="1">
      <c r="A48" s="50" t="s">
        <v>12</v>
      </c>
      <c r="B48" s="29" t="s">
        <v>233</v>
      </c>
      <c r="C48" s="24"/>
      <c r="D48" s="24"/>
      <c r="E48" s="24"/>
      <c r="F48" s="24"/>
      <c r="G48" s="24"/>
      <c r="H48" s="27"/>
    </row>
    <row r="49" ht="15.75" customHeight="1">
      <c r="A49" s="50" t="s">
        <v>171</v>
      </c>
      <c r="B49" s="117">
        <v>0.0</v>
      </c>
      <c r="C49" s="24"/>
      <c r="D49" s="24"/>
      <c r="E49" s="24"/>
      <c r="F49" s="24"/>
      <c r="G49" s="24"/>
      <c r="H49" s="27"/>
    </row>
    <row r="50" ht="15.75" customHeight="1">
      <c r="A50" s="50" t="s">
        <v>64</v>
      </c>
      <c r="B50" s="33">
        <v>40.0</v>
      </c>
      <c r="C50" s="24"/>
      <c r="D50" s="24"/>
      <c r="E50" s="24"/>
      <c r="F50" s="24"/>
      <c r="G50" s="24"/>
      <c r="H50" s="27"/>
    </row>
    <row r="51" ht="15.75" customHeight="1">
      <c r="A51" s="118" t="s">
        <v>214</v>
      </c>
      <c r="B51" s="11"/>
      <c r="C51" s="11"/>
      <c r="D51" s="11"/>
      <c r="E51" s="11"/>
      <c r="F51" s="11"/>
      <c r="G51" s="11"/>
      <c r="H51" s="11"/>
    </row>
    <row r="52" ht="15.75" customHeight="1">
      <c r="A52" s="108" t="s">
        <v>216</v>
      </c>
      <c r="B52" s="24"/>
      <c r="C52" s="24"/>
      <c r="D52" s="24"/>
      <c r="E52" s="24"/>
      <c r="F52" s="24"/>
      <c r="G52" s="24"/>
      <c r="H52" s="27"/>
    </row>
    <row r="53" ht="15.75" customHeight="1">
      <c r="A53" s="110" t="s">
        <v>235</v>
      </c>
      <c r="B53" s="87"/>
      <c r="C53" s="87"/>
      <c r="D53" s="87"/>
      <c r="E53" s="87"/>
      <c r="F53" s="87"/>
      <c r="G53" s="87"/>
      <c r="H53" s="88"/>
    </row>
    <row r="54" ht="15.75" customHeight="1">
      <c r="A54" s="119"/>
      <c r="H54" s="120"/>
    </row>
    <row r="55" ht="15.75" customHeight="1">
      <c r="A55" s="89"/>
      <c r="B55" s="90"/>
      <c r="C55" s="90"/>
      <c r="D55" s="90"/>
      <c r="E55" s="90"/>
      <c r="F55" s="90"/>
      <c r="G55" s="90"/>
      <c r="H55" s="91"/>
    </row>
    <row r="56" ht="15.75" customHeight="1"/>
    <row r="57" ht="15.75" customHeight="1">
      <c r="A57" s="46" t="s">
        <v>222</v>
      </c>
    </row>
    <row r="58">
      <c r="A58" s="50" t="s">
        <v>207</v>
      </c>
      <c r="B58" s="33" t="s">
        <v>45</v>
      </c>
      <c r="C58" s="24"/>
      <c r="D58" s="24"/>
      <c r="E58" s="24"/>
      <c r="F58" s="24"/>
      <c r="G58" s="24"/>
      <c r="H58" s="27"/>
    </row>
    <row r="59" ht="15.75" customHeight="1">
      <c r="A59" s="50" t="s">
        <v>12</v>
      </c>
      <c r="B59" s="33" t="s">
        <v>237</v>
      </c>
      <c r="C59" s="24"/>
      <c r="D59" s="24"/>
      <c r="E59" s="24"/>
      <c r="F59" s="24"/>
      <c r="G59" s="24"/>
      <c r="H59" s="27"/>
    </row>
    <row r="60" ht="15.75" customHeight="1">
      <c r="A60" s="50" t="s">
        <v>171</v>
      </c>
      <c r="B60" s="117"/>
      <c r="C60" s="24"/>
      <c r="D60" s="24"/>
      <c r="E60" s="24"/>
      <c r="F60" s="24"/>
      <c r="G60" s="24"/>
      <c r="H60" s="27"/>
    </row>
    <row r="61" ht="15.75" customHeight="1">
      <c r="A61" s="50" t="s">
        <v>64</v>
      </c>
      <c r="B61" s="121">
        <v>10.0</v>
      </c>
      <c r="C61" s="24"/>
      <c r="D61" s="24"/>
      <c r="E61" s="24"/>
      <c r="F61" s="24"/>
      <c r="G61" s="24"/>
      <c r="H61" s="27"/>
    </row>
    <row r="62" ht="15.75" customHeight="1">
      <c r="A62" s="122" t="s">
        <v>224</v>
      </c>
      <c r="B62" s="11"/>
      <c r="C62" s="11"/>
      <c r="D62" s="11"/>
      <c r="E62" s="11"/>
      <c r="F62" s="11"/>
      <c r="G62" s="11"/>
      <c r="H62" s="11"/>
    </row>
    <row r="63" ht="15.75" customHeight="1">
      <c r="A63" s="108" t="s">
        <v>216</v>
      </c>
      <c r="B63" s="24"/>
      <c r="C63" s="24"/>
      <c r="D63" s="24"/>
      <c r="E63" s="24"/>
      <c r="F63" s="24"/>
      <c r="G63" s="24"/>
      <c r="H63" s="27"/>
    </row>
    <row r="64" ht="15.75" customHeight="1">
      <c r="A64" s="110" t="s">
        <v>238</v>
      </c>
      <c r="B64" s="87"/>
      <c r="C64" s="87"/>
      <c r="D64" s="87"/>
      <c r="E64" s="87"/>
      <c r="F64" s="87"/>
      <c r="G64" s="87"/>
      <c r="H64" s="88"/>
    </row>
    <row r="65" ht="15.75" customHeight="1">
      <c r="A65" s="119"/>
      <c r="H65" s="120"/>
    </row>
    <row r="66" ht="15.75" customHeight="1">
      <c r="A66" s="89"/>
      <c r="B66" s="90"/>
      <c r="C66" s="90"/>
      <c r="D66" s="90"/>
      <c r="E66" s="90"/>
      <c r="F66" s="90"/>
      <c r="G66" s="90"/>
      <c r="H66" s="91"/>
    </row>
    <row r="67" ht="15.75" customHeight="1"/>
    <row r="68" ht="15.75" customHeight="1">
      <c r="A68" s="95" t="s">
        <v>226</v>
      </c>
      <c r="G68" s="75" t="s">
        <v>64</v>
      </c>
      <c r="H68" s="96">
        <f>B70</f>
        <v>10</v>
      </c>
    </row>
    <row r="69" ht="15.75" customHeight="1">
      <c r="G69" s="46" t="s">
        <v>227</v>
      </c>
    </row>
    <row r="70" ht="15.75" customHeight="1">
      <c r="A70" s="50" t="s">
        <v>64</v>
      </c>
      <c r="B70" s="121">
        <v>10.0</v>
      </c>
      <c r="C70" s="24"/>
      <c r="D70" s="24"/>
      <c r="E70" s="24"/>
      <c r="F70" s="24"/>
      <c r="G70" s="24"/>
      <c r="H70" s="27"/>
    </row>
    <row r="71" ht="15.75" customHeight="1">
      <c r="A71" s="112" t="s">
        <v>228</v>
      </c>
      <c r="B71" s="24"/>
      <c r="C71" s="24"/>
      <c r="D71" s="24"/>
      <c r="E71" s="24"/>
      <c r="F71" s="24"/>
      <c r="G71" s="24"/>
      <c r="H71" s="27"/>
    </row>
    <row r="72" ht="15.75" customHeight="1">
      <c r="A72" s="110" t="s">
        <v>239</v>
      </c>
      <c r="B72" s="87"/>
      <c r="C72" s="87"/>
      <c r="D72" s="87"/>
      <c r="E72" s="87"/>
      <c r="F72" s="87"/>
      <c r="G72" s="87"/>
      <c r="H72" s="88"/>
    </row>
    <row r="73" ht="15.75" customHeight="1">
      <c r="A73" s="89"/>
      <c r="B73" s="90"/>
      <c r="C73" s="90"/>
      <c r="D73" s="90"/>
      <c r="E73" s="90"/>
      <c r="F73" s="90"/>
      <c r="G73" s="90"/>
      <c r="H73" s="91"/>
    </row>
    <row r="74" ht="15.75" customHeight="1">
      <c r="A74" s="46"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17" t="s">
        <v>3</v>
      </c>
      <c r="C4" s="92" t="str">
        <f>'Diseño'!C4</f>
        <v>768 - Algoritmos</v>
      </c>
      <c r="D4" s="24"/>
      <c r="E4" s="24"/>
      <c r="F4" s="24"/>
      <c r="G4" s="27"/>
    </row>
    <row r="5" ht="15.75" customHeight="1">
      <c r="B5" s="30" t="s">
        <v>24</v>
      </c>
      <c r="C5" s="29">
        <v>5.0</v>
      </c>
      <c r="D5" s="24"/>
      <c r="E5" s="24"/>
      <c r="F5" s="24"/>
      <c r="G5" s="27"/>
    </row>
    <row r="6" ht="15.75" customHeight="1">
      <c r="B6" s="93" t="s">
        <v>38</v>
      </c>
      <c r="C6" s="29">
        <f>H10+H21+H44+H68</f>
        <v>110</v>
      </c>
      <c r="D6" s="24"/>
      <c r="E6" s="24"/>
      <c r="F6" s="24"/>
      <c r="G6" s="27"/>
      <c r="I6" s="11"/>
    </row>
    <row r="7" ht="15.75" customHeight="1">
      <c r="B7" s="93" t="s">
        <v>171</v>
      </c>
      <c r="C7" s="29">
        <f>B49+B60</f>
        <v>3</v>
      </c>
      <c r="D7" s="24"/>
      <c r="E7" s="24"/>
      <c r="F7" s="24"/>
      <c r="G7" s="27"/>
    </row>
    <row r="8" ht="15.75" customHeight="1">
      <c r="B8" s="93" t="s">
        <v>172</v>
      </c>
      <c r="C8" s="94" t="str">
        <f>IF(H44&lt;=0, "❌ ERROR: La Actividad 1 debe tener un tiempo mayor a 0.", IF(H21&gt;60, "❌ ERROR: El 'Área de Conocimiento' no puede exceder los 60 min.", IF((H10+H21+H44)&lt;100, "❌ ERROR: El tiempo total debe ser de al menos 100 min.", "✅ VALIDACIÓN CORRECTA")))</f>
        <v>✅ VALIDACIÓN CORRECTA</v>
      </c>
      <c r="D8" s="24"/>
      <c r="E8" s="24"/>
      <c r="F8" s="24"/>
      <c r="G8" s="27"/>
      <c r="I8" s="11"/>
      <c r="J8" s="11"/>
      <c r="K8" s="11"/>
    </row>
    <row r="9" ht="15.75" customHeight="1"/>
    <row r="10" ht="15.75" customHeight="1">
      <c r="A10" s="95" t="s">
        <v>173</v>
      </c>
      <c r="G10" s="75" t="s">
        <v>64</v>
      </c>
      <c r="H10" s="96">
        <f>B13</f>
        <v>5</v>
      </c>
    </row>
    <row r="11" ht="15.75" customHeight="1">
      <c r="G11" s="46" t="s">
        <v>174</v>
      </c>
    </row>
    <row r="12" ht="15.75" customHeight="1">
      <c r="A12" s="50" t="s">
        <v>175</v>
      </c>
      <c r="B12" s="33" t="s">
        <v>240</v>
      </c>
      <c r="C12" s="24"/>
      <c r="D12" s="24"/>
      <c r="E12" s="24"/>
      <c r="F12" s="24"/>
      <c r="G12" s="24"/>
      <c r="H12" s="27"/>
    </row>
    <row r="13" ht="15.75" customHeight="1">
      <c r="A13" s="54" t="s">
        <v>64</v>
      </c>
      <c r="B13" s="33">
        <v>5.0</v>
      </c>
      <c r="C13" s="24"/>
      <c r="D13" s="24"/>
      <c r="E13" s="24"/>
      <c r="F13" s="24"/>
      <c r="G13" s="24"/>
      <c r="H13" s="27"/>
    </row>
    <row r="14" ht="15.75" customHeight="1">
      <c r="A14" s="108" t="s">
        <v>177</v>
      </c>
      <c r="B14" s="24"/>
      <c r="C14" s="24"/>
      <c r="D14" s="24"/>
      <c r="E14" s="24"/>
      <c r="F14" s="24"/>
      <c r="G14" s="24"/>
      <c r="H14" s="27"/>
    </row>
    <row r="15" ht="15.75" customHeight="1">
      <c r="A15" s="109" t="s">
        <v>241</v>
      </c>
      <c r="B15" s="87"/>
      <c r="C15" s="87"/>
      <c r="D15" s="87"/>
      <c r="E15" s="87"/>
      <c r="F15" s="87"/>
      <c r="G15" s="87"/>
      <c r="H15" s="88"/>
    </row>
    <row r="16" ht="15.75" customHeight="1">
      <c r="A16" s="89"/>
      <c r="B16" s="90"/>
      <c r="C16" s="90"/>
      <c r="D16" s="90"/>
      <c r="E16" s="90"/>
      <c r="F16" s="90"/>
      <c r="G16" s="90"/>
      <c r="H16" s="91"/>
    </row>
    <row r="17" ht="15.75" customHeight="1">
      <c r="A17" s="108" t="s">
        <v>179</v>
      </c>
      <c r="B17" s="24"/>
      <c r="C17" s="24"/>
      <c r="D17" s="24"/>
      <c r="E17" s="24"/>
      <c r="F17" s="24"/>
      <c r="G17" s="24"/>
      <c r="H17" s="27"/>
    </row>
    <row r="18" ht="15.75" customHeight="1">
      <c r="A18" s="109" t="s">
        <v>242</v>
      </c>
      <c r="B18" s="87"/>
      <c r="C18" s="87"/>
      <c r="D18" s="87"/>
      <c r="E18" s="87"/>
      <c r="F18" s="87"/>
      <c r="G18" s="87"/>
      <c r="H18" s="88"/>
    </row>
    <row r="19" ht="15.75" customHeight="1">
      <c r="A19" s="89"/>
      <c r="B19" s="90"/>
      <c r="C19" s="90"/>
      <c r="D19" s="90"/>
      <c r="E19" s="90"/>
      <c r="F19" s="90"/>
      <c r="G19" s="90"/>
      <c r="H19" s="91"/>
    </row>
    <row r="20" ht="15.75" customHeight="1"/>
    <row r="21" ht="15.75" customHeight="1">
      <c r="A21" s="95" t="s">
        <v>181</v>
      </c>
      <c r="G21" s="75" t="s">
        <v>64</v>
      </c>
      <c r="H21" s="96">
        <f>SUM(D39:H42)</f>
        <v>55</v>
      </c>
      <c r="I21" s="11"/>
    </row>
    <row r="22" ht="15.75" customHeight="1">
      <c r="G22" s="46" t="s">
        <v>182</v>
      </c>
    </row>
    <row r="23" ht="15.75" customHeight="1">
      <c r="A23" s="50" t="s">
        <v>183</v>
      </c>
      <c r="B23" s="33" t="s">
        <v>52</v>
      </c>
      <c r="C23" s="24"/>
      <c r="D23" s="24"/>
      <c r="E23" s="24"/>
      <c r="F23" s="24"/>
      <c r="G23" s="24"/>
      <c r="H23" s="27"/>
    </row>
    <row r="24" ht="15.75" customHeight="1">
      <c r="A24" s="50" t="s">
        <v>183</v>
      </c>
      <c r="B24" s="33" t="s">
        <v>36</v>
      </c>
      <c r="C24" s="24"/>
      <c r="D24" s="24"/>
      <c r="E24" s="24"/>
      <c r="F24" s="24"/>
      <c r="G24" s="24"/>
      <c r="H24" s="27"/>
    </row>
    <row r="25" ht="15.75" customHeight="1"/>
    <row r="26" ht="15.75" customHeight="1">
      <c r="A26" s="104" t="s">
        <v>184</v>
      </c>
      <c r="B26" s="11"/>
      <c r="C26" s="11"/>
      <c r="D26" s="11"/>
    </row>
    <row r="27" ht="15.75" customHeight="1">
      <c r="A27" s="105" t="s">
        <v>13</v>
      </c>
      <c r="B27" s="106" t="s">
        <v>186</v>
      </c>
      <c r="C27" s="27"/>
      <c r="D27" s="106" t="s">
        <v>187</v>
      </c>
      <c r="E27" s="27"/>
      <c r="F27" s="106" t="s">
        <v>188</v>
      </c>
      <c r="G27" s="24"/>
      <c r="H27" s="27"/>
    </row>
    <row r="28" ht="15.75" customHeight="1">
      <c r="A28" s="30">
        <v>1.0</v>
      </c>
      <c r="B28" s="107" t="s">
        <v>243</v>
      </c>
      <c r="C28" s="27"/>
      <c r="D28" s="98" t="s">
        <v>54</v>
      </c>
      <c r="E28" s="27"/>
      <c r="F28" s="98" t="s">
        <v>55</v>
      </c>
      <c r="G28" s="24"/>
      <c r="H28" s="27"/>
    </row>
    <row r="29" ht="15.75" customHeight="1">
      <c r="A29" s="30">
        <v>2.0</v>
      </c>
      <c r="B29" s="107" t="s">
        <v>243</v>
      </c>
      <c r="C29" s="27"/>
      <c r="D29" s="98" t="s">
        <v>57</v>
      </c>
      <c r="E29" s="27"/>
      <c r="F29" s="98" t="s">
        <v>58</v>
      </c>
      <c r="G29" s="24"/>
      <c r="H29" s="27"/>
    </row>
    <row r="30" ht="15.75" customHeight="1">
      <c r="A30" s="30">
        <v>3.0</v>
      </c>
      <c r="B30" s="107" t="s">
        <v>63</v>
      </c>
      <c r="C30" s="27"/>
      <c r="D30" s="98" t="s">
        <v>244</v>
      </c>
      <c r="E30" s="27"/>
      <c r="F30" s="98" t="s">
        <v>245</v>
      </c>
      <c r="G30" s="24"/>
      <c r="H30" s="27"/>
    </row>
    <row r="31" ht="15.75" customHeight="1">
      <c r="A31" s="30">
        <v>4.0</v>
      </c>
      <c r="B31" s="107" t="s">
        <v>63</v>
      </c>
      <c r="C31" s="27"/>
      <c r="D31" s="98" t="s">
        <v>244</v>
      </c>
      <c r="E31" s="27"/>
      <c r="F31" s="98" t="s">
        <v>246</v>
      </c>
      <c r="G31" s="24"/>
      <c r="H31" s="27"/>
    </row>
    <row r="32" ht="15.75" customHeight="1">
      <c r="A32" s="30">
        <v>5.0</v>
      </c>
      <c r="B32" s="107" t="s">
        <v>63</v>
      </c>
      <c r="C32" s="27"/>
      <c r="D32" s="98" t="s">
        <v>244</v>
      </c>
      <c r="E32" s="27"/>
      <c r="F32" s="98" t="s">
        <v>247</v>
      </c>
      <c r="G32" s="24"/>
      <c r="H32" s="27"/>
    </row>
    <row r="33" ht="15.75" customHeight="1">
      <c r="A33" s="30">
        <v>6.0</v>
      </c>
      <c r="B33" s="107" t="s">
        <v>63</v>
      </c>
      <c r="C33" s="27"/>
      <c r="D33" s="98" t="s">
        <v>244</v>
      </c>
      <c r="E33" s="27"/>
      <c r="F33" s="98" t="s">
        <v>248</v>
      </c>
      <c r="G33" s="24"/>
      <c r="H33" s="27"/>
    </row>
    <row r="34" ht="15.75" customHeight="1">
      <c r="A34" s="30">
        <v>7.0</v>
      </c>
      <c r="B34" s="107" t="s">
        <v>63</v>
      </c>
      <c r="C34" s="27"/>
      <c r="D34" s="98" t="s">
        <v>244</v>
      </c>
      <c r="E34" s="27"/>
      <c r="F34" s="98" t="s">
        <v>249</v>
      </c>
      <c r="G34" s="24"/>
      <c r="H34" s="27"/>
    </row>
    <row r="35" ht="15.75" customHeight="1"/>
    <row r="36" ht="15.75" customHeight="1">
      <c r="A36" s="104" t="s">
        <v>191</v>
      </c>
    </row>
    <row r="37" ht="15.75" customHeight="1">
      <c r="A37" s="11"/>
      <c r="B37" s="11"/>
      <c r="C37" s="11"/>
      <c r="D37" s="11"/>
      <c r="E37" s="11"/>
      <c r="F37" s="11"/>
      <c r="G37" s="11"/>
      <c r="H37" s="11"/>
    </row>
    <row r="38">
      <c r="A38" s="105" t="s">
        <v>192</v>
      </c>
      <c r="B38" s="105" t="s">
        <v>99</v>
      </c>
      <c r="C38" s="111" t="s">
        <v>193</v>
      </c>
      <c r="D38" s="112" t="s">
        <v>195</v>
      </c>
      <c r="E38" s="24"/>
      <c r="F38" s="24"/>
      <c r="G38" s="24"/>
      <c r="H38" s="27"/>
      <c r="I38" s="113" t="s">
        <v>118</v>
      </c>
    </row>
    <row r="39" ht="15.75" customHeight="1">
      <c r="A39" s="30" t="s">
        <v>196</v>
      </c>
      <c r="B39" s="30" t="s">
        <v>197</v>
      </c>
      <c r="C39" s="30">
        <v>30.0</v>
      </c>
      <c r="D39" s="33">
        <v>30.0</v>
      </c>
      <c r="E39" s="24"/>
      <c r="F39" s="24"/>
      <c r="G39" s="24"/>
      <c r="H39" s="27"/>
      <c r="I39" s="30" t="str">
        <f t="shared" ref="I39:I42" si="1">IF(D39&lt;=C39,"Correcto", "Corregir")</f>
        <v>Correcto</v>
      </c>
    </row>
    <row r="40" ht="15.75" customHeight="1">
      <c r="A40" s="30" t="s">
        <v>199</v>
      </c>
      <c r="B40" s="30" t="s">
        <v>197</v>
      </c>
      <c r="C40" s="30">
        <v>6.0</v>
      </c>
      <c r="D40" s="33">
        <v>6.0</v>
      </c>
      <c r="E40" s="24"/>
      <c r="F40" s="24"/>
      <c r="G40" s="24"/>
      <c r="H40" s="27"/>
      <c r="I40" s="30" t="str">
        <f t="shared" si="1"/>
        <v>Correcto</v>
      </c>
    </row>
    <row r="41" ht="15.75" customHeight="1">
      <c r="A41" s="30" t="s">
        <v>200</v>
      </c>
      <c r="B41" s="30" t="s">
        <v>201</v>
      </c>
      <c r="C41" s="30">
        <v>10.0</v>
      </c>
      <c r="D41" s="33">
        <v>10.0</v>
      </c>
      <c r="E41" s="24"/>
      <c r="F41" s="24"/>
      <c r="G41" s="24"/>
      <c r="H41" s="27"/>
      <c r="I41" s="30" t="str">
        <f t="shared" si="1"/>
        <v>Correcto</v>
      </c>
    </row>
    <row r="42" ht="15.75" customHeight="1">
      <c r="A42" s="30" t="s">
        <v>203</v>
      </c>
      <c r="B42" s="30" t="s">
        <v>197</v>
      </c>
      <c r="C42" s="30">
        <v>30.0</v>
      </c>
      <c r="D42" s="33">
        <v>9.0</v>
      </c>
      <c r="E42" s="24"/>
      <c r="F42" s="24"/>
      <c r="G42" s="24"/>
      <c r="H42" s="27"/>
      <c r="I42" s="30" t="str">
        <f t="shared" si="1"/>
        <v>Correcto</v>
      </c>
    </row>
    <row r="43" ht="15.75" customHeight="1"/>
    <row r="44" ht="15.75" customHeight="1">
      <c r="A44" s="95" t="s">
        <v>204</v>
      </c>
      <c r="G44" s="75" t="s">
        <v>64</v>
      </c>
      <c r="H44" s="96">
        <f>B50</f>
        <v>50</v>
      </c>
    </row>
    <row r="45" ht="15.75" customHeight="1">
      <c r="G45" s="46" t="s">
        <v>205</v>
      </c>
    </row>
    <row r="46" ht="15.75" customHeight="1">
      <c r="A46" s="46" t="s">
        <v>206</v>
      </c>
    </row>
    <row r="47">
      <c r="A47" s="50" t="s">
        <v>207</v>
      </c>
      <c r="B47" s="33" t="s">
        <v>52</v>
      </c>
      <c r="C47" s="24"/>
      <c r="D47" s="24"/>
      <c r="E47" s="24"/>
      <c r="F47" s="24"/>
      <c r="G47" s="24"/>
      <c r="H47" s="27"/>
    </row>
    <row r="48" ht="15.75" customHeight="1">
      <c r="A48" s="50" t="s">
        <v>12</v>
      </c>
      <c r="B48" s="33" t="s">
        <v>250</v>
      </c>
      <c r="C48" s="24"/>
      <c r="D48" s="24"/>
      <c r="E48" s="24"/>
      <c r="F48" s="24"/>
      <c r="G48" s="24"/>
      <c r="H48" s="27"/>
    </row>
    <row r="49" ht="15.75" customHeight="1">
      <c r="A49" s="50" t="s">
        <v>171</v>
      </c>
      <c r="B49" s="121">
        <v>3.0</v>
      </c>
      <c r="C49" s="24"/>
      <c r="D49" s="24"/>
      <c r="E49" s="24"/>
      <c r="F49" s="24"/>
      <c r="G49" s="24"/>
      <c r="H49" s="27"/>
    </row>
    <row r="50" ht="15.75" customHeight="1">
      <c r="A50" s="50" t="s">
        <v>64</v>
      </c>
      <c r="B50" s="33">
        <v>50.0</v>
      </c>
      <c r="C50" s="24"/>
      <c r="D50" s="24"/>
      <c r="E50" s="24"/>
      <c r="F50" s="24"/>
      <c r="G50" s="24"/>
      <c r="H50" s="27"/>
    </row>
    <row r="51" ht="15.75" customHeight="1">
      <c r="A51" s="118" t="s">
        <v>214</v>
      </c>
      <c r="B51" s="11"/>
      <c r="C51" s="11"/>
      <c r="D51" s="11"/>
      <c r="E51" s="11"/>
      <c r="F51" s="11"/>
      <c r="G51" s="11"/>
      <c r="H51" s="11"/>
    </row>
    <row r="52" ht="15.75" customHeight="1">
      <c r="A52" s="108" t="s">
        <v>216</v>
      </c>
      <c r="B52" s="24"/>
      <c r="C52" s="24"/>
      <c r="D52" s="24"/>
      <c r="E52" s="24"/>
      <c r="F52" s="24"/>
      <c r="G52" s="24"/>
      <c r="H52" s="27"/>
    </row>
    <row r="53" ht="15.75" customHeight="1">
      <c r="A53" s="109" t="s">
        <v>251</v>
      </c>
      <c r="B53" s="87"/>
      <c r="C53" s="87"/>
      <c r="D53" s="87"/>
      <c r="E53" s="87"/>
      <c r="F53" s="87"/>
      <c r="G53" s="87"/>
      <c r="H53" s="88"/>
    </row>
    <row r="54" ht="15.75" customHeight="1">
      <c r="A54" s="119"/>
      <c r="H54" s="120"/>
    </row>
    <row r="55" ht="15.75" customHeight="1">
      <c r="A55" s="89"/>
      <c r="B55" s="90"/>
      <c r="C55" s="90"/>
      <c r="D55" s="90"/>
      <c r="E55" s="90"/>
      <c r="F55" s="90"/>
      <c r="G55" s="90"/>
      <c r="H55" s="91"/>
    </row>
    <row r="56" ht="15.75" customHeight="1"/>
    <row r="57" ht="15.75" customHeight="1">
      <c r="A57" s="46" t="s">
        <v>222</v>
      </c>
    </row>
    <row r="58">
      <c r="A58" s="50" t="s">
        <v>207</v>
      </c>
      <c r="B58" s="33" t="s">
        <v>36</v>
      </c>
      <c r="C58" s="24"/>
      <c r="D58" s="24"/>
      <c r="E58" s="24"/>
      <c r="F58" s="24"/>
      <c r="G58" s="24"/>
      <c r="H58" s="27"/>
    </row>
    <row r="59" ht="15.75" customHeight="1">
      <c r="A59" s="50" t="s">
        <v>12</v>
      </c>
      <c r="B59" s="33" t="s">
        <v>252</v>
      </c>
      <c r="C59" s="24"/>
      <c r="D59" s="24"/>
      <c r="E59" s="24"/>
      <c r="F59" s="24"/>
      <c r="G59" s="24"/>
      <c r="H59" s="27"/>
    </row>
    <row r="60" ht="15.75" customHeight="1">
      <c r="A60" s="50" t="s">
        <v>171</v>
      </c>
      <c r="B60" s="121">
        <v>0.0</v>
      </c>
      <c r="C60" s="24"/>
      <c r="D60" s="24"/>
      <c r="E60" s="24"/>
      <c r="F60" s="24"/>
      <c r="G60" s="24"/>
      <c r="H60" s="27"/>
    </row>
    <row r="61" ht="15.75" customHeight="1">
      <c r="A61" s="50" t="s">
        <v>64</v>
      </c>
      <c r="B61" s="121">
        <v>15.0</v>
      </c>
      <c r="C61" s="24"/>
      <c r="D61" s="24"/>
      <c r="E61" s="24"/>
      <c r="F61" s="24"/>
      <c r="G61" s="24"/>
      <c r="H61" s="27"/>
    </row>
    <row r="62" ht="15.75" customHeight="1">
      <c r="A62" s="122" t="s">
        <v>224</v>
      </c>
      <c r="B62" s="11"/>
      <c r="C62" s="11"/>
      <c r="D62" s="11"/>
      <c r="E62" s="11"/>
      <c r="F62" s="11"/>
      <c r="G62" s="11"/>
      <c r="H62" s="11"/>
    </row>
    <row r="63" ht="15.75" customHeight="1">
      <c r="A63" s="108" t="s">
        <v>216</v>
      </c>
      <c r="B63" s="24"/>
      <c r="C63" s="24"/>
      <c r="D63" s="24"/>
      <c r="E63" s="24"/>
      <c r="F63" s="24"/>
      <c r="G63" s="24"/>
      <c r="H63" s="27"/>
    </row>
    <row r="64" ht="15.75" customHeight="1">
      <c r="A64" s="110" t="s">
        <v>254</v>
      </c>
      <c r="B64" s="87"/>
      <c r="C64" s="87"/>
      <c r="D64" s="87"/>
      <c r="E64" s="87"/>
      <c r="F64" s="87"/>
      <c r="G64" s="87"/>
      <c r="H64" s="88"/>
    </row>
    <row r="65" ht="15.75" customHeight="1">
      <c r="A65" s="119"/>
      <c r="H65" s="120"/>
    </row>
    <row r="66" ht="15.75" customHeight="1">
      <c r="A66" s="89"/>
      <c r="B66" s="90"/>
      <c r="C66" s="90"/>
      <c r="D66" s="90"/>
      <c r="E66" s="90"/>
      <c r="F66" s="90"/>
      <c r="G66" s="90"/>
      <c r="H66" s="91"/>
    </row>
    <row r="67" ht="15.75" customHeight="1"/>
    <row r="68" ht="15.75" customHeight="1">
      <c r="A68" s="95" t="s">
        <v>226</v>
      </c>
      <c r="G68" s="75" t="s">
        <v>64</v>
      </c>
      <c r="H68" s="96" t="str">
        <f>B70</f>
        <v/>
      </c>
    </row>
    <row r="69" ht="15.75" customHeight="1">
      <c r="G69" s="46" t="s">
        <v>227</v>
      </c>
    </row>
    <row r="70" ht="15.75" customHeight="1">
      <c r="A70" s="50" t="s">
        <v>64</v>
      </c>
      <c r="B70" s="117"/>
      <c r="C70" s="24"/>
      <c r="D70" s="24"/>
      <c r="E70" s="24"/>
      <c r="F70" s="24"/>
      <c r="G70" s="24"/>
      <c r="H70" s="27"/>
    </row>
    <row r="71" ht="15.75" customHeight="1">
      <c r="A71" s="112" t="s">
        <v>228</v>
      </c>
      <c r="B71" s="24"/>
      <c r="C71" s="24"/>
      <c r="D71" s="24"/>
      <c r="E71" s="24"/>
      <c r="F71" s="24"/>
      <c r="G71" s="24"/>
      <c r="H71" s="27"/>
    </row>
    <row r="72" ht="15.75" customHeight="1">
      <c r="A72" s="110" t="s">
        <v>256</v>
      </c>
      <c r="B72" s="87"/>
      <c r="C72" s="87"/>
      <c r="D72" s="87"/>
      <c r="E72" s="87"/>
      <c r="F72" s="87"/>
      <c r="G72" s="87"/>
      <c r="H72" s="88"/>
    </row>
    <row r="73" ht="15.75" customHeight="1">
      <c r="A73" s="89"/>
      <c r="B73" s="90"/>
      <c r="C73" s="90"/>
      <c r="D73" s="90"/>
      <c r="E73" s="90"/>
      <c r="F73" s="90"/>
      <c r="G73" s="90"/>
      <c r="H73" s="91"/>
    </row>
    <row r="74" ht="15.75" customHeight="1">
      <c r="A74" s="46"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17" t="s">
        <v>3</v>
      </c>
      <c r="C4" s="92" t="str">
        <f>'Diseño'!C4</f>
        <v>768 - Algoritmos</v>
      </c>
      <c r="D4" s="24"/>
      <c r="E4" s="24"/>
      <c r="F4" s="24"/>
      <c r="G4" s="27"/>
    </row>
    <row r="5" ht="15.75" customHeight="1">
      <c r="B5" s="30" t="s">
        <v>24</v>
      </c>
      <c r="C5" s="29">
        <v>6.0</v>
      </c>
      <c r="D5" s="24"/>
      <c r="E5" s="24"/>
      <c r="F5" s="24"/>
      <c r="G5" s="27"/>
    </row>
    <row r="6" ht="15.75" customHeight="1">
      <c r="B6" s="93" t="s">
        <v>38</v>
      </c>
      <c r="C6" s="29">
        <f>H10+H21+H44+H68</f>
        <v>125</v>
      </c>
      <c r="D6" s="24"/>
      <c r="E6" s="24"/>
      <c r="F6" s="24"/>
      <c r="G6" s="27"/>
      <c r="I6" s="11"/>
    </row>
    <row r="7" ht="15.75" customHeight="1">
      <c r="B7" s="93" t="s">
        <v>171</v>
      </c>
      <c r="C7" s="29">
        <f>B49+B60</f>
        <v>2</v>
      </c>
      <c r="D7" s="24"/>
      <c r="E7" s="24"/>
      <c r="F7" s="24"/>
      <c r="G7" s="27"/>
    </row>
    <row r="8" ht="15.75" customHeight="1">
      <c r="B8" s="93" t="s">
        <v>172</v>
      </c>
      <c r="C8" s="94" t="str">
        <f>IF(H44&lt;=0, "❌ ERROR: La Actividad 1 debe tener un tiempo mayor a 0.", IF(H21&gt;60, "❌ ERROR: El 'Área de Conocimiento' no puede exceder los 60 min.", IF((H10+H21+H44)&lt;100, "❌ ERROR: El tiempo total debe ser de al menos 100 min.", "✅ VALIDACIÓN CORRECTA")))</f>
        <v>✅ VALIDACIÓN CORRECTA</v>
      </c>
      <c r="D8" s="24"/>
      <c r="E8" s="24"/>
      <c r="F8" s="24"/>
      <c r="G8" s="27"/>
      <c r="I8" s="11"/>
      <c r="J8" s="11"/>
      <c r="K8" s="11"/>
    </row>
    <row r="9" ht="15.75" customHeight="1"/>
    <row r="10" ht="15.75" customHeight="1">
      <c r="A10" s="95" t="s">
        <v>173</v>
      </c>
      <c r="G10" s="75" t="s">
        <v>64</v>
      </c>
      <c r="H10" s="96">
        <f>B13</f>
        <v>5</v>
      </c>
    </row>
    <row r="11" ht="15.75" customHeight="1">
      <c r="G11" s="46" t="s">
        <v>174</v>
      </c>
    </row>
    <row r="12" ht="15.75" customHeight="1">
      <c r="A12" s="50" t="s">
        <v>175</v>
      </c>
      <c r="B12" s="33" t="s">
        <v>253</v>
      </c>
      <c r="C12" s="24"/>
      <c r="D12" s="24"/>
      <c r="E12" s="24"/>
      <c r="F12" s="24"/>
      <c r="G12" s="24"/>
      <c r="H12" s="27"/>
    </row>
    <row r="13" ht="15.75" customHeight="1">
      <c r="A13" s="54" t="s">
        <v>64</v>
      </c>
      <c r="B13" s="33">
        <v>5.0</v>
      </c>
      <c r="C13" s="24"/>
      <c r="D13" s="24"/>
      <c r="E13" s="24"/>
      <c r="F13" s="24"/>
      <c r="G13" s="24"/>
      <c r="H13" s="27"/>
    </row>
    <row r="14" ht="15.75" customHeight="1">
      <c r="A14" s="108" t="s">
        <v>177</v>
      </c>
      <c r="B14" s="24"/>
      <c r="C14" s="24"/>
      <c r="D14" s="24"/>
      <c r="E14" s="24"/>
      <c r="F14" s="24"/>
      <c r="G14" s="24"/>
      <c r="H14" s="27"/>
    </row>
    <row r="15" ht="15.75" customHeight="1">
      <c r="A15" s="110" t="s">
        <v>255</v>
      </c>
      <c r="B15" s="87"/>
      <c r="C15" s="87"/>
      <c r="D15" s="87"/>
      <c r="E15" s="87"/>
      <c r="F15" s="87"/>
      <c r="G15" s="87"/>
      <c r="H15" s="88"/>
    </row>
    <row r="16" ht="15.75" customHeight="1">
      <c r="A16" s="89"/>
      <c r="B16" s="90"/>
      <c r="C16" s="90"/>
      <c r="D16" s="90"/>
      <c r="E16" s="90"/>
      <c r="F16" s="90"/>
      <c r="G16" s="90"/>
      <c r="H16" s="91"/>
    </row>
    <row r="17" ht="15.75" customHeight="1">
      <c r="A17" s="108" t="s">
        <v>179</v>
      </c>
      <c r="B17" s="24"/>
      <c r="C17" s="24"/>
      <c r="D17" s="24"/>
      <c r="E17" s="24"/>
      <c r="F17" s="24"/>
      <c r="G17" s="24"/>
      <c r="H17" s="27"/>
    </row>
    <row r="18" ht="15.75" customHeight="1">
      <c r="A18" s="110" t="s">
        <v>257</v>
      </c>
      <c r="B18" s="87"/>
      <c r="C18" s="87"/>
      <c r="D18" s="87"/>
      <c r="E18" s="87"/>
      <c r="F18" s="87"/>
      <c r="G18" s="87"/>
      <c r="H18" s="88"/>
    </row>
    <row r="19" ht="15.75" customHeight="1">
      <c r="A19" s="89"/>
      <c r="B19" s="90"/>
      <c r="C19" s="90"/>
      <c r="D19" s="90"/>
      <c r="E19" s="90"/>
      <c r="F19" s="90"/>
      <c r="G19" s="90"/>
      <c r="H19" s="91"/>
    </row>
    <row r="20" ht="15.75" customHeight="1"/>
    <row r="21" ht="15.75" customHeight="1">
      <c r="A21" s="95" t="s">
        <v>181</v>
      </c>
      <c r="G21" s="75" t="s">
        <v>64</v>
      </c>
      <c r="H21" s="96">
        <f>SUM(D39:H42)</f>
        <v>60</v>
      </c>
      <c r="I21" s="11"/>
    </row>
    <row r="22" ht="15.75" customHeight="1">
      <c r="G22" s="46" t="s">
        <v>182</v>
      </c>
    </row>
    <row r="23" ht="15.75" customHeight="1">
      <c r="A23" s="50" t="s">
        <v>183</v>
      </c>
      <c r="B23" s="33" t="s">
        <v>62</v>
      </c>
      <c r="C23" s="24"/>
      <c r="D23" s="24"/>
      <c r="E23" s="24"/>
      <c r="F23" s="24"/>
      <c r="G23" s="24"/>
      <c r="H23" s="27"/>
    </row>
    <row r="24" ht="15.75" customHeight="1">
      <c r="A24" s="50" t="s">
        <v>183</v>
      </c>
      <c r="B24" s="33" t="s">
        <v>62</v>
      </c>
      <c r="C24" s="24"/>
      <c r="D24" s="24"/>
      <c r="E24" s="24"/>
      <c r="F24" s="24"/>
      <c r="G24" s="24"/>
      <c r="H24" s="27"/>
    </row>
    <row r="25" ht="15.75" customHeight="1"/>
    <row r="26" ht="15.75" customHeight="1">
      <c r="A26" s="104" t="s">
        <v>184</v>
      </c>
      <c r="B26" s="11"/>
      <c r="C26" s="11"/>
      <c r="D26" s="11"/>
    </row>
    <row r="27" ht="15.75" customHeight="1">
      <c r="A27" s="105" t="s">
        <v>13</v>
      </c>
      <c r="B27" s="106" t="s">
        <v>186</v>
      </c>
      <c r="C27" s="27"/>
      <c r="D27" s="106" t="s">
        <v>187</v>
      </c>
      <c r="E27" s="27"/>
      <c r="F27" s="106" t="s">
        <v>188</v>
      </c>
      <c r="G27" s="24"/>
      <c r="H27" s="27"/>
    </row>
    <row r="28" ht="15.75" customHeight="1">
      <c r="A28" s="30">
        <v>1.0</v>
      </c>
      <c r="B28" s="29" t="str">
        <f>IFERROR(__xludf.DUMMYFUNCTION("FILTER('Diseño'!D:D,'Diseño'!H:H=$C$5)"),"Unidad 4 – Fundamentos de Algoritmos")</f>
        <v>Unidad 4 – Fundamentos de Algoritmos</v>
      </c>
      <c r="C28" s="27"/>
      <c r="D28" s="29" t="str">
        <f>IFERROR(__xludf.DUMMYFUNCTION("FILTER('Diseño'!E:E,'Diseño'!H:H=$C$5)"),"Elementos de un algoritmo")</f>
        <v>Elementos de un algoritmo</v>
      </c>
      <c r="E28" s="27"/>
      <c r="F28" s="29" t="str">
        <f>IFERROR(__xludf.DUMMYFUNCTION("FILTER('Diseño'!F:F,'Diseño'!H:H=$C$5)"),"Definición, características, instrucciones, variables, constantes, tipos de datos, expresiones y operadores")</f>
        <v>Definición, características, instrucciones, variables, constantes, tipos de datos, expresiones y operadores</v>
      </c>
      <c r="G28" s="24"/>
      <c r="H28" s="27"/>
    </row>
    <row r="29" ht="15.75" customHeight="1">
      <c r="A29" s="30">
        <v>2.0</v>
      </c>
      <c r="B29" s="29"/>
      <c r="C29" s="27"/>
      <c r="D29" s="29"/>
      <c r="E29" s="27"/>
      <c r="F29" s="29"/>
      <c r="G29" s="24"/>
      <c r="H29" s="27"/>
    </row>
    <row r="30" ht="15.75" customHeight="1">
      <c r="A30" s="30">
        <v>3.0</v>
      </c>
      <c r="B30" s="29"/>
      <c r="C30" s="27"/>
      <c r="D30" s="29"/>
      <c r="E30" s="27"/>
      <c r="F30" s="29"/>
      <c r="G30" s="24"/>
      <c r="H30" s="27"/>
    </row>
    <row r="31" ht="15.75" customHeight="1">
      <c r="A31" s="30">
        <v>4.0</v>
      </c>
      <c r="B31" s="29"/>
      <c r="C31" s="27"/>
      <c r="D31" s="29"/>
      <c r="E31" s="27"/>
      <c r="F31" s="29"/>
      <c r="G31" s="24"/>
      <c r="H31" s="27"/>
    </row>
    <row r="32" ht="15.75" customHeight="1">
      <c r="A32" s="30">
        <v>5.0</v>
      </c>
      <c r="B32" s="29"/>
      <c r="C32" s="27"/>
      <c r="D32" s="29"/>
      <c r="E32" s="27"/>
      <c r="F32" s="29"/>
      <c r="G32" s="24"/>
      <c r="H32" s="27"/>
    </row>
    <row r="33" ht="15.75" customHeight="1">
      <c r="A33" s="30">
        <v>6.0</v>
      </c>
      <c r="B33" s="29"/>
      <c r="C33" s="27"/>
      <c r="D33" s="29"/>
      <c r="E33" s="27"/>
      <c r="F33" s="29"/>
      <c r="G33" s="24"/>
      <c r="H33" s="27"/>
    </row>
    <row r="34" ht="15.75" customHeight="1">
      <c r="A34" s="30">
        <v>7.0</v>
      </c>
      <c r="B34" s="29"/>
      <c r="C34" s="27"/>
      <c r="D34" s="29"/>
      <c r="E34" s="27"/>
      <c r="F34" s="29"/>
      <c r="G34" s="24"/>
      <c r="H34" s="27"/>
    </row>
    <row r="35" ht="15.75" customHeight="1"/>
    <row r="36" ht="15.75" customHeight="1">
      <c r="A36" s="104" t="s">
        <v>191</v>
      </c>
    </row>
    <row r="37" ht="15.75" customHeight="1">
      <c r="A37" s="11"/>
      <c r="B37" s="11"/>
      <c r="C37" s="11"/>
      <c r="D37" s="11"/>
      <c r="E37" s="11"/>
      <c r="F37" s="11"/>
      <c r="G37" s="11"/>
      <c r="H37" s="11"/>
    </row>
    <row r="38">
      <c r="A38" s="105" t="s">
        <v>192</v>
      </c>
      <c r="B38" s="105" t="s">
        <v>99</v>
      </c>
      <c r="C38" s="111" t="s">
        <v>193</v>
      </c>
      <c r="D38" s="112" t="s">
        <v>195</v>
      </c>
      <c r="E38" s="24"/>
      <c r="F38" s="24"/>
      <c r="G38" s="24"/>
      <c r="H38" s="27"/>
      <c r="I38" s="113" t="s">
        <v>118</v>
      </c>
    </row>
    <row r="39" ht="15.75" customHeight="1">
      <c r="A39" s="30" t="s">
        <v>196</v>
      </c>
      <c r="B39" s="30" t="s">
        <v>197</v>
      </c>
      <c r="C39" s="30">
        <v>30.0</v>
      </c>
      <c r="D39" s="33">
        <v>30.0</v>
      </c>
      <c r="E39" s="24"/>
      <c r="F39" s="24"/>
      <c r="G39" s="24"/>
      <c r="H39" s="27"/>
      <c r="I39" s="30" t="str">
        <f t="shared" ref="I39:I42" si="1">IF(D39&lt;=C39,"Correcto", "Corregir")</f>
        <v>Correcto</v>
      </c>
    </row>
    <row r="40" ht="15.75" customHeight="1">
      <c r="A40" s="30" t="s">
        <v>199</v>
      </c>
      <c r="B40" s="30" t="s">
        <v>197</v>
      </c>
      <c r="C40" s="30">
        <v>6.0</v>
      </c>
      <c r="D40" s="33">
        <v>6.0</v>
      </c>
      <c r="E40" s="24"/>
      <c r="F40" s="24"/>
      <c r="G40" s="24"/>
      <c r="H40" s="27"/>
      <c r="I40" s="30" t="str">
        <f t="shared" si="1"/>
        <v>Correcto</v>
      </c>
    </row>
    <row r="41" ht="15.75" customHeight="1">
      <c r="A41" s="30" t="s">
        <v>200</v>
      </c>
      <c r="B41" s="30" t="s">
        <v>201</v>
      </c>
      <c r="C41" s="30">
        <v>10.0</v>
      </c>
      <c r="D41" s="33">
        <v>10.0</v>
      </c>
      <c r="E41" s="24"/>
      <c r="F41" s="24"/>
      <c r="G41" s="24"/>
      <c r="H41" s="27"/>
      <c r="I41" s="30" t="str">
        <f t="shared" si="1"/>
        <v>Correcto</v>
      </c>
    </row>
    <row r="42" ht="15.75" customHeight="1">
      <c r="A42" s="30" t="s">
        <v>203</v>
      </c>
      <c r="B42" s="30" t="s">
        <v>197</v>
      </c>
      <c r="C42" s="30">
        <v>30.0</v>
      </c>
      <c r="D42" s="33">
        <v>14.0</v>
      </c>
      <c r="E42" s="24"/>
      <c r="F42" s="24"/>
      <c r="G42" s="24"/>
      <c r="H42" s="27"/>
      <c r="I42" s="30" t="str">
        <f t="shared" si="1"/>
        <v>Correcto</v>
      </c>
    </row>
    <row r="43" ht="15.75" customHeight="1"/>
    <row r="44" ht="15.75" customHeight="1">
      <c r="A44" s="95" t="s">
        <v>204</v>
      </c>
      <c r="G44" s="75" t="s">
        <v>64</v>
      </c>
      <c r="H44" s="96">
        <f>B50</f>
        <v>50</v>
      </c>
    </row>
    <row r="45" ht="15.75" customHeight="1">
      <c r="G45" s="46" t="s">
        <v>205</v>
      </c>
    </row>
    <row r="46" ht="15.75" customHeight="1">
      <c r="A46" s="46" t="s">
        <v>206</v>
      </c>
    </row>
    <row r="47">
      <c r="A47" s="50" t="s">
        <v>207</v>
      </c>
      <c r="B47" s="33" t="s">
        <v>62</v>
      </c>
      <c r="C47" s="24"/>
      <c r="D47" s="24"/>
      <c r="E47" s="24"/>
      <c r="F47" s="24"/>
      <c r="G47" s="24"/>
      <c r="H47" s="27"/>
    </row>
    <row r="48" ht="15.75" customHeight="1">
      <c r="A48" s="50" t="s">
        <v>12</v>
      </c>
      <c r="B48" s="33" t="s">
        <v>210</v>
      </c>
      <c r="C48" s="24"/>
      <c r="D48" s="24"/>
      <c r="E48" s="24"/>
      <c r="F48" s="24"/>
      <c r="G48" s="24"/>
      <c r="H48" s="27"/>
    </row>
    <row r="49" ht="15.75" customHeight="1">
      <c r="A49" s="50" t="s">
        <v>171</v>
      </c>
      <c r="B49" s="121">
        <v>2.0</v>
      </c>
      <c r="C49" s="24"/>
      <c r="D49" s="24"/>
      <c r="E49" s="24"/>
      <c r="F49" s="24"/>
      <c r="G49" s="24"/>
      <c r="H49" s="27"/>
    </row>
    <row r="50" ht="15.75" customHeight="1">
      <c r="A50" s="50" t="s">
        <v>64</v>
      </c>
      <c r="B50" s="33">
        <v>50.0</v>
      </c>
      <c r="C50" s="24"/>
      <c r="D50" s="24"/>
      <c r="E50" s="24"/>
      <c r="F50" s="24"/>
      <c r="G50" s="24"/>
      <c r="H50" s="27"/>
    </row>
    <row r="51" ht="15.75" customHeight="1">
      <c r="A51" s="118" t="s">
        <v>214</v>
      </c>
      <c r="B51" s="11"/>
      <c r="C51" s="11"/>
      <c r="D51" s="11"/>
      <c r="E51" s="11"/>
      <c r="F51" s="11"/>
      <c r="G51" s="11"/>
      <c r="H51" s="11"/>
    </row>
    <row r="52" ht="15.75" customHeight="1">
      <c r="A52" s="108" t="s">
        <v>216</v>
      </c>
      <c r="B52" s="24"/>
      <c r="C52" s="24"/>
      <c r="D52" s="24"/>
      <c r="E52" s="24"/>
      <c r="F52" s="24"/>
      <c r="G52" s="24"/>
      <c r="H52" s="27"/>
    </row>
    <row r="53" ht="15.75" customHeight="1">
      <c r="A53" s="110" t="s">
        <v>258</v>
      </c>
      <c r="B53" s="87"/>
      <c r="C53" s="87"/>
      <c r="D53" s="87"/>
      <c r="E53" s="87"/>
      <c r="F53" s="87"/>
      <c r="G53" s="87"/>
      <c r="H53" s="88"/>
    </row>
    <row r="54" ht="15.75" customHeight="1">
      <c r="A54" s="119"/>
      <c r="H54" s="120"/>
    </row>
    <row r="55" ht="15.75" customHeight="1">
      <c r="A55" s="89"/>
      <c r="B55" s="90"/>
      <c r="C55" s="90"/>
      <c r="D55" s="90"/>
      <c r="E55" s="90"/>
      <c r="F55" s="90"/>
      <c r="G55" s="90"/>
      <c r="H55" s="91"/>
    </row>
    <row r="56" ht="15.75" customHeight="1"/>
    <row r="57" ht="15.75" customHeight="1">
      <c r="A57" s="46" t="s">
        <v>222</v>
      </c>
    </row>
    <row r="58">
      <c r="A58" s="50" t="s">
        <v>207</v>
      </c>
      <c r="B58" s="33" t="s">
        <v>62</v>
      </c>
      <c r="C58" s="24"/>
      <c r="D58" s="24"/>
      <c r="E58" s="24"/>
      <c r="F58" s="24"/>
      <c r="G58" s="24"/>
      <c r="H58" s="27"/>
    </row>
    <row r="59" ht="15.75" customHeight="1">
      <c r="A59" s="50" t="s">
        <v>12</v>
      </c>
      <c r="B59" s="33" t="s">
        <v>252</v>
      </c>
      <c r="C59" s="24"/>
      <c r="D59" s="24"/>
      <c r="E59" s="24"/>
      <c r="F59" s="24"/>
      <c r="G59" s="24"/>
      <c r="H59" s="27"/>
    </row>
    <row r="60" ht="15.75" customHeight="1">
      <c r="A60" s="50" t="s">
        <v>171</v>
      </c>
      <c r="B60" s="121">
        <v>0.0</v>
      </c>
      <c r="C60" s="24"/>
      <c r="D60" s="24"/>
      <c r="E60" s="24"/>
      <c r="F60" s="24"/>
      <c r="G60" s="24"/>
      <c r="H60" s="27"/>
    </row>
    <row r="61" ht="15.75" customHeight="1">
      <c r="A61" s="50" t="s">
        <v>64</v>
      </c>
      <c r="B61" s="121">
        <v>15.0</v>
      </c>
      <c r="C61" s="24"/>
      <c r="D61" s="24"/>
      <c r="E61" s="24"/>
      <c r="F61" s="24"/>
      <c r="G61" s="24"/>
      <c r="H61" s="27"/>
    </row>
    <row r="62" ht="15.75" customHeight="1">
      <c r="A62" s="122" t="s">
        <v>224</v>
      </c>
      <c r="B62" s="11"/>
      <c r="C62" s="11"/>
      <c r="D62" s="11"/>
      <c r="E62" s="11"/>
      <c r="F62" s="11"/>
      <c r="G62" s="11"/>
      <c r="H62" s="11"/>
    </row>
    <row r="63" ht="15.75" customHeight="1">
      <c r="A63" s="108" t="s">
        <v>216</v>
      </c>
      <c r="B63" s="24"/>
      <c r="C63" s="24"/>
      <c r="D63" s="24"/>
      <c r="E63" s="24"/>
      <c r="F63" s="24"/>
      <c r="G63" s="24"/>
      <c r="H63" s="27"/>
    </row>
    <row r="64" ht="15.75" customHeight="1">
      <c r="A64" s="110" t="s">
        <v>259</v>
      </c>
      <c r="B64" s="87"/>
      <c r="C64" s="87"/>
      <c r="D64" s="87"/>
      <c r="E64" s="87"/>
      <c r="F64" s="87"/>
      <c r="G64" s="87"/>
      <c r="H64" s="88"/>
    </row>
    <row r="65" ht="15.75" customHeight="1">
      <c r="A65" s="119"/>
      <c r="H65" s="120"/>
    </row>
    <row r="66" ht="15.75" customHeight="1">
      <c r="A66" s="89"/>
      <c r="B66" s="90"/>
      <c r="C66" s="90"/>
      <c r="D66" s="90"/>
      <c r="E66" s="90"/>
      <c r="F66" s="90"/>
      <c r="G66" s="90"/>
      <c r="H66" s="91"/>
    </row>
    <row r="67" ht="15.75" customHeight="1"/>
    <row r="68" ht="15.75" customHeight="1">
      <c r="A68" s="95" t="s">
        <v>226</v>
      </c>
      <c r="G68" s="75" t="s">
        <v>64</v>
      </c>
      <c r="H68" s="96">
        <f>B70</f>
        <v>10</v>
      </c>
    </row>
    <row r="69" ht="15.75" customHeight="1">
      <c r="G69" s="46" t="s">
        <v>227</v>
      </c>
    </row>
    <row r="70" ht="15.75" customHeight="1">
      <c r="A70" s="50" t="s">
        <v>64</v>
      </c>
      <c r="B70" s="121">
        <v>10.0</v>
      </c>
      <c r="C70" s="24"/>
      <c r="D70" s="24"/>
      <c r="E70" s="24"/>
      <c r="F70" s="24"/>
      <c r="G70" s="24"/>
      <c r="H70" s="27"/>
    </row>
    <row r="71" ht="15.75" customHeight="1">
      <c r="A71" s="112" t="s">
        <v>228</v>
      </c>
      <c r="B71" s="24"/>
      <c r="C71" s="24"/>
      <c r="D71" s="24"/>
      <c r="E71" s="24"/>
      <c r="F71" s="24"/>
      <c r="G71" s="24"/>
      <c r="H71" s="27"/>
    </row>
    <row r="72" ht="15.75" customHeight="1">
      <c r="A72" s="110" t="s">
        <v>260</v>
      </c>
      <c r="B72" s="87"/>
      <c r="C72" s="87"/>
      <c r="D72" s="87"/>
      <c r="E72" s="87"/>
      <c r="F72" s="87"/>
      <c r="G72" s="87"/>
      <c r="H72" s="88"/>
    </row>
    <row r="73" ht="15.75" customHeight="1">
      <c r="A73" s="89"/>
      <c r="B73" s="90"/>
      <c r="C73" s="90"/>
      <c r="D73" s="90"/>
      <c r="E73" s="90"/>
      <c r="F73" s="90"/>
      <c r="G73" s="90"/>
      <c r="H73" s="91"/>
    </row>
    <row r="74" ht="15.75" customHeight="1">
      <c r="A74" s="46"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17" t="s">
        <v>3</v>
      </c>
      <c r="C4" s="92" t="str">
        <f>'Diseño'!C4</f>
        <v>768 - Algoritmos</v>
      </c>
      <c r="D4" s="24"/>
      <c r="E4" s="24"/>
      <c r="F4" s="24"/>
      <c r="G4" s="27"/>
    </row>
    <row r="5" ht="15.75" customHeight="1">
      <c r="B5" s="30" t="s">
        <v>24</v>
      </c>
      <c r="C5" s="29">
        <v>7.0</v>
      </c>
      <c r="D5" s="24"/>
      <c r="E5" s="24"/>
      <c r="F5" s="24"/>
      <c r="G5" s="27"/>
    </row>
    <row r="6" ht="15.75" customHeight="1">
      <c r="B6" s="93" t="s">
        <v>38</v>
      </c>
      <c r="C6" s="29">
        <f>H10+H21+H44+H68</f>
        <v>115</v>
      </c>
      <c r="D6" s="24"/>
      <c r="E6" s="24"/>
      <c r="F6" s="24"/>
      <c r="G6" s="27"/>
      <c r="I6" s="11"/>
    </row>
    <row r="7" ht="15.75" customHeight="1">
      <c r="B7" s="93" t="s">
        <v>171</v>
      </c>
      <c r="C7" s="29">
        <f>B49+B60</f>
        <v>2</v>
      </c>
      <c r="D7" s="24"/>
      <c r="E7" s="24"/>
      <c r="F7" s="24"/>
      <c r="G7" s="27"/>
    </row>
    <row r="8" ht="15.75" customHeight="1">
      <c r="B8" s="93" t="s">
        <v>172</v>
      </c>
      <c r="C8" s="94" t="str">
        <f>IF(H44&lt;=0, "❌ ERROR: La Actividad 1 debe tener un tiempo mayor a 0.", IF(H21&gt;60, "❌ ERROR: El 'Área de Conocimiento' no puede exceder los 60 min.", IF((H10+H21+H44)&lt;100, "❌ ERROR: El tiempo total debe ser de al menos 100 min.", "✅ VALIDACIÓN CORRECTA")))</f>
        <v>✅ VALIDACIÓN CORRECTA</v>
      </c>
      <c r="D8" s="24"/>
      <c r="E8" s="24"/>
      <c r="F8" s="24"/>
      <c r="G8" s="27"/>
      <c r="I8" s="11"/>
      <c r="J8" s="11"/>
      <c r="K8" s="11"/>
    </row>
    <row r="9" ht="15.75" customHeight="1"/>
    <row r="10" ht="15.75" customHeight="1">
      <c r="A10" s="95" t="s">
        <v>173</v>
      </c>
      <c r="G10" s="75" t="s">
        <v>64</v>
      </c>
      <c r="H10" s="96">
        <f>B13</f>
        <v>5</v>
      </c>
    </row>
    <row r="11" ht="15.75" customHeight="1">
      <c r="G11" s="46" t="s">
        <v>174</v>
      </c>
    </row>
    <row r="12" ht="15.75" customHeight="1">
      <c r="A12" s="50" t="s">
        <v>175</v>
      </c>
      <c r="B12" s="33" t="s">
        <v>261</v>
      </c>
      <c r="C12" s="24"/>
      <c r="D12" s="24"/>
      <c r="E12" s="24"/>
      <c r="F12" s="24"/>
      <c r="G12" s="24"/>
      <c r="H12" s="27"/>
    </row>
    <row r="13" ht="15.75" customHeight="1">
      <c r="A13" s="54" t="s">
        <v>64</v>
      </c>
      <c r="B13" s="33">
        <v>5.0</v>
      </c>
      <c r="C13" s="24"/>
      <c r="D13" s="24"/>
      <c r="E13" s="24"/>
      <c r="F13" s="24"/>
      <c r="G13" s="24"/>
      <c r="H13" s="27"/>
    </row>
    <row r="14" ht="15.75" customHeight="1">
      <c r="A14" s="108" t="s">
        <v>177</v>
      </c>
      <c r="B14" s="24"/>
      <c r="C14" s="24"/>
      <c r="D14" s="24"/>
      <c r="E14" s="24"/>
      <c r="F14" s="24"/>
      <c r="G14" s="24"/>
      <c r="H14" s="27"/>
    </row>
    <row r="15" ht="15.75" customHeight="1">
      <c r="A15" s="110" t="s">
        <v>262</v>
      </c>
      <c r="B15" s="87"/>
      <c r="C15" s="87"/>
      <c r="D15" s="87"/>
      <c r="E15" s="87"/>
      <c r="F15" s="87"/>
      <c r="G15" s="87"/>
      <c r="H15" s="88"/>
    </row>
    <row r="16" ht="15.75" customHeight="1">
      <c r="A16" s="89"/>
      <c r="B16" s="90"/>
      <c r="C16" s="90"/>
      <c r="D16" s="90"/>
      <c r="E16" s="90"/>
      <c r="F16" s="90"/>
      <c r="G16" s="90"/>
      <c r="H16" s="91"/>
    </row>
    <row r="17" ht="15.75" customHeight="1">
      <c r="A17" s="108" t="s">
        <v>179</v>
      </c>
      <c r="B17" s="24"/>
      <c r="C17" s="24"/>
      <c r="D17" s="24"/>
      <c r="E17" s="24"/>
      <c r="F17" s="24"/>
      <c r="G17" s="24"/>
      <c r="H17" s="27"/>
    </row>
    <row r="18" ht="15.75" customHeight="1">
      <c r="A18" s="110" t="s">
        <v>263</v>
      </c>
      <c r="B18" s="87"/>
      <c r="C18" s="87"/>
      <c r="D18" s="87"/>
      <c r="E18" s="87"/>
      <c r="F18" s="87"/>
      <c r="G18" s="87"/>
      <c r="H18" s="88"/>
    </row>
    <row r="19" ht="15.75" customHeight="1">
      <c r="A19" s="89"/>
      <c r="B19" s="90"/>
      <c r="C19" s="90"/>
      <c r="D19" s="90"/>
      <c r="E19" s="90"/>
      <c r="F19" s="90"/>
      <c r="G19" s="90"/>
      <c r="H19" s="91"/>
    </row>
    <row r="20" ht="15.75" customHeight="1"/>
    <row r="21" ht="15.75" customHeight="1">
      <c r="A21" s="95" t="s">
        <v>181</v>
      </c>
      <c r="G21" s="75" t="s">
        <v>64</v>
      </c>
      <c r="H21" s="96">
        <f>SUM(D39:H42)</f>
        <v>60</v>
      </c>
      <c r="I21" s="11"/>
    </row>
    <row r="22" ht="15.75" customHeight="1">
      <c r="G22" s="46" t="s">
        <v>182</v>
      </c>
    </row>
    <row r="23" ht="15.75" customHeight="1">
      <c r="A23" s="50" t="s">
        <v>183</v>
      </c>
      <c r="B23" s="33" t="s">
        <v>28</v>
      </c>
      <c r="C23" s="24"/>
      <c r="D23" s="24"/>
      <c r="E23" s="24"/>
      <c r="F23" s="24"/>
      <c r="G23" s="24"/>
      <c r="H23" s="27"/>
    </row>
    <row r="24" ht="15.75" customHeight="1">
      <c r="A24" s="50" t="s">
        <v>183</v>
      </c>
      <c r="B24" s="33" t="s">
        <v>52</v>
      </c>
      <c r="C24" s="24"/>
      <c r="D24" s="24"/>
      <c r="E24" s="24"/>
      <c r="F24" s="24"/>
      <c r="G24" s="24"/>
      <c r="H24" s="27"/>
    </row>
    <row r="25" ht="15.75" customHeight="1"/>
    <row r="26" ht="15.75" customHeight="1">
      <c r="A26" s="104" t="s">
        <v>184</v>
      </c>
      <c r="B26" s="11"/>
      <c r="C26" s="11"/>
      <c r="D26" s="11"/>
    </row>
    <row r="27" ht="15.75" customHeight="1">
      <c r="A27" s="105" t="s">
        <v>13</v>
      </c>
      <c r="B27" s="106" t="s">
        <v>186</v>
      </c>
      <c r="C27" s="27"/>
      <c r="D27" s="106" t="s">
        <v>187</v>
      </c>
      <c r="E27" s="27"/>
      <c r="F27" s="106" t="s">
        <v>188</v>
      </c>
      <c r="G27" s="24"/>
      <c r="H27" s="27"/>
    </row>
    <row r="28" ht="15.75" customHeight="1">
      <c r="A28" s="30">
        <v>1.0</v>
      </c>
      <c r="B28" s="29" t="str">
        <f>IFERROR(__xludf.DUMMYFUNCTION("FILTER('Diseño'!D:D,'Diseño'!H:H=$C$5)"),"Unidad 4 – Fundamentos de Algoritmos")</f>
        <v>Unidad 4 – Fundamentos de Algoritmos</v>
      </c>
      <c r="C28" s="27"/>
      <c r="D28" s="29" t="str">
        <f>IFERROR(__xludf.DUMMYFUNCTION("FILTER('Diseño'!E:E,'Diseño'!H:H=$C$5)"),"Algoritmos secuenciales y condicionales")</f>
        <v>Algoritmos secuenciales y condicionales</v>
      </c>
      <c r="E28" s="27"/>
      <c r="F28" s="29" t="str">
        <f>IFERROR(__xludf.DUMMYFUNCTION("FILTER('Diseño'!F:F,'Diseño'!H:H=$C$5)"),"Estructuras secuenciales, condicional simple, doble y múltiple mediante PSeInt y RAPTOR")</f>
        <v>Estructuras secuenciales, condicional simple, doble y múltiple mediante PSeInt y RAPTOR</v>
      </c>
      <c r="G28" s="24"/>
      <c r="H28" s="27"/>
    </row>
    <row r="29" ht="15.75" customHeight="1">
      <c r="A29" s="30">
        <v>2.0</v>
      </c>
      <c r="B29" s="29" t="str">
        <f>IFERROR(__xludf.DUMMYFUNCTION("""COMPUTED_VALUE"""),"Unidad 4 – Fundamentos de Algoritmos")</f>
        <v>Unidad 4 – Fundamentos de Algoritmos</v>
      </c>
      <c r="C29" s="27"/>
      <c r="D29" s="29" t="str">
        <f>IFERROR(__xludf.DUMMYFUNCTION("""COMPUTED_VALUE"""),"Algoritmos repetitivos")</f>
        <v>Algoritmos repetitivos</v>
      </c>
      <c r="E29" s="27"/>
      <c r="F29" s="29" t="str">
        <f>IFERROR(__xludf.DUMMYFUNCTION("""COMPUTED_VALUE"""),"Ciclos Mientras, Repetir y Para; contadores, acumuladores,")</f>
        <v>Ciclos Mientras, Repetir y Para; contadores, acumuladores,</v>
      </c>
      <c r="G29" s="24"/>
      <c r="H29" s="27"/>
    </row>
    <row r="30" ht="15.75" customHeight="1">
      <c r="A30" s="30">
        <v>3.0</v>
      </c>
      <c r="B30" s="29"/>
      <c r="C30" s="27"/>
      <c r="D30" s="29"/>
      <c r="E30" s="27"/>
      <c r="F30" s="29"/>
      <c r="G30" s="24"/>
      <c r="H30" s="27"/>
    </row>
    <row r="31" ht="15.75" customHeight="1">
      <c r="A31" s="30">
        <v>4.0</v>
      </c>
      <c r="B31" s="29"/>
      <c r="C31" s="27"/>
      <c r="D31" s="29"/>
      <c r="E31" s="27"/>
      <c r="F31" s="29"/>
      <c r="G31" s="24"/>
      <c r="H31" s="27"/>
    </row>
    <row r="32" ht="15.75" customHeight="1">
      <c r="A32" s="30">
        <v>5.0</v>
      </c>
      <c r="B32" s="29"/>
      <c r="C32" s="27"/>
      <c r="D32" s="29"/>
      <c r="E32" s="27"/>
      <c r="F32" s="29"/>
      <c r="G32" s="24"/>
      <c r="H32" s="27"/>
    </row>
    <row r="33" ht="15.75" customHeight="1">
      <c r="A33" s="30">
        <v>6.0</v>
      </c>
      <c r="B33" s="29"/>
      <c r="C33" s="27"/>
      <c r="D33" s="29"/>
      <c r="E33" s="27"/>
      <c r="F33" s="29"/>
      <c r="G33" s="24"/>
      <c r="H33" s="27"/>
    </row>
    <row r="34" ht="15.75" customHeight="1">
      <c r="A34" s="30">
        <v>7.0</v>
      </c>
      <c r="B34" s="29"/>
      <c r="C34" s="27"/>
      <c r="D34" s="29"/>
      <c r="E34" s="27"/>
      <c r="F34" s="29"/>
      <c r="G34" s="24"/>
      <c r="H34" s="27"/>
    </row>
    <row r="35" ht="15.75" customHeight="1"/>
    <row r="36" ht="15.75" customHeight="1">
      <c r="A36" s="104" t="s">
        <v>191</v>
      </c>
    </row>
    <row r="37" ht="15.75" customHeight="1">
      <c r="A37" s="11"/>
      <c r="B37" s="11"/>
      <c r="C37" s="11"/>
      <c r="D37" s="11"/>
      <c r="E37" s="11"/>
      <c r="F37" s="11"/>
      <c r="G37" s="11"/>
      <c r="H37" s="11"/>
    </row>
    <row r="38">
      <c r="A38" s="105" t="s">
        <v>192</v>
      </c>
      <c r="B38" s="105" t="s">
        <v>99</v>
      </c>
      <c r="C38" s="111" t="s">
        <v>193</v>
      </c>
      <c r="D38" s="112" t="s">
        <v>195</v>
      </c>
      <c r="E38" s="24"/>
      <c r="F38" s="24"/>
      <c r="G38" s="24"/>
      <c r="H38" s="27"/>
      <c r="I38" s="113" t="s">
        <v>118</v>
      </c>
    </row>
    <row r="39" ht="15.75" customHeight="1">
      <c r="A39" s="30" t="s">
        <v>196</v>
      </c>
      <c r="B39" s="30" t="s">
        <v>197</v>
      </c>
      <c r="C39" s="30">
        <v>30.0</v>
      </c>
      <c r="D39" s="33">
        <v>25.0</v>
      </c>
      <c r="E39" s="24"/>
      <c r="F39" s="24"/>
      <c r="G39" s="24"/>
      <c r="H39" s="27"/>
      <c r="I39" s="30" t="str">
        <f t="shared" ref="I39:I42" si="1">IF(D39&lt;=C39,"Correcto", "Corregir")</f>
        <v>Correcto</v>
      </c>
    </row>
    <row r="40" ht="15.75" customHeight="1">
      <c r="A40" s="30" t="s">
        <v>199</v>
      </c>
      <c r="B40" s="30" t="s">
        <v>197</v>
      </c>
      <c r="C40" s="30">
        <v>6.0</v>
      </c>
      <c r="D40" s="33">
        <v>5.0</v>
      </c>
      <c r="E40" s="24"/>
      <c r="F40" s="24"/>
      <c r="G40" s="24"/>
      <c r="H40" s="27"/>
      <c r="I40" s="30" t="str">
        <f t="shared" si="1"/>
        <v>Correcto</v>
      </c>
    </row>
    <row r="41" ht="15.75" customHeight="1">
      <c r="A41" s="30" t="s">
        <v>200</v>
      </c>
      <c r="B41" s="30" t="s">
        <v>201</v>
      </c>
      <c r="C41" s="30">
        <v>10.0</v>
      </c>
      <c r="D41" s="33">
        <v>10.0</v>
      </c>
      <c r="E41" s="24"/>
      <c r="F41" s="24"/>
      <c r="G41" s="24"/>
      <c r="H41" s="27"/>
      <c r="I41" s="30" t="str">
        <f t="shared" si="1"/>
        <v>Correcto</v>
      </c>
    </row>
    <row r="42" ht="15.75" customHeight="1">
      <c r="A42" s="30" t="s">
        <v>203</v>
      </c>
      <c r="B42" s="30" t="s">
        <v>197</v>
      </c>
      <c r="C42" s="30">
        <v>30.0</v>
      </c>
      <c r="D42" s="33">
        <v>20.0</v>
      </c>
      <c r="E42" s="24"/>
      <c r="F42" s="24"/>
      <c r="G42" s="24"/>
      <c r="H42" s="27"/>
      <c r="I42" s="30" t="str">
        <f t="shared" si="1"/>
        <v>Correcto</v>
      </c>
    </row>
    <row r="43" ht="15.75" customHeight="1"/>
    <row r="44" ht="15.75" customHeight="1">
      <c r="A44" s="95" t="s">
        <v>204</v>
      </c>
      <c r="G44" s="75" t="s">
        <v>64</v>
      </c>
      <c r="H44" s="124">
        <v>40.0</v>
      </c>
    </row>
    <row r="45" ht="15.75" customHeight="1">
      <c r="G45" s="46" t="s">
        <v>205</v>
      </c>
    </row>
    <row r="46" ht="15.75" customHeight="1">
      <c r="A46" s="46" t="s">
        <v>206</v>
      </c>
    </row>
    <row r="47">
      <c r="A47" s="50" t="s">
        <v>207</v>
      </c>
      <c r="B47" s="33" t="s">
        <v>62</v>
      </c>
      <c r="C47" s="24"/>
      <c r="D47" s="24"/>
      <c r="E47" s="24"/>
      <c r="F47" s="24"/>
      <c r="G47" s="24"/>
      <c r="H47" s="27"/>
    </row>
    <row r="48" ht="15.75" customHeight="1">
      <c r="A48" s="50" t="s">
        <v>12</v>
      </c>
      <c r="B48" s="33" t="s">
        <v>210</v>
      </c>
      <c r="C48" s="24"/>
      <c r="D48" s="24"/>
      <c r="E48" s="24"/>
      <c r="F48" s="24"/>
      <c r="G48" s="24"/>
      <c r="H48" s="27"/>
    </row>
    <row r="49" ht="15.75" customHeight="1">
      <c r="A49" s="50" t="s">
        <v>171</v>
      </c>
      <c r="B49" s="121">
        <v>2.0</v>
      </c>
      <c r="C49" s="24"/>
      <c r="D49" s="24"/>
      <c r="E49" s="24"/>
      <c r="F49" s="24"/>
      <c r="G49" s="24"/>
      <c r="H49" s="27"/>
    </row>
    <row r="50" ht="15.75" customHeight="1">
      <c r="A50" s="50" t="s">
        <v>64</v>
      </c>
      <c r="B50" s="33">
        <v>15.0</v>
      </c>
      <c r="C50" s="24"/>
      <c r="D50" s="24"/>
      <c r="E50" s="24"/>
      <c r="F50" s="24"/>
      <c r="G50" s="24"/>
      <c r="H50" s="27"/>
    </row>
    <row r="51" ht="15.75" customHeight="1">
      <c r="A51" s="118" t="s">
        <v>214</v>
      </c>
      <c r="B51" s="11"/>
      <c r="C51" s="11"/>
      <c r="D51" s="11"/>
      <c r="E51" s="11"/>
      <c r="F51" s="11"/>
      <c r="G51" s="11"/>
      <c r="H51" s="11"/>
    </row>
    <row r="52" ht="15.75" customHeight="1">
      <c r="A52" s="108" t="s">
        <v>216</v>
      </c>
      <c r="B52" s="24"/>
      <c r="C52" s="24"/>
      <c r="D52" s="24"/>
      <c r="E52" s="24"/>
      <c r="F52" s="24"/>
      <c r="G52" s="24"/>
      <c r="H52" s="27"/>
    </row>
    <row r="53" ht="15.75" customHeight="1">
      <c r="A53" s="110" t="s">
        <v>273</v>
      </c>
      <c r="B53" s="87"/>
      <c r="C53" s="87"/>
      <c r="D53" s="87"/>
      <c r="E53" s="87"/>
      <c r="F53" s="87"/>
      <c r="G53" s="87"/>
      <c r="H53" s="88"/>
    </row>
    <row r="54" ht="15.75" customHeight="1">
      <c r="A54" s="119"/>
      <c r="H54" s="120"/>
    </row>
    <row r="55" ht="15.75" customHeight="1">
      <c r="A55" s="89"/>
      <c r="B55" s="90"/>
      <c r="C55" s="90"/>
      <c r="D55" s="90"/>
      <c r="E55" s="90"/>
      <c r="F55" s="90"/>
      <c r="G55" s="90"/>
      <c r="H55" s="91"/>
    </row>
    <row r="56" ht="15.75" customHeight="1"/>
    <row r="57" ht="15.75" customHeight="1">
      <c r="A57" s="46" t="s">
        <v>222</v>
      </c>
    </row>
    <row r="58">
      <c r="A58" s="50" t="s">
        <v>207</v>
      </c>
      <c r="B58" s="33" t="s">
        <v>62</v>
      </c>
      <c r="C58" s="24"/>
      <c r="D58" s="24"/>
      <c r="E58" s="24"/>
      <c r="F58" s="24"/>
      <c r="G58" s="24"/>
      <c r="H58" s="27"/>
    </row>
    <row r="59" ht="15.75" customHeight="1">
      <c r="A59" s="50" t="s">
        <v>12</v>
      </c>
      <c r="B59" s="33" t="s">
        <v>274</v>
      </c>
      <c r="C59" s="24"/>
      <c r="D59" s="24"/>
      <c r="E59" s="24"/>
      <c r="F59" s="24"/>
      <c r="G59" s="24"/>
      <c r="H59" s="27"/>
    </row>
    <row r="60" ht="15.75" customHeight="1">
      <c r="A60" s="50" t="s">
        <v>171</v>
      </c>
      <c r="B60" s="121">
        <v>0.0</v>
      </c>
      <c r="C60" s="24"/>
      <c r="D60" s="24"/>
      <c r="E60" s="24"/>
      <c r="F60" s="24"/>
      <c r="G60" s="24"/>
      <c r="H60" s="27"/>
    </row>
    <row r="61" ht="15.75" customHeight="1">
      <c r="A61" s="50" t="s">
        <v>64</v>
      </c>
      <c r="B61" s="121">
        <v>5.0</v>
      </c>
      <c r="C61" s="24"/>
      <c r="D61" s="24"/>
      <c r="E61" s="24"/>
      <c r="F61" s="24"/>
      <c r="G61" s="24"/>
      <c r="H61" s="27"/>
    </row>
    <row r="62" ht="15.75" customHeight="1">
      <c r="A62" s="122" t="s">
        <v>224</v>
      </c>
      <c r="B62" s="11"/>
      <c r="C62" s="11"/>
      <c r="D62" s="11"/>
      <c r="E62" s="11"/>
      <c r="F62" s="11"/>
      <c r="G62" s="11"/>
      <c r="H62" s="11"/>
    </row>
    <row r="63" ht="15.75" customHeight="1">
      <c r="A63" s="108" t="s">
        <v>216</v>
      </c>
      <c r="B63" s="24"/>
      <c r="C63" s="24"/>
      <c r="D63" s="24"/>
      <c r="E63" s="24"/>
      <c r="F63" s="24"/>
      <c r="G63" s="24"/>
      <c r="H63" s="27"/>
    </row>
    <row r="64" ht="15.75" customHeight="1">
      <c r="A64" s="125"/>
      <c r="B64" s="87"/>
      <c r="C64" s="87"/>
      <c r="D64" s="87"/>
      <c r="E64" s="87"/>
      <c r="F64" s="87"/>
      <c r="G64" s="87"/>
      <c r="H64" s="88"/>
    </row>
    <row r="65" ht="15.75" customHeight="1">
      <c r="A65" s="119"/>
      <c r="H65" s="120"/>
    </row>
    <row r="66" ht="15.75" customHeight="1">
      <c r="A66" s="89"/>
      <c r="B66" s="90"/>
      <c r="C66" s="90"/>
      <c r="D66" s="90"/>
      <c r="E66" s="90"/>
      <c r="F66" s="90"/>
      <c r="G66" s="90"/>
      <c r="H66" s="91"/>
    </row>
    <row r="67" ht="15.75" customHeight="1"/>
    <row r="68" ht="15.75" customHeight="1">
      <c r="A68" s="95" t="s">
        <v>226</v>
      </c>
      <c r="G68" s="75" t="s">
        <v>64</v>
      </c>
      <c r="H68" s="124">
        <v>10.0</v>
      </c>
    </row>
    <row r="69" ht="15.75" customHeight="1">
      <c r="G69" s="46" t="s">
        <v>227</v>
      </c>
    </row>
    <row r="70" ht="15.75" customHeight="1">
      <c r="A70" s="50" t="s">
        <v>64</v>
      </c>
      <c r="B70" s="121">
        <v>10.0</v>
      </c>
      <c r="C70" s="24"/>
      <c r="D70" s="24"/>
      <c r="E70" s="24"/>
      <c r="F70" s="24"/>
      <c r="G70" s="24"/>
      <c r="H70" s="27"/>
    </row>
    <row r="71" ht="15.75" customHeight="1">
      <c r="A71" s="112" t="s">
        <v>228</v>
      </c>
      <c r="B71" s="24"/>
      <c r="C71" s="24"/>
      <c r="D71" s="24"/>
      <c r="E71" s="24"/>
      <c r="F71" s="24"/>
      <c r="G71" s="24"/>
      <c r="H71" s="27"/>
    </row>
    <row r="72" ht="15.75" customHeight="1">
      <c r="A72" s="110" t="s">
        <v>278</v>
      </c>
      <c r="B72" s="87"/>
      <c r="C72" s="87"/>
      <c r="D72" s="87"/>
      <c r="E72" s="87"/>
      <c r="F72" s="87"/>
      <c r="G72" s="87"/>
      <c r="H72" s="88"/>
    </row>
    <row r="73" ht="15.75" customHeight="1">
      <c r="A73" s="89"/>
      <c r="B73" s="90"/>
      <c r="C73" s="90"/>
      <c r="D73" s="90"/>
      <c r="E73" s="90"/>
      <c r="F73" s="90"/>
      <c r="G73" s="90"/>
      <c r="H73" s="91"/>
    </row>
    <row r="74" ht="15.75" customHeight="1">
      <c r="A74" s="46"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17" t="s">
        <v>3</v>
      </c>
      <c r="C4" s="92" t="str">
        <f>'Diseño'!C4</f>
        <v>768 - Algoritmos</v>
      </c>
      <c r="D4" s="24"/>
      <c r="E4" s="24"/>
      <c r="F4" s="24"/>
      <c r="G4" s="27"/>
    </row>
    <row r="5" ht="15.75" customHeight="1">
      <c r="B5" s="30" t="s">
        <v>24</v>
      </c>
      <c r="C5" s="29">
        <v>8.0</v>
      </c>
      <c r="D5" s="24"/>
      <c r="E5" s="24"/>
      <c r="F5" s="24"/>
      <c r="G5" s="27"/>
    </row>
    <row r="6" ht="15.75" customHeight="1">
      <c r="B6" s="93" t="s">
        <v>38</v>
      </c>
      <c r="C6" s="29">
        <f>H10+H21+H44+H68</f>
        <v>120</v>
      </c>
      <c r="D6" s="24"/>
      <c r="E6" s="24"/>
      <c r="F6" s="24"/>
      <c r="G6" s="27"/>
      <c r="I6" s="11"/>
    </row>
    <row r="7" ht="15.75" customHeight="1">
      <c r="B7" s="93" t="s">
        <v>171</v>
      </c>
      <c r="C7" s="29">
        <f>B49+B60</f>
        <v>0</v>
      </c>
      <c r="D7" s="24"/>
      <c r="E7" s="24"/>
      <c r="F7" s="24"/>
      <c r="G7" s="27"/>
    </row>
    <row r="8" ht="15.75" customHeight="1">
      <c r="B8" s="93" t="s">
        <v>172</v>
      </c>
      <c r="C8" s="94" t="str">
        <f>IF(H44&lt;=0, "❌ ERROR: La Actividad 1 debe tener un tiempo mayor a 0.", IF(H21&gt;60, "❌ ERROR: El 'Área de Conocimiento' no puede exceder los 60 min.", IF((H10+H21+H44)&lt;100, "❌ ERROR: El tiempo total debe ser de al menos 100 min.", "✅ VALIDACIÓN CORRECTA")))</f>
        <v>✅ VALIDACIÓN CORRECTA</v>
      </c>
      <c r="D8" s="24"/>
      <c r="E8" s="24"/>
      <c r="F8" s="24"/>
      <c r="G8" s="27"/>
      <c r="I8" s="11"/>
      <c r="J8" s="11"/>
      <c r="K8" s="11"/>
    </row>
    <row r="9" ht="15.75" customHeight="1"/>
    <row r="10" ht="15.75" customHeight="1">
      <c r="A10" s="95" t="s">
        <v>173</v>
      </c>
      <c r="G10" s="75" t="s">
        <v>64</v>
      </c>
      <c r="H10" s="96">
        <f>B13</f>
        <v>5</v>
      </c>
    </row>
    <row r="11" ht="15.75" customHeight="1">
      <c r="G11" s="46" t="s">
        <v>174</v>
      </c>
    </row>
    <row r="12" ht="15.75" customHeight="1">
      <c r="A12" s="50" t="s">
        <v>175</v>
      </c>
      <c r="B12" s="33" t="s">
        <v>264</v>
      </c>
      <c r="C12" s="24"/>
      <c r="D12" s="24"/>
      <c r="E12" s="24"/>
      <c r="F12" s="24"/>
      <c r="G12" s="24"/>
      <c r="H12" s="27"/>
    </row>
    <row r="13" ht="15.75" customHeight="1">
      <c r="A13" s="54" t="s">
        <v>64</v>
      </c>
      <c r="B13" s="33">
        <v>5.0</v>
      </c>
      <c r="C13" s="24"/>
      <c r="D13" s="24"/>
      <c r="E13" s="24"/>
      <c r="F13" s="24"/>
      <c r="G13" s="24"/>
      <c r="H13" s="27"/>
    </row>
    <row r="14" ht="15.75" customHeight="1">
      <c r="A14" s="108" t="s">
        <v>177</v>
      </c>
      <c r="B14" s="24"/>
      <c r="C14" s="24"/>
      <c r="D14" s="24"/>
      <c r="E14" s="24"/>
      <c r="F14" s="24"/>
      <c r="G14" s="24"/>
      <c r="H14" s="27"/>
    </row>
    <row r="15" ht="15.75" customHeight="1">
      <c r="A15" s="109" t="s">
        <v>265</v>
      </c>
      <c r="B15" s="87"/>
      <c r="C15" s="87"/>
      <c r="D15" s="87"/>
      <c r="E15" s="87"/>
      <c r="F15" s="87"/>
      <c r="G15" s="87"/>
      <c r="H15" s="88"/>
    </row>
    <row r="16" ht="15.75" customHeight="1">
      <c r="A16" s="89"/>
      <c r="B16" s="90"/>
      <c r="C16" s="90"/>
      <c r="D16" s="90"/>
      <c r="E16" s="90"/>
      <c r="F16" s="90"/>
      <c r="G16" s="90"/>
      <c r="H16" s="91"/>
    </row>
    <row r="17" ht="15.75" customHeight="1">
      <c r="A17" s="108" t="s">
        <v>179</v>
      </c>
      <c r="B17" s="24"/>
      <c r="C17" s="24"/>
      <c r="D17" s="24"/>
      <c r="E17" s="24"/>
      <c r="F17" s="24"/>
      <c r="G17" s="24"/>
      <c r="H17" s="27"/>
    </row>
    <row r="18" ht="15.75" customHeight="1">
      <c r="A18" s="123" t="s">
        <v>266</v>
      </c>
      <c r="B18" s="87"/>
      <c r="C18" s="87"/>
      <c r="D18" s="87"/>
      <c r="E18" s="87"/>
      <c r="F18" s="87"/>
      <c r="G18" s="87"/>
      <c r="H18" s="88"/>
    </row>
    <row r="19" ht="15.75" customHeight="1">
      <c r="A19" s="89"/>
      <c r="B19" s="90"/>
      <c r="C19" s="90"/>
      <c r="D19" s="90"/>
      <c r="E19" s="90"/>
      <c r="F19" s="90"/>
      <c r="G19" s="90"/>
      <c r="H19" s="91"/>
    </row>
    <row r="20" ht="15.75" customHeight="1"/>
    <row r="21" ht="15.75" customHeight="1">
      <c r="A21" s="95" t="s">
        <v>181</v>
      </c>
      <c r="G21" s="75" t="s">
        <v>64</v>
      </c>
      <c r="H21" s="96">
        <f>SUM(D39:H42)</f>
        <v>60</v>
      </c>
      <c r="I21" s="11"/>
    </row>
    <row r="22" ht="15.75" customHeight="1">
      <c r="G22" s="46" t="s">
        <v>182</v>
      </c>
    </row>
    <row r="23" ht="15.75" customHeight="1">
      <c r="A23" s="50" t="s">
        <v>183</v>
      </c>
      <c r="B23" s="33" t="s">
        <v>74</v>
      </c>
      <c r="C23" s="24"/>
      <c r="D23" s="24"/>
      <c r="E23" s="24"/>
      <c r="F23" s="24"/>
      <c r="G23" s="24"/>
      <c r="H23" s="27"/>
    </row>
    <row r="24" ht="15.75" customHeight="1">
      <c r="A24" s="50" t="s">
        <v>183</v>
      </c>
      <c r="B24" s="33" t="s">
        <v>84</v>
      </c>
      <c r="C24" s="24"/>
      <c r="D24" s="24"/>
      <c r="E24" s="24"/>
      <c r="F24" s="24"/>
      <c r="G24" s="24"/>
      <c r="H24" s="27"/>
    </row>
    <row r="25" ht="15.75" customHeight="1"/>
    <row r="26" ht="15.75" customHeight="1">
      <c r="A26" s="104" t="s">
        <v>184</v>
      </c>
      <c r="B26" s="11"/>
      <c r="C26" s="11"/>
      <c r="D26" s="11"/>
    </row>
    <row r="27" ht="15.75" customHeight="1">
      <c r="A27" s="105" t="s">
        <v>13</v>
      </c>
      <c r="B27" s="106" t="s">
        <v>186</v>
      </c>
      <c r="C27" s="27"/>
      <c r="D27" s="106" t="s">
        <v>187</v>
      </c>
      <c r="E27" s="27"/>
      <c r="F27" s="106" t="s">
        <v>188</v>
      </c>
      <c r="G27" s="24"/>
      <c r="H27" s="27"/>
    </row>
    <row r="28" ht="15.75" customHeight="1">
      <c r="A28" s="30">
        <v>1.0</v>
      </c>
      <c r="B28" s="29" t="str">
        <f>IFERROR(__xludf.DUMMYFUNCTION("FILTER('Diseño'!D:D,'Diseño'!H:H=$C$5)"),"Unidad 5 – Algoritmos")</f>
        <v>Unidad 5 – Algoritmos</v>
      </c>
      <c r="C28" s="27"/>
      <c r="D28" s="29" t="str">
        <f>IFERROR(__xludf.DUMMYFUNCTION("FILTER('Diseño'!E:E,'Diseño'!H:H=$C$5)"),"Cadenas y arreglos unidimensionales")</f>
        <v>Cadenas y arreglos unidimensionales</v>
      </c>
      <c r="E28" s="27"/>
      <c r="F28" s="29" t="str">
        <f>IFERROR(__xludf.DUMMYFUNCTION("FILTER('Diseño'!F:F,'Diseño'!H:H=$C$5)"),"Manipulación de cadenas, declaración de arreglos, recorridos, búsquedas, actualización y procesamiento de datos")</f>
        <v>Manipulación de cadenas, declaración de arreglos, recorridos, búsquedas, actualización y procesamiento de datos</v>
      </c>
      <c r="G28" s="24"/>
      <c r="H28" s="27"/>
    </row>
    <row r="29" ht="15.75" customHeight="1">
      <c r="A29" s="30">
        <v>2.0</v>
      </c>
      <c r="B29" s="29" t="str">
        <f>IFERROR(__xludf.DUMMYFUNCTION("FILTER('Diseño'!D:D,'Diseño'!H:H=$C$5)"),"Unidad 5 – Algoritmos")</f>
        <v>Unidad 5 – Algoritmos</v>
      </c>
      <c r="C29" s="27"/>
      <c r="D29" s="33" t="s">
        <v>267</v>
      </c>
      <c r="E29" s="27"/>
      <c r="F29" s="33" t="s">
        <v>268</v>
      </c>
      <c r="G29" s="24"/>
      <c r="H29" s="27"/>
    </row>
    <row r="30" ht="15.75" customHeight="1">
      <c r="A30" s="30">
        <v>3.0</v>
      </c>
      <c r="B30" s="29" t="str">
        <f>IFERROR(__xludf.DUMMYFUNCTION("FILTER('Diseño'!D:D,'Diseño'!H:H=$C$5)"),"Unidad 5 – Algoritmos")</f>
        <v>Unidad 5 – Algoritmos</v>
      </c>
      <c r="C30" s="27"/>
      <c r="D30" s="33" t="s">
        <v>269</v>
      </c>
      <c r="E30" s="27"/>
      <c r="F30" s="33" t="s">
        <v>270</v>
      </c>
      <c r="G30" s="24"/>
      <c r="H30" s="27"/>
    </row>
    <row r="31" ht="15.75" customHeight="1">
      <c r="A31" s="30">
        <v>4.0</v>
      </c>
      <c r="B31" s="29" t="str">
        <f>IFERROR(__xludf.DUMMYFUNCTION("FILTER('Diseño'!D:D,'Diseño'!H:H=$C$5)"),"Unidad 5 – Algoritmos")</f>
        <v>Unidad 5 – Algoritmos</v>
      </c>
      <c r="C31" s="27"/>
      <c r="D31" s="33" t="s">
        <v>271</v>
      </c>
      <c r="E31" s="27"/>
      <c r="F31" s="33" t="s">
        <v>272</v>
      </c>
      <c r="G31" s="24"/>
      <c r="H31" s="27"/>
    </row>
    <row r="32" ht="15.75" customHeight="1">
      <c r="A32" s="30">
        <v>5.0</v>
      </c>
      <c r="B32" s="29"/>
      <c r="C32" s="27"/>
      <c r="D32" s="29"/>
      <c r="E32" s="27"/>
      <c r="F32" s="29"/>
      <c r="G32" s="24"/>
      <c r="H32" s="27"/>
    </row>
    <row r="33" ht="15.75" customHeight="1">
      <c r="A33" s="30">
        <v>6.0</v>
      </c>
      <c r="B33" s="29"/>
      <c r="C33" s="27"/>
      <c r="D33" s="29"/>
      <c r="E33" s="27"/>
      <c r="F33" s="29"/>
      <c r="G33" s="24"/>
      <c r="H33" s="27"/>
    </row>
    <row r="34" ht="15.75" customHeight="1">
      <c r="A34" s="30">
        <v>7.0</v>
      </c>
      <c r="B34" s="29"/>
      <c r="C34" s="27"/>
      <c r="D34" s="29"/>
      <c r="E34" s="27"/>
      <c r="F34" s="29"/>
      <c r="G34" s="24"/>
      <c r="H34" s="27"/>
    </row>
    <row r="35" ht="15.75" customHeight="1"/>
    <row r="36" ht="15.75" customHeight="1">
      <c r="A36" s="104" t="s">
        <v>191</v>
      </c>
    </row>
    <row r="37" ht="15.75" customHeight="1">
      <c r="A37" s="11"/>
      <c r="B37" s="11"/>
      <c r="C37" s="11"/>
      <c r="D37" s="11"/>
      <c r="E37" s="11"/>
      <c r="F37" s="11"/>
      <c r="G37" s="11"/>
      <c r="H37" s="11"/>
    </row>
    <row r="38">
      <c r="A38" s="105" t="s">
        <v>192</v>
      </c>
      <c r="B38" s="105" t="s">
        <v>99</v>
      </c>
      <c r="C38" s="111" t="s">
        <v>193</v>
      </c>
      <c r="D38" s="112" t="s">
        <v>195</v>
      </c>
      <c r="E38" s="24"/>
      <c r="F38" s="24"/>
      <c r="G38" s="24"/>
      <c r="H38" s="27"/>
      <c r="I38" s="113" t="s">
        <v>118</v>
      </c>
    </row>
    <row r="39" ht="15.75" customHeight="1">
      <c r="A39" s="30" t="s">
        <v>196</v>
      </c>
      <c r="B39" s="30" t="s">
        <v>197</v>
      </c>
      <c r="C39" s="30">
        <v>30.0</v>
      </c>
      <c r="D39" s="33">
        <v>25.0</v>
      </c>
      <c r="E39" s="24"/>
      <c r="F39" s="24"/>
      <c r="G39" s="24"/>
      <c r="H39" s="27"/>
      <c r="I39" s="30" t="str">
        <f t="shared" ref="I39:I42" si="1">IF(D39&lt;=C39,"Correcto", "Corregir")</f>
        <v>Correcto</v>
      </c>
    </row>
    <row r="40" ht="15.75" customHeight="1">
      <c r="A40" s="30" t="s">
        <v>199</v>
      </c>
      <c r="B40" s="30" t="s">
        <v>197</v>
      </c>
      <c r="C40" s="30">
        <v>6.0</v>
      </c>
      <c r="D40" s="33">
        <v>5.0</v>
      </c>
      <c r="E40" s="24"/>
      <c r="F40" s="24"/>
      <c r="G40" s="24"/>
      <c r="H40" s="27"/>
      <c r="I40" s="30" t="str">
        <f t="shared" si="1"/>
        <v>Correcto</v>
      </c>
    </row>
    <row r="41" ht="15.75" customHeight="1">
      <c r="A41" s="30" t="s">
        <v>200</v>
      </c>
      <c r="B41" s="30" t="s">
        <v>201</v>
      </c>
      <c r="C41" s="30">
        <v>10.0</v>
      </c>
      <c r="D41" s="33">
        <v>5.0</v>
      </c>
      <c r="E41" s="24"/>
      <c r="F41" s="24"/>
      <c r="G41" s="24"/>
      <c r="H41" s="27"/>
      <c r="I41" s="30" t="str">
        <f t="shared" si="1"/>
        <v>Correcto</v>
      </c>
    </row>
    <row r="42" ht="15.75" customHeight="1">
      <c r="A42" s="30" t="s">
        <v>203</v>
      </c>
      <c r="B42" s="30" t="s">
        <v>197</v>
      </c>
      <c r="C42" s="30">
        <v>30.0</v>
      </c>
      <c r="D42" s="33">
        <v>25.0</v>
      </c>
      <c r="E42" s="24"/>
      <c r="F42" s="24"/>
      <c r="G42" s="24"/>
      <c r="H42" s="27"/>
      <c r="I42" s="30" t="str">
        <f t="shared" si="1"/>
        <v>Correcto</v>
      </c>
    </row>
    <row r="43" ht="15.75" customHeight="1"/>
    <row r="44" ht="15.75" customHeight="1">
      <c r="A44" s="95" t="s">
        <v>204</v>
      </c>
      <c r="G44" s="75" t="s">
        <v>64</v>
      </c>
      <c r="H44" s="96">
        <f>B50</f>
        <v>40</v>
      </c>
    </row>
    <row r="45" ht="15.75" customHeight="1">
      <c r="G45" s="46" t="s">
        <v>205</v>
      </c>
    </row>
    <row r="46" ht="15.75" customHeight="1">
      <c r="A46" s="46" t="s">
        <v>206</v>
      </c>
    </row>
    <row r="47">
      <c r="A47" s="50" t="s">
        <v>207</v>
      </c>
      <c r="B47" s="33" t="s">
        <v>74</v>
      </c>
      <c r="C47" s="24"/>
      <c r="D47" s="24"/>
      <c r="E47" s="24"/>
      <c r="F47" s="24"/>
      <c r="G47" s="24"/>
      <c r="H47" s="27"/>
    </row>
    <row r="48" ht="15.75" customHeight="1">
      <c r="A48" s="50" t="s">
        <v>12</v>
      </c>
      <c r="B48" s="33" t="s">
        <v>210</v>
      </c>
      <c r="C48" s="24"/>
      <c r="D48" s="24"/>
      <c r="E48" s="24"/>
      <c r="F48" s="24"/>
      <c r="G48" s="24"/>
      <c r="H48" s="27"/>
    </row>
    <row r="49" ht="15.75" customHeight="1">
      <c r="A49" s="50" t="s">
        <v>171</v>
      </c>
      <c r="B49" s="117">
        <v>0.0</v>
      </c>
      <c r="C49" s="24"/>
      <c r="D49" s="24"/>
      <c r="E49" s="24"/>
      <c r="F49" s="24"/>
      <c r="G49" s="24"/>
      <c r="H49" s="27"/>
    </row>
    <row r="50" ht="15.75" customHeight="1">
      <c r="A50" s="50" t="s">
        <v>64</v>
      </c>
      <c r="B50" s="33">
        <v>40.0</v>
      </c>
      <c r="C50" s="24"/>
      <c r="D50" s="24"/>
      <c r="E50" s="24"/>
      <c r="F50" s="24"/>
      <c r="G50" s="24"/>
      <c r="H50" s="27"/>
    </row>
    <row r="51" ht="15.75" customHeight="1">
      <c r="A51" s="118" t="s">
        <v>214</v>
      </c>
      <c r="B51" s="11"/>
      <c r="C51" s="11"/>
      <c r="D51" s="11"/>
      <c r="E51" s="11"/>
      <c r="F51" s="11"/>
      <c r="G51" s="11"/>
      <c r="H51" s="11"/>
    </row>
    <row r="52" ht="15.75" customHeight="1">
      <c r="A52" s="108" t="s">
        <v>216</v>
      </c>
      <c r="B52" s="24"/>
      <c r="C52" s="24"/>
      <c r="D52" s="24"/>
      <c r="E52" s="24"/>
      <c r="F52" s="24"/>
      <c r="G52" s="24"/>
      <c r="H52" s="27"/>
    </row>
    <row r="53" ht="15.75" customHeight="1">
      <c r="A53" s="109" t="s">
        <v>275</v>
      </c>
      <c r="B53" s="87"/>
      <c r="C53" s="87"/>
      <c r="D53" s="87"/>
      <c r="E53" s="87"/>
      <c r="F53" s="87"/>
      <c r="G53" s="87"/>
      <c r="H53" s="88"/>
    </row>
    <row r="54" ht="15.75" customHeight="1">
      <c r="A54" s="119"/>
      <c r="H54" s="120"/>
    </row>
    <row r="55" ht="15.75" customHeight="1">
      <c r="A55" s="89"/>
      <c r="B55" s="90"/>
      <c r="C55" s="90"/>
      <c r="D55" s="90"/>
      <c r="E55" s="90"/>
      <c r="F55" s="90"/>
      <c r="G55" s="90"/>
      <c r="H55" s="91"/>
    </row>
    <row r="56" ht="15.75" customHeight="1"/>
    <row r="57" ht="15.75" customHeight="1">
      <c r="A57" s="46" t="s">
        <v>222</v>
      </c>
    </row>
    <row r="58">
      <c r="A58" s="50" t="s">
        <v>207</v>
      </c>
      <c r="B58" s="33" t="s">
        <v>84</v>
      </c>
      <c r="C58" s="24"/>
      <c r="D58" s="24"/>
      <c r="E58" s="24"/>
      <c r="F58" s="24"/>
      <c r="G58" s="24"/>
      <c r="H58" s="27"/>
    </row>
    <row r="59" ht="15.75" customHeight="1">
      <c r="A59" s="50" t="s">
        <v>12</v>
      </c>
      <c r="B59" s="33" t="s">
        <v>276</v>
      </c>
      <c r="C59" s="24"/>
      <c r="D59" s="24"/>
      <c r="E59" s="24"/>
      <c r="F59" s="24"/>
      <c r="G59" s="24"/>
      <c r="H59" s="27"/>
    </row>
    <row r="60" ht="15.75" customHeight="1">
      <c r="A60" s="50" t="s">
        <v>171</v>
      </c>
      <c r="B60" s="121">
        <v>0.0</v>
      </c>
      <c r="C60" s="24"/>
      <c r="D60" s="24"/>
      <c r="E60" s="24"/>
      <c r="F60" s="24"/>
      <c r="G60" s="24"/>
      <c r="H60" s="27"/>
    </row>
    <row r="61" ht="15.75" customHeight="1">
      <c r="A61" s="50" t="s">
        <v>64</v>
      </c>
      <c r="B61" s="121">
        <v>20.0</v>
      </c>
      <c r="C61" s="24"/>
      <c r="D61" s="24"/>
      <c r="E61" s="24"/>
      <c r="F61" s="24"/>
      <c r="G61" s="24"/>
      <c r="H61" s="27"/>
    </row>
    <row r="62" ht="15.75" customHeight="1">
      <c r="A62" s="122" t="s">
        <v>224</v>
      </c>
      <c r="B62" s="11"/>
      <c r="C62" s="11"/>
      <c r="D62" s="11"/>
      <c r="E62" s="11"/>
      <c r="F62" s="11"/>
      <c r="G62" s="11"/>
      <c r="H62" s="11"/>
    </row>
    <row r="63" ht="15.75" customHeight="1">
      <c r="A63" s="108" t="s">
        <v>216</v>
      </c>
      <c r="B63" s="24"/>
      <c r="C63" s="24"/>
      <c r="D63" s="24"/>
      <c r="E63" s="24"/>
      <c r="F63" s="24"/>
      <c r="G63" s="24"/>
      <c r="H63" s="27"/>
    </row>
    <row r="64" ht="15.75" customHeight="1">
      <c r="A64" s="109" t="s">
        <v>277</v>
      </c>
      <c r="B64" s="87"/>
      <c r="C64" s="87"/>
      <c r="D64" s="87"/>
      <c r="E64" s="87"/>
      <c r="F64" s="87"/>
      <c r="G64" s="87"/>
      <c r="H64" s="88"/>
    </row>
    <row r="65" ht="15.75" customHeight="1">
      <c r="A65" s="119"/>
      <c r="H65" s="120"/>
    </row>
    <row r="66" ht="15.75" customHeight="1">
      <c r="A66" s="89"/>
      <c r="B66" s="90"/>
      <c r="C66" s="90"/>
      <c r="D66" s="90"/>
      <c r="E66" s="90"/>
      <c r="F66" s="90"/>
      <c r="G66" s="90"/>
      <c r="H66" s="91"/>
    </row>
    <row r="67" ht="15.75" customHeight="1"/>
    <row r="68" ht="15.75" customHeight="1">
      <c r="A68" s="95" t="s">
        <v>226</v>
      </c>
      <c r="G68" s="75" t="s">
        <v>64</v>
      </c>
      <c r="H68" s="124">
        <v>15.0</v>
      </c>
    </row>
    <row r="69" ht="15.75" customHeight="1">
      <c r="G69" s="46" t="s">
        <v>227</v>
      </c>
    </row>
    <row r="70" ht="15.75" customHeight="1">
      <c r="A70" s="50" t="s">
        <v>64</v>
      </c>
      <c r="B70" s="117"/>
      <c r="C70" s="24"/>
      <c r="D70" s="24"/>
      <c r="E70" s="24"/>
      <c r="F70" s="24"/>
      <c r="G70" s="24"/>
      <c r="H70" s="27"/>
    </row>
    <row r="71" ht="15.75" customHeight="1">
      <c r="A71" s="112" t="s">
        <v>228</v>
      </c>
      <c r="B71" s="24"/>
      <c r="C71" s="24"/>
      <c r="D71" s="24"/>
      <c r="E71" s="24"/>
      <c r="F71" s="24"/>
      <c r="G71" s="24"/>
      <c r="H71" s="27"/>
    </row>
    <row r="72" ht="15.75" customHeight="1">
      <c r="A72" s="110" t="s">
        <v>279</v>
      </c>
      <c r="B72" s="87"/>
      <c r="C72" s="87"/>
      <c r="D72" s="87"/>
      <c r="E72" s="87"/>
      <c r="F72" s="87"/>
      <c r="G72" s="87"/>
      <c r="H72" s="88"/>
    </row>
    <row r="73" ht="15.75" customHeight="1">
      <c r="A73" s="89"/>
      <c r="B73" s="90"/>
      <c r="C73" s="90"/>
      <c r="D73" s="90"/>
      <c r="E73" s="90"/>
      <c r="F73" s="90"/>
      <c r="G73" s="90"/>
      <c r="H73" s="91"/>
    </row>
    <row r="74" ht="15.75" customHeight="1">
      <c r="A74" s="46"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17" t="s">
        <v>3</v>
      </c>
      <c r="C4" s="92" t="str">
        <f>'Diseño'!C4</f>
        <v>768 - Algoritmos</v>
      </c>
      <c r="D4" s="24"/>
      <c r="E4" s="24"/>
      <c r="F4" s="24"/>
      <c r="G4" s="27"/>
    </row>
    <row r="5" ht="15.75" customHeight="1">
      <c r="B5" s="30" t="s">
        <v>24</v>
      </c>
      <c r="C5" s="29">
        <v>9.0</v>
      </c>
      <c r="D5" s="24"/>
      <c r="E5" s="24"/>
      <c r="F5" s="24"/>
      <c r="G5" s="27"/>
    </row>
    <row r="6" ht="15.75" customHeight="1">
      <c r="B6" s="93" t="s">
        <v>38</v>
      </c>
      <c r="C6" s="29">
        <f>H10+H21+H44+H68</f>
        <v>110</v>
      </c>
      <c r="D6" s="24"/>
      <c r="E6" s="24"/>
      <c r="F6" s="24"/>
      <c r="G6" s="27"/>
      <c r="I6" s="11"/>
    </row>
    <row r="7" ht="15.75" customHeight="1">
      <c r="B7" s="93" t="s">
        <v>171</v>
      </c>
      <c r="C7" s="29">
        <f>B49+B60</f>
        <v>0</v>
      </c>
      <c r="D7" s="24"/>
      <c r="E7" s="24"/>
      <c r="F7" s="24"/>
      <c r="G7" s="27"/>
    </row>
    <row r="8" ht="15.75" customHeight="1">
      <c r="B8" s="93" t="s">
        <v>172</v>
      </c>
      <c r="C8" s="94" t="str">
        <f>IF(H44&lt;=0, "❌ ERROR: La Actividad 1 debe tener un tiempo mayor a 0.", IF(H21&gt;60, "❌ ERROR: El 'Área de Conocimiento' no puede exceder los 60 min.", IF((H10+H21+H44)&lt;100, "❌ ERROR: El tiempo total debe ser de al menos 100 min.", "✅ VALIDACIÓN CORRECTA")))</f>
        <v>✅ VALIDACIÓN CORRECTA</v>
      </c>
      <c r="D8" s="24"/>
      <c r="E8" s="24"/>
      <c r="F8" s="24"/>
      <c r="G8" s="27"/>
      <c r="I8" s="11"/>
      <c r="J8" s="11"/>
      <c r="K8" s="11"/>
    </row>
    <row r="9" ht="15.75" customHeight="1"/>
    <row r="10" ht="15.75" customHeight="1">
      <c r="A10" s="95" t="s">
        <v>173</v>
      </c>
      <c r="G10" s="75" t="s">
        <v>64</v>
      </c>
      <c r="H10" s="96">
        <f>B13</f>
        <v>5</v>
      </c>
    </row>
    <row r="11" ht="15.75" customHeight="1">
      <c r="G11" s="46" t="s">
        <v>174</v>
      </c>
    </row>
    <row r="12" ht="15.75" customHeight="1">
      <c r="A12" s="50" t="s">
        <v>175</v>
      </c>
      <c r="B12" s="33" t="s">
        <v>280</v>
      </c>
      <c r="C12" s="24"/>
      <c r="D12" s="24"/>
      <c r="E12" s="24"/>
      <c r="F12" s="24"/>
      <c r="G12" s="24"/>
      <c r="H12" s="27"/>
    </row>
    <row r="13" ht="15.75" customHeight="1">
      <c r="A13" s="54" t="s">
        <v>64</v>
      </c>
      <c r="B13" s="33">
        <v>5.0</v>
      </c>
      <c r="C13" s="24"/>
      <c r="D13" s="24"/>
      <c r="E13" s="24"/>
      <c r="F13" s="24"/>
      <c r="G13" s="24"/>
      <c r="H13" s="27"/>
    </row>
    <row r="14" ht="15.75" customHeight="1">
      <c r="A14" s="108" t="s">
        <v>177</v>
      </c>
      <c r="B14" s="24"/>
      <c r="C14" s="24"/>
      <c r="D14" s="24"/>
      <c r="E14" s="24"/>
      <c r="F14" s="24"/>
      <c r="G14" s="24"/>
      <c r="H14" s="27"/>
    </row>
    <row r="15" ht="15.75" customHeight="1">
      <c r="A15" s="110" t="s">
        <v>281</v>
      </c>
      <c r="B15" s="87"/>
      <c r="C15" s="87"/>
      <c r="D15" s="87"/>
      <c r="E15" s="87"/>
      <c r="F15" s="87"/>
      <c r="G15" s="87"/>
      <c r="H15" s="88"/>
    </row>
    <row r="16" ht="15.75" customHeight="1">
      <c r="A16" s="89"/>
      <c r="B16" s="90"/>
      <c r="C16" s="90"/>
      <c r="D16" s="90"/>
      <c r="E16" s="90"/>
      <c r="F16" s="90"/>
      <c r="G16" s="90"/>
      <c r="H16" s="91"/>
    </row>
    <row r="17" ht="15.75" customHeight="1">
      <c r="A17" s="108" t="s">
        <v>179</v>
      </c>
      <c r="B17" s="24"/>
      <c r="C17" s="24"/>
      <c r="D17" s="24"/>
      <c r="E17" s="24"/>
      <c r="F17" s="24"/>
      <c r="G17" s="24"/>
      <c r="H17" s="27"/>
    </row>
    <row r="18" ht="15.75" customHeight="1">
      <c r="A18" s="109" t="s">
        <v>282</v>
      </c>
      <c r="B18" s="87"/>
      <c r="C18" s="87"/>
      <c r="D18" s="87"/>
      <c r="E18" s="87"/>
      <c r="F18" s="87"/>
      <c r="G18" s="87"/>
      <c r="H18" s="88"/>
    </row>
    <row r="19" ht="15.75" customHeight="1">
      <c r="A19" s="89"/>
      <c r="B19" s="90"/>
      <c r="C19" s="90"/>
      <c r="D19" s="90"/>
      <c r="E19" s="90"/>
      <c r="F19" s="90"/>
      <c r="G19" s="90"/>
      <c r="H19" s="91"/>
    </row>
    <row r="20" ht="15.75" customHeight="1"/>
    <row r="21" ht="15.75" customHeight="1">
      <c r="A21" s="95" t="s">
        <v>181</v>
      </c>
      <c r="G21" s="75" t="s">
        <v>64</v>
      </c>
      <c r="H21" s="96">
        <f>SUM(D39:H42)</f>
        <v>55</v>
      </c>
      <c r="I21" s="11"/>
    </row>
    <row r="22" ht="15.75" customHeight="1">
      <c r="G22" s="46" t="s">
        <v>182</v>
      </c>
    </row>
    <row r="23" ht="15.75" customHeight="1">
      <c r="A23" s="50" t="s">
        <v>183</v>
      </c>
      <c r="B23" s="33" t="s">
        <v>74</v>
      </c>
      <c r="C23" s="24"/>
      <c r="D23" s="24"/>
      <c r="E23" s="24"/>
      <c r="F23" s="24"/>
      <c r="G23" s="24"/>
      <c r="H23" s="27"/>
    </row>
    <row r="24" ht="15.75" customHeight="1">
      <c r="A24" s="50" t="s">
        <v>183</v>
      </c>
      <c r="B24" s="33" t="s">
        <v>84</v>
      </c>
      <c r="C24" s="24"/>
      <c r="D24" s="24"/>
      <c r="E24" s="24"/>
      <c r="F24" s="24"/>
      <c r="G24" s="24"/>
      <c r="H24" s="27"/>
    </row>
    <row r="25" ht="15.75" customHeight="1"/>
    <row r="26" ht="15.75" customHeight="1">
      <c r="A26" s="104" t="s">
        <v>184</v>
      </c>
      <c r="B26" s="11"/>
      <c r="C26" s="11"/>
      <c r="D26" s="11"/>
    </row>
    <row r="27" ht="15.75" customHeight="1">
      <c r="A27" s="105" t="s">
        <v>13</v>
      </c>
      <c r="B27" s="106" t="s">
        <v>186</v>
      </c>
      <c r="C27" s="27"/>
      <c r="D27" s="106" t="s">
        <v>187</v>
      </c>
      <c r="E27" s="27"/>
      <c r="F27" s="106" t="s">
        <v>188</v>
      </c>
      <c r="G27" s="24"/>
      <c r="H27" s="27"/>
    </row>
    <row r="28" ht="15.75" customHeight="1">
      <c r="A28" s="30">
        <v>1.0</v>
      </c>
      <c r="B28" s="29" t="str">
        <f>IFERROR(__xludf.DUMMYFUNCTION("FILTER('Diseño'!D:D,'Diseño'!H:H=$C$5)"),"Unidad 5 – Algoritmos")</f>
        <v>Unidad 5 – Algoritmos</v>
      </c>
      <c r="C28" s="27"/>
      <c r="D28" s="29" t="str">
        <f>IFERROR(__xludf.DUMMYFUNCTION("FILTER('Diseño'!E:E,'Diseño'!H:H=$C$5)"),"Arreglos multidimensionales")</f>
        <v>Arreglos multidimensionales</v>
      </c>
      <c r="E28" s="27"/>
      <c r="F28" s="29" t="str">
        <f>IFERROR(__xludf.DUMMYFUNCTION("FILTER('Diseño'!F:F,'Diseño'!H:H=$C$5)"),"Declaración, recorrido y procesamiento de matrices; aplicación integrada en PSeInt y RAPTOR")</f>
        <v>Declaración, recorrido y procesamiento de matrices; aplicación integrada en PSeInt y RAPTOR</v>
      </c>
      <c r="G28" s="24"/>
      <c r="H28" s="27"/>
    </row>
    <row r="29" ht="15.75" customHeight="1">
      <c r="A29" s="30">
        <v>2.0</v>
      </c>
      <c r="B29" s="29" t="str">
        <f>IFERROR(__xludf.DUMMYFUNCTION("FILTER('Diseño'!D:D,'Diseño'!H:H=$C$5)"),"Unidad 5 – Algoritmos")</f>
        <v>Unidad 5 – Algoritmos</v>
      </c>
      <c r="C29" s="27"/>
      <c r="D29" s="33" t="s">
        <v>283</v>
      </c>
      <c r="E29" s="27"/>
      <c r="F29" s="33" t="s">
        <v>284</v>
      </c>
      <c r="G29" s="24"/>
      <c r="H29" s="27"/>
    </row>
    <row r="30" ht="15.75" customHeight="1">
      <c r="A30" s="30">
        <v>3.0</v>
      </c>
      <c r="B30" s="29" t="str">
        <f>IFERROR(__xludf.DUMMYFUNCTION("FILTER('Diseño'!D:D,'Diseño'!H:H=$C$5)"),"Unidad 5 – Algoritmos")</f>
        <v>Unidad 5 – Algoritmos</v>
      </c>
      <c r="C30" s="27"/>
      <c r="D30" s="126" t="s">
        <v>285</v>
      </c>
      <c r="E30" s="127"/>
      <c r="F30" s="33" t="s">
        <v>286</v>
      </c>
      <c r="G30" s="24"/>
      <c r="H30" s="27"/>
    </row>
    <row r="31" ht="15.75" customHeight="1">
      <c r="A31" s="30">
        <v>4.0</v>
      </c>
      <c r="B31" s="29" t="str">
        <f>IFERROR(__xludf.DUMMYFUNCTION("FILTER('Diseño'!D:D,'Diseño'!H:H=$C$5)"),"Unidad 5 – Algoritmos")</f>
        <v>Unidad 5 – Algoritmos</v>
      </c>
      <c r="C31" s="27"/>
      <c r="D31" s="33" t="s">
        <v>287</v>
      </c>
      <c r="E31" s="27"/>
      <c r="F31" s="33" t="s">
        <v>288</v>
      </c>
      <c r="G31" s="24"/>
      <c r="H31" s="27"/>
    </row>
    <row r="32" ht="15.75" customHeight="1">
      <c r="A32" s="30">
        <v>5.0</v>
      </c>
      <c r="B32" s="29"/>
      <c r="C32" s="27"/>
      <c r="D32" s="29"/>
      <c r="E32" s="27"/>
      <c r="F32" s="29"/>
      <c r="G32" s="24"/>
      <c r="H32" s="27"/>
    </row>
    <row r="33" ht="15.75" customHeight="1">
      <c r="A33" s="30">
        <v>6.0</v>
      </c>
      <c r="B33" s="29"/>
      <c r="C33" s="27"/>
      <c r="D33" s="29"/>
      <c r="E33" s="27"/>
      <c r="F33" s="29"/>
      <c r="G33" s="24"/>
      <c r="H33" s="27"/>
    </row>
    <row r="34" ht="15.75" customHeight="1">
      <c r="A34" s="30">
        <v>7.0</v>
      </c>
      <c r="B34" s="29"/>
      <c r="C34" s="27"/>
      <c r="D34" s="29"/>
      <c r="E34" s="27"/>
      <c r="F34" s="29"/>
      <c r="G34" s="24"/>
      <c r="H34" s="27"/>
    </row>
    <row r="35" ht="15.75" customHeight="1"/>
    <row r="36" ht="15.75" customHeight="1">
      <c r="A36" s="104" t="s">
        <v>191</v>
      </c>
    </row>
    <row r="37" ht="15.75" customHeight="1">
      <c r="A37" s="11"/>
      <c r="B37" s="11"/>
      <c r="C37" s="11"/>
      <c r="D37" s="11"/>
      <c r="E37" s="11"/>
      <c r="F37" s="11"/>
      <c r="G37" s="11"/>
      <c r="H37" s="11"/>
    </row>
    <row r="38">
      <c r="A38" s="105" t="s">
        <v>192</v>
      </c>
      <c r="B38" s="105" t="s">
        <v>99</v>
      </c>
      <c r="C38" s="111" t="s">
        <v>193</v>
      </c>
      <c r="D38" s="112" t="s">
        <v>195</v>
      </c>
      <c r="E38" s="24"/>
      <c r="F38" s="24"/>
      <c r="G38" s="24"/>
      <c r="H38" s="27"/>
      <c r="I38" s="113" t="s">
        <v>118</v>
      </c>
    </row>
    <row r="39" ht="15.75" customHeight="1">
      <c r="A39" s="30" t="s">
        <v>196</v>
      </c>
      <c r="B39" s="30" t="s">
        <v>197</v>
      </c>
      <c r="C39" s="30">
        <v>30.0</v>
      </c>
      <c r="D39" s="33">
        <v>30.0</v>
      </c>
      <c r="E39" s="24"/>
      <c r="F39" s="24"/>
      <c r="G39" s="24"/>
      <c r="H39" s="27"/>
      <c r="I39" s="30" t="str">
        <f t="shared" ref="I39:I42" si="1">IF(D39&lt;=C39,"Correcto", "Corregir")</f>
        <v>Correcto</v>
      </c>
    </row>
    <row r="40" ht="15.75" customHeight="1">
      <c r="A40" s="30" t="s">
        <v>199</v>
      </c>
      <c r="B40" s="30" t="s">
        <v>197</v>
      </c>
      <c r="C40" s="30">
        <v>6.0</v>
      </c>
      <c r="D40" s="33">
        <v>5.0</v>
      </c>
      <c r="E40" s="24"/>
      <c r="F40" s="24"/>
      <c r="G40" s="24"/>
      <c r="H40" s="27"/>
      <c r="I40" s="30" t="str">
        <f t="shared" si="1"/>
        <v>Correcto</v>
      </c>
    </row>
    <row r="41" ht="15.75" customHeight="1">
      <c r="A41" s="30" t="s">
        <v>200</v>
      </c>
      <c r="B41" s="30" t="s">
        <v>201</v>
      </c>
      <c r="C41" s="30">
        <v>10.0</v>
      </c>
      <c r="D41" s="33">
        <v>0.0</v>
      </c>
      <c r="E41" s="24"/>
      <c r="F41" s="24"/>
      <c r="G41" s="24"/>
      <c r="H41" s="27"/>
      <c r="I41" s="30" t="str">
        <f t="shared" si="1"/>
        <v>Correcto</v>
      </c>
    </row>
    <row r="42" ht="15.75" customHeight="1">
      <c r="A42" s="30" t="s">
        <v>203</v>
      </c>
      <c r="B42" s="30" t="s">
        <v>197</v>
      </c>
      <c r="C42" s="30">
        <v>30.0</v>
      </c>
      <c r="D42" s="33">
        <v>20.0</v>
      </c>
      <c r="E42" s="24"/>
      <c r="F42" s="24"/>
      <c r="G42" s="24"/>
      <c r="H42" s="27"/>
      <c r="I42" s="30" t="str">
        <f t="shared" si="1"/>
        <v>Correcto</v>
      </c>
    </row>
    <row r="43" ht="15.75" customHeight="1"/>
    <row r="44" ht="15.75" customHeight="1">
      <c r="A44" s="95" t="s">
        <v>204</v>
      </c>
      <c r="G44" s="75" t="s">
        <v>64</v>
      </c>
      <c r="H44" s="96">
        <f>B50</f>
        <v>40</v>
      </c>
    </row>
    <row r="45" ht="15.75" customHeight="1">
      <c r="G45" s="46" t="s">
        <v>205</v>
      </c>
    </row>
    <row r="46" ht="15.75" customHeight="1">
      <c r="A46" s="46" t="s">
        <v>206</v>
      </c>
    </row>
    <row r="47">
      <c r="A47" s="50" t="s">
        <v>207</v>
      </c>
      <c r="B47" s="33" t="s">
        <v>74</v>
      </c>
      <c r="C47" s="24"/>
      <c r="D47" s="24"/>
      <c r="E47" s="24"/>
      <c r="F47" s="24"/>
      <c r="G47" s="24"/>
      <c r="H47" s="27"/>
    </row>
    <row r="48" ht="15.75" customHeight="1">
      <c r="A48" s="50" t="s">
        <v>12</v>
      </c>
      <c r="B48" s="33" t="s">
        <v>210</v>
      </c>
      <c r="C48" s="24"/>
      <c r="D48" s="24"/>
      <c r="E48" s="24"/>
      <c r="F48" s="24"/>
      <c r="G48" s="24"/>
      <c r="H48" s="27"/>
    </row>
    <row r="49" ht="15.75" customHeight="1">
      <c r="A49" s="50" t="s">
        <v>171</v>
      </c>
      <c r="B49" s="117">
        <v>0.0</v>
      </c>
      <c r="C49" s="24"/>
      <c r="D49" s="24"/>
      <c r="E49" s="24"/>
      <c r="F49" s="24"/>
      <c r="G49" s="24"/>
      <c r="H49" s="27"/>
    </row>
    <row r="50" ht="15.75" customHeight="1">
      <c r="A50" s="50" t="s">
        <v>64</v>
      </c>
      <c r="B50" s="33">
        <v>40.0</v>
      </c>
      <c r="C50" s="24"/>
      <c r="D50" s="24"/>
      <c r="E50" s="24"/>
      <c r="F50" s="24"/>
      <c r="G50" s="24"/>
      <c r="H50" s="27"/>
    </row>
    <row r="51" ht="15.75" customHeight="1">
      <c r="A51" s="118" t="s">
        <v>214</v>
      </c>
      <c r="B51" s="11"/>
      <c r="C51" s="11"/>
      <c r="D51" s="11"/>
      <c r="E51" s="11"/>
      <c r="F51" s="11"/>
      <c r="G51" s="11"/>
      <c r="H51" s="11"/>
    </row>
    <row r="52" ht="15.75" customHeight="1">
      <c r="A52" s="108" t="s">
        <v>216</v>
      </c>
      <c r="B52" s="24"/>
      <c r="C52" s="24"/>
      <c r="D52" s="24"/>
      <c r="E52" s="24"/>
      <c r="F52" s="24"/>
      <c r="G52" s="24"/>
      <c r="H52" s="27"/>
    </row>
    <row r="53" ht="15.75" customHeight="1">
      <c r="A53" s="109" t="s">
        <v>289</v>
      </c>
      <c r="B53" s="87"/>
      <c r="C53" s="87"/>
      <c r="D53" s="87"/>
      <c r="E53" s="87"/>
      <c r="F53" s="87"/>
      <c r="G53" s="87"/>
      <c r="H53" s="88"/>
    </row>
    <row r="54" ht="15.75" customHeight="1">
      <c r="A54" s="119"/>
      <c r="H54" s="120"/>
    </row>
    <row r="55" ht="15.75" customHeight="1">
      <c r="A55" s="89"/>
      <c r="B55" s="90"/>
      <c r="C55" s="90"/>
      <c r="D55" s="90"/>
      <c r="E55" s="90"/>
      <c r="F55" s="90"/>
      <c r="G55" s="90"/>
      <c r="H55" s="91"/>
    </row>
    <row r="56" ht="15.75" customHeight="1"/>
    <row r="57" ht="15.75" customHeight="1">
      <c r="A57" s="46" t="s">
        <v>222</v>
      </c>
    </row>
    <row r="58">
      <c r="A58" s="50" t="s">
        <v>207</v>
      </c>
      <c r="B58" s="33" t="s">
        <v>84</v>
      </c>
      <c r="C58" s="24"/>
      <c r="D58" s="24"/>
      <c r="E58" s="24"/>
      <c r="F58" s="24"/>
      <c r="G58" s="24"/>
      <c r="H58" s="27"/>
    </row>
    <row r="59" ht="15.75" customHeight="1">
      <c r="A59" s="50" t="s">
        <v>12</v>
      </c>
      <c r="B59" s="33" t="s">
        <v>290</v>
      </c>
      <c r="C59" s="24"/>
      <c r="D59" s="24"/>
      <c r="E59" s="24"/>
      <c r="F59" s="24"/>
      <c r="G59" s="24"/>
      <c r="H59" s="27"/>
    </row>
    <row r="60" ht="15.75" customHeight="1">
      <c r="A60" s="50" t="s">
        <v>171</v>
      </c>
      <c r="B60" s="121">
        <v>0.0</v>
      </c>
      <c r="C60" s="24"/>
      <c r="D60" s="24"/>
      <c r="E60" s="24"/>
      <c r="F60" s="24"/>
      <c r="G60" s="24"/>
      <c r="H60" s="27"/>
    </row>
    <row r="61" ht="15.75" customHeight="1">
      <c r="A61" s="50" t="s">
        <v>64</v>
      </c>
      <c r="B61" s="121">
        <v>10.0</v>
      </c>
      <c r="C61" s="24"/>
      <c r="D61" s="24"/>
      <c r="E61" s="24"/>
      <c r="F61" s="24"/>
      <c r="G61" s="24"/>
      <c r="H61" s="27"/>
    </row>
    <row r="62" ht="15.75" customHeight="1">
      <c r="A62" s="122" t="s">
        <v>224</v>
      </c>
      <c r="B62" s="11"/>
      <c r="C62" s="11"/>
      <c r="D62" s="11"/>
      <c r="E62" s="11"/>
      <c r="F62" s="11"/>
      <c r="G62" s="11"/>
      <c r="H62" s="11"/>
    </row>
    <row r="63" ht="15.75" customHeight="1">
      <c r="A63" s="108" t="s">
        <v>216</v>
      </c>
      <c r="B63" s="24"/>
      <c r="C63" s="24"/>
      <c r="D63" s="24"/>
      <c r="E63" s="24"/>
      <c r="F63" s="24"/>
      <c r="G63" s="24"/>
      <c r="H63" s="27"/>
    </row>
    <row r="64" ht="15.75" customHeight="1">
      <c r="A64" s="109" t="s">
        <v>291</v>
      </c>
      <c r="B64" s="87"/>
      <c r="C64" s="87"/>
      <c r="D64" s="87"/>
      <c r="E64" s="87"/>
      <c r="F64" s="87"/>
      <c r="G64" s="87"/>
      <c r="H64" s="88"/>
    </row>
    <row r="65" ht="15.75" customHeight="1">
      <c r="A65" s="119"/>
      <c r="H65" s="120"/>
    </row>
    <row r="66" ht="15.75" customHeight="1">
      <c r="A66" s="89"/>
      <c r="B66" s="90"/>
      <c r="C66" s="90"/>
      <c r="D66" s="90"/>
      <c r="E66" s="90"/>
      <c r="F66" s="90"/>
      <c r="G66" s="90"/>
      <c r="H66" s="91"/>
    </row>
    <row r="67" ht="15.75" customHeight="1"/>
    <row r="68" ht="15.75" customHeight="1">
      <c r="A68" s="95" t="s">
        <v>226</v>
      </c>
      <c r="G68" s="75" t="s">
        <v>64</v>
      </c>
      <c r="H68" s="96">
        <f>B70</f>
        <v>10</v>
      </c>
    </row>
    <row r="69" ht="15.75" customHeight="1">
      <c r="G69" s="46" t="s">
        <v>227</v>
      </c>
    </row>
    <row r="70" ht="15.75" customHeight="1">
      <c r="A70" s="50" t="s">
        <v>64</v>
      </c>
      <c r="B70" s="121">
        <v>10.0</v>
      </c>
      <c r="C70" s="24"/>
      <c r="D70" s="24"/>
      <c r="E70" s="24"/>
      <c r="F70" s="24"/>
      <c r="G70" s="24"/>
      <c r="H70" s="27"/>
    </row>
    <row r="71" ht="15.75" customHeight="1">
      <c r="A71" s="112" t="s">
        <v>228</v>
      </c>
      <c r="B71" s="24"/>
      <c r="C71" s="24"/>
      <c r="D71" s="24"/>
      <c r="E71" s="24"/>
      <c r="F71" s="24"/>
      <c r="G71" s="24"/>
      <c r="H71" s="27"/>
    </row>
    <row r="72" ht="15.75" customHeight="1">
      <c r="A72" s="110" t="s">
        <v>279</v>
      </c>
      <c r="B72" s="87"/>
      <c r="C72" s="87"/>
      <c r="D72" s="87"/>
      <c r="E72" s="87"/>
      <c r="F72" s="87"/>
      <c r="G72" s="87"/>
      <c r="H72" s="88"/>
    </row>
    <row r="73" ht="15.75" customHeight="1">
      <c r="A73" s="89"/>
      <c r="B73" s="90"/>
      <c r="C73" s="90"/>
      <c r="D73" s="90"/>
      <c r="E73" s="90"/>
      <c r="F73" s="90"/>
      <c r="G73" s="90"/>
      <c r="H73" s="91"/>
    </row>
    <row r="74" ht="15.75" customHeight="1">
      <c r="A74" s="46"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42:H42"/>
    <mergeCell ref="A44:F44"/>
    <mergeCell ref="B47:H47"/>
    <mergeCell ref="B48:H48"/>
    <mergeCell ref="B49:H49"/>
    <mergeCell ref="B50:H50"/>
    <mergeCell ref="A52:H52"/>
    <mergeCell ref="A53:H55"/>
    <mergeCell ref="B58:H58"/>
    <mergeCell ref="B59:H59"/>
    <mergeCell ref="B60:H60"/>
    <mergeCell ref="B61:H61"/>
    <mergeCell ref="A63:H63"/>
    <mergeCell ref="A64:H66"/>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B29:C29"/>
    <mergeCell ref="D29:E29"/>
    <mergeCell ref="F29:H29"/>
    <mergeCell ref="B30:C30"/>
    <mergeCell ref="F30:H30"/>
    <mergeCell ref="D31:E31"/>
    <mergeCell ref="F31:H31"/>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A68:F68"/>
    <mergeCell ref="B70:H70"/>
    <mergeCell ref="A71:H71"/>
    <mergeCell ref="A72:H73"/>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17" t="s">
        <v>3</v>
      </c>
      <c r="C4" s="92" t="str">
        <f>'Diseño'!C4</f>
        <v>768 - Algoritmos</v>
      </c>
      <c r="D4" s="24"/>
      <c r="E4" s="24"/>
      <c r="F4" s="24"/>
      <c r="G4" s="27"/>
    </row>
    <row r="5" ht="15.75" customHeight="1">
      <c r="B5" s="30" t="s">
        <v>24</v>
      </c>
      <c r="C5" s="29">
        <v>10.0</v>
      </c>
      <c r="D5" s="24"/>
      <c r="E5" s="24"/>
      <c r="F5" s="24"/>
      <c r="G5" s="27"/>
    </row>
    <row r="6" ht="15.75" customHeight="1">
      <c r="B6" s="93" t="s">
        <v>38</v>
      </c>
      <c r="C6" s="29">
        <f>H10+H21+H44+H68</f>
        <v>115</v>
      </c>
      <c r="D6" s="24"/>
      <c r="E6" s="24"/>
      <c r="F6" s="24"/>
      <c r="G6" s="27"/>
      <c r="I6" s="11"/>
    </row>
    <row r="7" ht="15.75" customHeight="1">
      <c r="B7" s="93" t="s">
        <v>171</v>
      </c>
      <c r="C7" s="29">
        <f>B49+B60</f>
        <v>3</v>
      </c>
      <c r="D7" s="24"/>
      <c r="E7" s="24"/>
      <c r="F7" s="24"/>
      <c r="G7" s="27"/>
    </row>
    <row r="8" ht="15.75" customHeight="1">
      <c r="B8" s="93" t="s">
        <v>172</v>
      </c>
      <c r="C8" s="94" t="str">
        <f>IF(H44&lt;=0, "❌ ERROR: La Actividad 1 debe tener un tiempo mayor a 0.", IF(H21&gt;60, "❌ ERROR: El 'Área de Conocimiento' no puede exceder los 60 min.", IF((H10+H21+H44)&lt;100, "❌ ERROR: El tiempo total debe ser de al menos 100 min.", "✅ VALIDACIÓN CORRECTA")))</f>
        <v>✅ VALIDACIÓN CORRECTA</v>
      </c>
      <c r="D8" s="24"/>
      <c r="E8" s="24"/>
      <c r="F8" s="24"/>
      <c r="G8" s="27"/>
      <c r="I8" s="11"/>
      <c r="J8" s="11"/>
      <c r="K8" s="11"/>
    </row>
    <row r="9" ht="15.75" customHeight="1"/>
    <row r="10" ht="15.75" customHeight="1">
      <c r="A10" s="95" t="s">
        <v>173</v>
      </c>
      <c r="G10" s="75" t="s">
        <v>64</v>
      </c>
      <c r="H10" s="96">
        <f>B13</f>
        <v>5</v>
      </c>
    </row>
    <row r="11" ht="15.75" customHeight="1">
      <c r="G11" s="46" t="s">
        <v>174</v>
      </c>
    </row>
    <row r="12" ht="15.75" customHeight="1">
      <c r="A12" s="50" t="s">
        <v>175</v>
      </c>
      <c r="B12" s="33" t="s">
        <v>292</v>
      </c>
      <c r="C12" s="24"/>
      <c r="D12" s="24"/>
      <c r="E12" s="24"/>
      <c r="F12" s="24"/>
      <c r="G12" s="24"/>
      <c r="H12" s="27"/>
    </row>
    <row r="13" ht="15.75" customHeight="1">
      <c r="A13" s="54" t="s">
        <v>64</v>
      </c>
      <c r="B13" s="33">
        <v>5.0</v>
      </c>
      <c r="C13" s="24"/>
      <c r="D13" s="24"/>
      <c r="E13" s="24"/>
      <c r="F13" s="24"/>
      <c r="G13" s="24"/>
      <c r="H13" s="27"/>
    </row>
    <row r="14" ht="15.75" customHeight="1">
      <c r="A14" s="108" t="s">
        <v>177</v>
      </c>
      <c r="B14" s="24"/>
      <c r="C14" s="24"/>
      <c r="D14" s="24"/>
      <c r="E14" s="24"/>
      <c r="F14" s="24"/>
      <c r="G14" s="24"/>
      <c r="H14" s="27"/>
    </row>
    <row r="15" ht="15.75" customHeight="1">
      <c r="A15" s="110" t="s">
        <v>293</v>
      </c>
      <c r="B15" s="87"/>
      <c r="C15" s="87"/>
      <c r="D15" s="87"/>
      <c r="E15" s="87"/>
      <c r="F15" s="87"/>
      <c r="G15" s="87"/>
      <c r="H15" s="88"/>
    </row>
    <row r="16" ht="15.75" customHeight="1">
      <c r="A16" s="89"/>
      <c r="B16" s="90"/>
      <c r="C16" s="90"/>
      <c r="D16" s="90"/>
      <c r="E16" s="90"/>
      <c r="F16" s="90"/>
      <c r="G16" s="90"/>
      <c r="H16" s="91"/>
    </row>
    <row r="17" ht="15.75" customHeight="1">
      <c r="A17" s="108" t="s">
        <v>179</v>
      </c>
      <c r="B17" s="24"/>
      <c r="C17" s="24"/>
      <c r="D17" s="24"/>
      <c r="E17" s="24"/>
      <c r="F17" s="24"/>
      <c r="G17" s="24"/>
      <c r="H17" s="27"/>
    </row>
    <row r="18" ht="15.75" customHeight="1">
      <c r="A18" s="109" t="s">
        <v>294</v>
      </c>
      <c r="B18" s="87"/>
      <c r="C18" s="87"/>
      <c r="D18" s="87"/>
      <c r="E18" s="87"/>
      <c r="F18" s="87"/>
      <c r="G18" s="87"/>
      <c r="H18" s="88"/>
    </row>
    <row r="19" ht="15.75" customHeight="1">
      <c r="A19" s="89"/>
      <c r="B19" s="90"/>
      <c r="C19" s="90"/>
      <c r="D19" s="90"/>
      <c r="E19" s="90"/>
      <c r="F19" s="90"/>
      <c r="G19" s="90"/>
      <c r="H19" s="91"/>
    </row>
    <row r="20" ht="15.75" customHeight="1"/>
    <row r="21" ht="15.75" customHeight="1">
      <c r="A21" s="95" t="s">
        <v>181</v>
      </c>
      <c r="G21" s="75" t="s">
        <v>64</v>
      </c>
      <c r="H21" s="96">
        <f>SUM(D39:H42)</f>
        <v>55</v>
      </c>
      <c r="I21" s="11"/>
    </row>
    <row r="22" ht="15.75" customHeight="1">
      <c r="G22" s="46" t="s">
        <v>182</v>
      </c>
    </row>
    <row r="23" ht="15.75" customHeight="1">
      <c r="A23" s="50" t="s">
        <v>183</v>
      </c>
      <c r="B23" s="33" t="s">
        <v>62</v>
      </c>
      <c r="C23" s="24"/>
      <c r="D23" s="24"/>
      <c r="E23" s="24"/>
      <c r="F23" s="24"/>
      <c r="G23" s="24"/>
      <c r="H23" s="27"/>
    </row>
    <row r="24" ht="15.75" customHeight="1">
      <c r="A24" s="50" t="s">
        <v>183</v>
      </c>
      <c r="B24" s="33" t="s">
        <v>84</v>
      </c>
      <c r="C24" s="24"/>
      <c r="D24" s="24"/>
      <c r="E24" s="24"/>
      <c r="F24" s="24"/>
      <c r="G24" s="24"/>
      <c r="H24" s="27"/>
    </row>
    <row r="25" ht="15.75" customHeight="1"/>
    <row r="26" ht="15.75" customHeight="1">
      <c r="A26" s="104" t="s">
        <v>184</v>
      </c>
      <c r="B26" s="11"/>
      <c r="C26" s="11"/>
      <c r="D26" s="11"/>
    </row>
    <row r="27" ht="15.75" customHeight="1">
      <c r="A27" s="105" t="s">
        <v>13</v>
      </c>
      <c r="B27" s="106" t="s">
        <v>186</v>
      </c>
      <c r="C27" s="27"/>
      <c r="D27" s="106" t="s">
        <v>187</v>
      </c>
      <c r="E27" s="27"/>
      <c r="F27" s="106" t="s">
        <v>188</v>
      </c>
      <c r="G27" s="24"/>
      <c r="H27" s="27"/>
    </row>
    <row r="28" ht="15.75" customHeight="1">
      <c r="A28" s="30">
        <v>1.0</v>
      </c>
      <c r="B28" s="29" t="str">
        <f>IFERROR(__xludf.DUMMYFUNCTION("FILTER('Diseño'!D:D,'Diseño'!H:H=$C$5)"),"Unidad 6 – Administración y representación de Algoritmos")</f>
        <v>Unidad 6 – Administración y representación de Algoritmos</v>
      </c>
      <c r="C28" s="27"/>
      <c r="D28" s="29" t="str">
        <f>IFERROR(__xludf.DUMMYFUNCTION("FILTER('Diseño'!E:E,'Diseño'!H:H=$C$5)"),"Pseudocódigo, diagramas de flujo y pruebas")</f>
        <v>Pseudocódigo, diagramas de flujo y pruebas</v>
      </c>
      <c r="E28" s="27"/>
      <c r="F28" s="29" t="str">
        <f>IFERROR(__xludf.DUMMYFUNCTION("FILTER('Diseño'!F:F,'Diseño'!H:H=$C$5)"),"Simbología, representación de algoritmos, pruebas de escritorio, casos de prueba, depuración, corrección lógica y evaluación de soluciones")</f>
        <v>Simbología, representación de algoritmos, pruebas de escritorio, casos de prueba, depuración, corrección lógica y evaluación de soluciones</v>
      </c>
      <c r="G28" s="24"/>
      <c r="H28" s="27"/>
    </row>
    <row r="29" ht="15.75" customHeight="1">
      <c r="A29" s="30">
        <v>2.0</v>
      </c>
      <c r="B29" s="29" t="str">
        <f>IFERROR(__xludf.DUMMYFUNCTION("FILTER('Diseño'!D:D,'Diseño'!H:H=$C$5)"),"Unidad 6 – Administración y representación de Algoritmos")</f>
        <v>Unidad 6 – Administración y representación de Algoritmos</v>
      </c>
      <c r="C29" s="27"/>
      <c r="D29" s="33" t="s">
        <v>298</v>
      </c>
      <c r="E29" s="27"/>
      <c r="F29" s="33" t="s">
        <v>299</v>
      </c>
      <c r="G29" s="24"/>
      <c r="H29" s="27"/>
    </row>
    <row r="30" ht="15.75" customHeight="1">
      <c r="A30" s="30">
        <v>3.0</v>
      </c>
      <c r="B30" s="29" t="str">
        <f>IFERROR(__xludf.DUMMYFUNCTION("FILTER('Diseño'!D:D,'Diseño'!H:H=$C$5)"),"Unidad 6 – Administración y representación de Algoritmos")</f>
        <v>Unidad 6 – Administración y representación de Algoritmos</v>
      </c>
      <c r="C30" s="27"/>
      <c r="D30" s="33" t="s">
        <v>300</v>
      </c>
      <c r="E30" s="27"/>
      <c r="F30" s="33" t="s">
        <v>301</v>
      </c>
      <c r="G30" s="24"/>
      <c r="H30" s="27"/>
    </row>
    <row r="31" ht="15.75" customHeight="1">
      <c r="A31" s="30">
        <v>4.0</v>
      </c>
      <c r="B31" s="29" t="str">
        <f>IFERROR(__xludf.DUMMYFUNCTION("FILTER('Diseño'!D:D,'Diseño'!H:H=$C$5)"),"Unidad 6 – Administración y representación de Algoritmos")</f>
        <v>Unidad 6 – Administración y representación de Algoritmos</v>
      </c>
      <c r="C31" s="27"/>
      <c r="D31" s="33" t="s">
        <v>302</v>
      </c>
      <c r="E31" s="27"/>
      <c r="F31" s="33" t="s">
        <v>303</v>
      </c>
      <c r="G31" s="24"/>
      <c r="H31" s="27"/>
    </row>
    <row r="32" ht="15.75" customHeight="1">
      <c r="A32" s="30">
        <v>5.0</v>
      </c>
      <c r="B32" s="29"/>
      <c r="C32" s="27"/>
      <c r="D32" s="29"/>
      <c r="E32" s="27"/>
      <c r="F32" s="29"/>
      <c r="G32" s="24"/>
      <c r="H32" s="27"/>
    </row>
    <row r="33" ht="15.75" customHeight="1">
      <c r="A33" s="30">
        <v>6.0</v>
      </c>
      <c r="B33" s="29"/>
      <c r="C33" s="27"/>
      <c r="D33" s="29"/>
      <c r="E33" s="27"/>
      <c r="F33" s="29"/>
      <c r="G33" s="24"/>
      <c r="H33" s="27"/>
    </row>
    <row r="34" ht="15.75" customHeight="1">
      <c r="A34" s="30">
        <v>7.0</v>
      </c>
      <c r="B34" s="29"/>
      <c r="C34" s="27"/>
      <c r="D34" s="29"/>
      <c r="E34" s="27"/>
      <c r="F34" s="29"/>
      <c r="G34" s="24"/>
      <c r="H34" s="27"/>
    </row>
    <row r="35" ht="15.75" customHeight="1"/>
    <row r="36" ht="15.75" customHeight="1">
      <c r="A36" s="104" t="s">
        <v>191</v>
      </c>
    </row>
    <row r="37" ht="15.75" customHeight="1">
      <c r="A37" s="11"/>
      <c r="B37" s="11"/>
      <c r="C37" s="11"/>
      <c r="D37" s="11"/>
      <c r="E37" s="11"/>
      <c r="F37" s="11"/>
      <c r="G37" s="11"/>
      <c r="H37" s="11"/>
    </row>
    <row r="38">
      <c r="A38" s="105" t="s">
        <v>192</v>
      </c>
      <c r="B38" s="105" t="s">
        <v>99</v>
      </c>
      <c r="C38" s="111" t="s">
        <v>193</v>
      </c>
      <c r="D38" s="112" t="s">
        <v>195</v>
      </c>
      <c r="E38" s="24"/>
      <c r="F38" s="24"/>
      <c r="G38" s="24"/>
      <c r="H38" s="27"/>
      <c r="I38" s="113" t="s">
        <v>118</v>
      </c>
    </row>
    <row r="39" ht="15.75" customHeight="1">
      <c r="A39" s="30" t="s">
        <v>196</v>
      </c>
      <c r="B39" s="30" t="s">
        <v>197</v>
      </c>
      <c r="C39" s="30">
        <v>30.0</v>
      </c>
      <c r="D39" s="33">
        <v>25.0</v>
      </c>
      <c r="E39" s="24"/>
      <c r="F39" s="24"/>
      <c r="G39" s="24"/>
      <c r="H39" s="27"/>
      <c r="I39" s="30" t="str">
        <f t="shared" ref="I39:I42" si="1">IF(D39&lt;=C39,"Correcto", "Corregir")</f>
        <v>Correcto</v>
      </c>
    </row>
    <row r="40" ht="15.75" customHeight="1">
      <c r="A40" s="30" t="s">
        <v>199</v>
      </c>
      <c r="B40" s="30" t="s">
        <v>197</v>
      </c>
      <c r="C40" s="30">
        <v>6.0</v>
      </c>
      <c r="D40" s="33">
        <v>5.0</v>
      </c>
      <c r="E40" s="24"/>
      <c r="F40" s="24"/>
      <c r="G40" s="24"/>
      <c r="H40" s="27"/>
      <c r="I40" s="30" t="str">
        <f t="shared" si="1"/>
        <v>Correcto</v>
      </c>
    </row>
    <row r="41" ht="15.75" customHeight="1">
      <c r="A41" s="30" t="s">
        <v>200</v>
      </c>
      <c r="B41" s="30" t="s">
        <v>201</v>
      </c>
      <c r="C41" s="30">
        <v>10.0</v>
      </c>
      <c r="D41" s="33">
        <v>5.0</v>
      </c>
      <c r="E41" s="24"/>
      <c r="F41" s="24"/>
      <c r="G41" s="24"/>
      <c r="H41" s="27"/>
      <c r="I41" s="30" t="str">
        <f t="shared" si="1"/>
        <v>Correcto</v>
      </c>
    </row>
    <row r="42" ht="15.75" customHeight="1">
      <c r="A42" s="30" t="s">
        <v>203</v>
      </c>
      <c r="B42" s="30" t="s">
        <v>197</v>
      </c>
      <c r="C42" s="30">
        <v>30.0</v>
      </c>
      <c r="D42" s="33">
        <v>20.0</v>
      </c>
      <c r="E42" s="24"/>
      <c r="F42" s="24"/>
      <c r="G42" s="24"/>
      <c r="H42" s="27"/>
      <c r="I42" s="30" t="str">
        <f t="shared" si="1"/>
        <v>Correcto</v>
      </c>
    </row>
    <row r="43" ht="15.75" customHeight="1"/>
    <row r="44" ht="15.75" customHeight="1">
      <c r="A44" s="95" t="s">
        <v>204</v>
      </c>
      <c r="G44" s="75" t="s">
        <v>64</v>
      </c>
      <c r="H44" s="96">
        <f>B50</f>
        <v>40</v>
      </c>
    </row>
    <row r="45" ht="15.75" customHeight="1">
      <c r="G45" s="46" t="s">
        <v>205</v>
      </c>
    </row>
    <row r="46" ht="15.75" customHeight="1">
      <c r="A46" s="46" t="s">
        <v>206</v>
      </c>
    </row>
    <row r="47">
      <c r="A47" s="50" t="s">
        <v>207</v>
      </c>
      <c r="B47" s="33" t="s">
        <v>62</v>
      </c>
      <c r="C47" s="24"/>
      <c r="D47" s="24"/>
      <c r="E47" s="24"/>
      <c r="F47" s="24"/>
      <c r="G47" s="24"/>
      <c r="H47" s="27"/>
    </row>
    <row r="48" ht="15.75" customHeight="1">
      <c r="A48" s="50" t="s">
        <v>12</v>
      </c>
      <c r="B48" s="33" t="s">
        <v>250</v>
      </c>
      <c r="C48" s="24"/>
      <c r="D48" s="24"/>
      <c r="E48" s="24"/>
      <c r="F48" s="24"/>
      <c r="G48" s="24"/>
      <c r="H48" s="27"/>
    </row>
    <row r="49" ht="15.75" customHeight="1">
      <c r="A49" s="50" t="s">
        <v>171</v>
      </c>
      <c r="B49" s="121">
        <v>3.0</v>
      </c>
      <c r="C49" s="24"/>
      <c r="D49" s="24"/>
      <c r="E49" s="24"/>
      <c r="F49" s="24"/>
      <c r="G49" s="24"/>
      <c r="H49" s="27"/>
    </row>
    <row r="50" ht="15.75" customHeight="1">
      <c r="A50" s="50" t="s">
        <v>64</v>
      </c>
      <c r="B50" s="33">
        <v>40.0</v>
      </c>
      <c r="C50" s="24"/>
      <c r="D50" s="24"/>
      <c r="E50" s="24"/>
      <c r="F50" s="24"/>
      <c r="G50" s="24"/>
      <c r="H50" s="27"/>
    </row>
    <row r="51" ht="15.75" customHeight="1">
      <c r="A51" s="118" t="s">
        <v>214</v>
      </c>
      <c r="B51" s="11"/>
      <c r="C51" s="11"/>
      <c r="D51" s="11"/>
      <c r="E51" s="11"/>
      <c r="F51" s="11"/>
      <c r="G51" s="11"/>
      <c r="H51" s="11"/>
    </row>
    <row r="52" ht="15.75" customHeight="1">
      <c r="A52" s="108" t="s">
        <v>216</v>
      </c>
      <c r="B52" s="24"/>
      <c r="C52" s="24"/>
      <c r="D52" s="24"/>
      <c r="E52" s="24"/>
      <c r="F52" s="24"/>
      <c r="G52" s="24"/>
      <c r="H52" s="27"/>
    </row>
    <row r="53" ht="15.75" customHeight="1">
      <c r="A53" s="110" t="s">
        <v>321</v>
      </c>
      <c r="B53" s="87"/>
      <c r="C53" s="87"/>
      <c r="D53" s="87"/>
      <c r="E53" s="87"/>
      <c r="F53" s="87"/>
      <c r="G53" s="87"/>
      <c r="H53" s="88"/>
    </row>
    <row r="54" ht="15.75" customHeight="1">
      <c r="A54" s="119"/>
      <c r="H54" s="120"/>
    </row>
    <row r="55" ht="15.75" customHeight="1">
      <c r="A55" s="89"/>
      <c r="B55" s="90"/>
      <c r="C55" s="90"/>
      <c r="D55" s="90"/>
      <c r="E55" s="90"/>
      <c r="F55" s="90"/>
      <c r="G55" s="90"/>
      <c r="H55" s="91"/>
    </row>
    <row r="56" ht="15.75" customHeight="1"/>
    <row r="57" ht="15.75" customHeight="1">
      <c r="A57" s="46" t="s">
        <v>222</v>
      </c>
    </row>
    <row r="58">
      <c r="A58" s="50" t="s">
        <v>207</v>
      </c>
      <c r="B58" s="29"/>
      <c r="C58" s="24"/>
      <c r="D58" s="24"/>
      <c r="E58" s="24"/>
      <c r="F58" s="24"/>
      <c r="G58" s="24"/>
      <c r="H58" s="27"/>
    </row>
    <row r="59" ht="15.75" customHeight="1">
      <c r="A59" s="50" t="s">
        <v>12</v>
      </c>
      <c r="B59" s="29"/>
      <c r="C59" s="24"/>
      <c r="D59" s="24"/>
      <c r="E59" s="24"/>
      <c r="F59" s="24"/>
      <c r="G59" s="24"/>
      <c r="H59" s="27"/>
    </row>
    <row r="60" ht="15.75" customHeight="1">
      <c r="A60" s="50" t="s">
        <v>171</v>
      </c>
      <c r="B60" s="117"/>
      <c r="C60" s="24"/>
      <c r="D60" s="24"/>
      <c r="E60" s="24"/>
      <c r="F60" s="24"/>
      <c r="G60" s="24"/>
      <c r="H60" s="27"/>
    </row>
    <row r="61" ht="15.75" customHeight="1">
      <c r="A61" s="50" t="s">
        <v>64</v>
      </c>
      <c r="B61" s="117"/>
      <c r="C61" s="24"/>
      <c r="D61" s="24"/>
      <c r="E61" s="24"/>
      <c r="F61" s="24"/>
      <c r="G61" s="24"/>
      <c r="H61" s="27"/>
    </row>
    <row r="62" ht="15.75" customHeight="1">
      <c r="A62" s="122" t="s">
        <v>224</v>
      </c>
      <c r="B62" s="11"/>
      <c r="C62" s="11"/>
      <c r="D62" s="11"/>
      <c r="E62" s="11"/>
      <c r="F62" s="11"/>
      <c r="G62" s="11"/>
      <c r="H62" s="11"/>
    </row>
    <row r="63" ht="15.75" customHeight="1">
      <c r="A63" s="108" t="s">
        <v>216</v>
      </c>
      <c r="B63" s="24"/>
      <c r="C63" s="24"/>
      <c r="D63" s="24"/>
      <c r="E63" s="24"/>
      <c r="F63" s="24"/>
      <c r="G63" s="24"/>
      <c r="H63" s="27"/>
    </row>
    <row r="64" ht="15.75" customHeight="1">
      <c r="A64" s="125"/>
      <c r="B64" s="87"/>
      <c r="C64" s="87"/>
      <c r="D64" s="87"/>
      <c r="E64" s="87"/>
      <c r="F64" s="87"/>
      <c r="G64" s="87"/>
      <c r="H64" s="88"/>
    </row>
    <row r="65" ht="15.75" customHeight="1">
      <c r="A65" s="119"/>
      <c r="H65" s="120"/>
    </row>
    <row r="66" ht="15.75" customHeight="1">
      <c r="A66" s="89"/>
      <c r="B66" s="90"/>
      <c r="C66" s="90"/>
      <c r="D66" s="90"/>
      <c r="E66" s="90"/>
      <c r="F66" s="90"/>
      <c r="G66" s="90"/>
      <c r="H66" s="91"/>
    </row>
    <row r="67" ht="15.75" customHeight="1"/>
    <row r="68" ht="15.75" customHeight="1">
      <c r="A68" s="95" t="s">
        <v>226</v>
      </c>
      <c r="G68" s="75" t="s">
        <v>64</v>
      </c>
      <c r="H68" s="96">
        <f>B70</f>
        <v>15</v>
      </c>
    </row>
    <row r="69" ht="15.75" customHeight="1">
      <c r="G69" s="46" t="s">
        <v>227</v>
      </c>
    </row>
    <row r="70" ht="15.75" customHeight="1">
      <c r="A70" s="50" t="s">
        <v>64</v>
      </c>
      <c r="B70" s="121">
        <v>15.0</v>
      </c>
      <c r="C70" s="24"/>
      <c r="D70" s="24"/>
      <c r="E70" s="24"/>
      <c r="F70" s="24"/>
      <c r="G70" s="24"/>
      <c r="H70" s="27"/>
    </row>
    <row r="71" ht="15.75" customHeight="1">
      <c r="A71" s="112" t="s">
        <v>228</v>
      </c>
      <c r="B71" s="24"/>
      <c r="C71" s="24"/>
      <c r="D71" s="24"/>
      <c r="E71" s="24"/>
      <c r="F71" s="24"/>
      <c r="G71" s="24"/>
      <c r="H71" s="27"/>
    </row>
    <row r="72" ht="15.75" customHeight="1">
      <c r="A72" s="110" t="s">
        <v>279</v>
      </c>
      <c r="B72" s="87"/>
      <c r="C72" s="87"/>
      <c r="D72" s="87"/>
      <c r="E72" s="87"/>
      <c r="F72" s="87"/>
      <c r="G72" s="87"/>
      <c r="H72" s="88"/>
    </row>
    <row r="73" ht="15.75" customHeight="1">
      <c r="A73" s="89"/>
      <c r="B73" s="90"/>
      <c r="C73" s="90"/>
      <c r="D73" s="90"/>
      <c r="E73" s="90"/>
      <c r="F73" s="90"/>
      <c r="G73" s="90"/>
      <c r="H73" s="91"/>
    </row>
    <row r="74" ht="15.75" customHeight="1">
      <c r="A74" s="46"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170</v>
      </c>
    </row>
    <row r="3" ht="15.75" customHeight="1"/>
    <row r="4" ht="15.75" customHeight="1">
      <c r="B4" s="17" t="s">
        <v>3</v>
      </c>
      <c r="C4" s="92" t="str">
        <f>'Diseño'!C4</f>
        <v>768 - Algoritmos</v>
      </c>
      <c r="D4" s="24"/>
      <c r="E4" s="24"/>
      <c r="F4" s="24"/>
      <c r="G4" s="27"/>
    </row>
    <row r="5" ht="15.75" customHeight="1">
      <c r="B5" s="30" t="s">
        <v>24</v>
      </c>
      <c r="C5" s="29">
        <v>11.0</v>
      </c>
      <c r="D5" s="24"/>
      <c r="E5" s="24"/>
      <c r="F5" s="24"/>
      <c r="G5" s="27"/>
    </row>
    <row r="6" ht="15.75" customHeight="1">
      <c r="B6" s="93" t="s">
        <v>38</v>
      </c>
      <c r="C6" s="29">
        <f>H10+H21+H44+H68</f>
        <v>120</v>
      </c>
      <c r="D6" s="24"/>
      <c r="E6" s="24"/>
      <c r="F6" s="24"/>
      <c r="G6" s="27"/>
      <c r="I6" s="11"/>
    </row>
    <row r="7" ht="15.75" customHeight="1">
      <c r="B7" s="93" t="s">
        <v>171</v>
      </c>
      <c r="C7" s="29">
        <f>B49+B60</f>
        <v>0</v>
      </c>
      <c r="D7" s="24"/>
      <c r="E7" s="24"/>
      <c r="F7" s="24"/>
      <c r="G7" s="27"/>
    </row>
    <row r="8" ht="15.75" customHeight="1">
      <c r="B8" s="93" t="s">
        <v>172</v>
      </c>
      <c r="C8" s="94" t="str">
        <f>IF(H44&lt;=0, "❌ ERROR: La Actividad 1 debe tener un tiempo mayor a 0.", IF(H21&gt;60, "❌ ERROR: El 'Área de Conocimiento' no puede exceder los 60 min.", IF((H10+H21+H44)&lt;100, "❌ ERROR: El tiempo total debe ser de al menos 100 min.", "✅ VALIDACIÓN CORRECTA")))</f>
        <v>✅ VALIDACIÓN CORRECTA</v>
      </c>
      <c r="D8" s="24"/>
      <c r="E8" s="24"/>
      <c r="F8" s="24"/>
      <c r="G8" s="27"/>
      <c r="I8" s="11"/>
      <c r="J8" s="11"/>
      <c r="K8" s="11"/>
    </row>
    <row r="9" ht="15.75" customHeight="1"/>
    <row r="10" ht="15.75" customHeight="1">
      <c r="A10" s="95" t="s">
        <v>173</v>
      </c>
      <c r="G10" s="75" t="s">
        <v>64</v>
      </c>
      <c r="H10" s="96">
        <f>B13</f>
        <v>5</v>
      </c>
    </row>
    <row r="11" ht="15.75" customHeight="1">
      <c r="G11" s="46" t="s">
        <v>174</v>
      </c>
    </row>
    <row r="12" ht="15.75" customHeight="1">
      <c r="A12" s="50" t="s">
        <v>175</v>
      </c>
      <c r="B12" s="33" t="s">
        <v>295</v>
      </c>
      <c r="C12" s="24"/>
      <c r="D12" s="24"/>
      <c r="E12" s="24"/>
      <c r="F12" s="24"/>
      <c r="G12" s="24"/>
      <c r="H12" s="27"/>
    </row>
    <row r="13" ht="15.75" customHeight="1">
      <c r="A13" s="54" t="s">
        <v>64</v>
      </c>
      <c r="B13" s="33">
        <v>5.0</v>
      </c>
      <c r="C13" s="24"/>
      <c r="D13" s="24"/>
      <c r="E13" s="24"/>
      <c r="F13" s="24"/>
      <c r="G13" s="24"/>
      <c r="H13" s="27"/>
    </row>
    <row r="14" ht="15.75" customHeight="1">
      <c r="A14" s="108" t="s">
        <v>177</v>
      </c>
      <c r="B14" s="24"/>
      <c r="C14" s="24"/>
      <c r="D14" s="24"/>
      <c r="E14" s="24"/>
      <c r="F14" s="24"/>
      <c r="G14" s="24"/>
      <c r="H14" s="27"/>
    </row>
    <row r="15" ht="15.75" customHeight="1">
      <c r="A15" s="110" t="s">
        <v>296</v>
      </c>
      <c r="B15" s="87"/>
      <c r="C15" s="87"/>
      <c r="D15" s="87"/>
      <c r="E15" s="87"/>
      <c r="F15" s="87"/>
      <c r="G15" s="87"/>
      <c r="H15" s="88"/>
    </row>
    <row r="16" ht="15.75" customHeight="1">
      <c r="A16" s="89"/>
      <c r="B16" s="90"/>
      <c r="C16" s="90"/>
      <c r="D16" s="90"/>
      <c r="E16" s="90"/>
      <c r="F16" s="90"/>
      <c r="G16" s="90"/>
      <c r="H16" s="91"/>
    </row>
    <row r="17" ht="15.75" customHeight="1">
      <c r="A17" s="108" t="s">
        <v>179</v>
      </c>
      <c r="B17" s="24"/>
      <c r="C17" s="24"/>
      <c r="D17" s="24"/>
      <c r="E17" s="24"/>
      <c r="F17" s="24"/>
      <c r="G17" s="24"/>
      <c r="H17" s="27"/>
    </row>
    <row r="18" ht="15.75" customHeight="1">
      <c r="A18" s="109" t="s">
        <v>297</v>
      </c>
      <c r="B18" s="87"/>
      <c r="C18" s="87"/>
      <c r="D18" s="87"/>
      <c r="E18" s="87"/>
      <c r="F18" s="87"/>
      <c r="G18" s="87"/>
      <c r="H18" s="88"/>
    </row>
    <row r="19" ht="15.75" customHeight="1">
      <c r="A19" s="89"/>
      <c r="B19" s="90"/>
      <c r="C19" s="90"/>
      <c r="D19" s="90"/>
      <c r="E19" s="90"/>
      <c r="F19" s="90"/>
      <c r="G19" s="90"/>
      <c r="H19" s="91"/>
    </row>
    <row r="20" ht="15.75" customHeight="1"/>
    <row r="21" ht="15.75" customHeight="1">
      <c r="A21" s="95" t="s">
        <v>181</v>
      </c>
      <c r="G21" s="75" t="s">
        <v>64</v>
      </c>
      <c r="H21" s="96">
        <f>SUM(D39:H42)</f>
        <v>60</v>
      </c>
      <c r="I21" s="11"/>
    </row>
    <row r="22" ht="15.75" customHeight="1">
      <c r="G22" s="46" t="s">
        <v>182</v>
      </c>
    </row>
    <row r="23" ht="15.75" customHeight="1">
      <c r="A23" s="50" t="s">
        <v>183</v>
      </c>
      <c r="B23" s="33" t="s">
        <v>28</v>
      </c>
      <c r="C23" s="24"/>
      <c r="D23" s="24"/>
      <c r="E23" s="24"/>
      <c r="F23" s="24"/>
      <c r="G23" s="24"/>
      <c r="H23" s="27"/>
    </row>
    <row r="24" ht="15.75" customHeight="1">
      <c r="A24" s="50" t="s">
        <v>183</v>
      </c>
      <c r="B24" s="33" t="s">
        <v>84</v>
      </c>
      <c r="C24" s="24"/>
      <c r="D24" s="24"/>
      <c r="E24" s="24"/>
      <c r="F24" s="24"/>
      <c r="G24" s="24"/>
      <c r="H24" s="27"/>
    </row>
    <row r="25" ht="15.75" customHeight="1"/>
    <row r="26" ht="15.75" customHeight="1">
      <c r="A26" s="104" t="s">
        <v>184</v>
      </c>
      <c r="B26" s="11"/>
      <c r="C26" s="11"/>
      <c r="D26" s="11"/>
    </row>
    <row r="27" ht="15.75" customHeight="1">
      <c r="A27" s="105" t="s">
        <v>13</v>
      </c>
      <c r="B27" s="106" t="s">
        <v>186</v>
      </c>
      <c r="C27" s="27"/>
      <c r="D27" s="106" t="s">
        <v>187</v>
      </c>
      <c r="E27" s="27"/>
      <c r="F27" s="106" t="s">
        <v>188</v>
      </c>
      <c r="G27" s="24"/>
      <c r="H27" s="27"/>
    </row>
    <row r="28" ht="15.75" customHeight="1">
      <c r="A28" s="30">
        <v>1.0</v>
      </c>
      <c r="B28" s="29" t="str">
        <f>IFERROR(__xludf.DUMMYFUNCTION("FILTER('Diseño'!D:D,'Diseño'!H:H=$C$5)"),"Unidad 6 – Administración y representación de Algoritmos")</f>
        <v>Unidad 6 – Administración y representación de Algoritmos</v>
      </c>
      <c r="C28" s="27"/>
      <c r="D28" s="29" t="str">
        <f>IFERROR(__xludf.DUMMYFUNCTION("FILTER('Diseño'!E:E,'Diseño'!H:H=$C$5)"),"Control de Versiones")</f>
        <v>Control de Versiones</v>
      </c>
      <c r="E28" s="27"/>
      <c r="F28" s="29" t="str">
        <f>IFERROR(__xludf.DUMMYFUNCTION("FILTER('Diseño'!F:F,'Diseño'!H:H=$C$5)"),"Introduccion al uso de Git y Github")</f>
        <v>Introduccion al uso de Git y Github</v>
      </c>
      <c r="G28" s="24"/>
      <c r="H28" s="27"/>
    </row>
    <row r="29" ht="15.75" customHeight="1">
      <c r="A29" s="30">
        <v>2.0</v>
      </c>
      <c r="B29" s="29" t="str">
        <f>IFERROR(__xludf.DUMMYFUNCTION("FILTER('Diseño'!D:D,'Diseño'!H:H=$C$5)"),"Unidad 6 – Administración y representación de Algoritmos")</f>
        <v>Unidad 6 – Administración y representación de Algoritmos</v>
      </c>
      <c r="C29" s="27"/>
      <c r="D29" s="33" t="s">
        <v>304</v>
      </c>
      <c r="E29" s="27"/>
      <c r="F29" s="33" t="s">
        <v>305</v>
      </c>
      <c r="G29" s="24"/>
      <c r="H29" s="27"/>
    </row>
    <row r="30" ht="15.75" customHeight="1">
      <c r="A30" s="30">
        <v>3.0</v>
      </c>
      <c r="B30" s="29" t="str">
        <f>IFERROR(__xludf.DUMMYFUNCTION("FILTER('Diseño'!D:D,'Diseño'!H:H=$C$5)"),"Unidad 6 – Administración y representación de Algoritmos")</f>
        <v>Unidad 6 – Administración y representación de Algoritmos</v>
      </c>
      <c r="C30" s="27"/>
      <c r="D30" s="33" t="s">
        <v>306</v>
      </c>
      <c r="E30" s="27"/>
      <c r="F30" s="33" t="s">
        <v>307</v>
      </c>
      <c r="G30" s="24"/>
      <c r="H30" s="27"/>
    </row>
    <row r="31" ht="15.75" customHeight="1">
      <c r="A31" s="30">
        <v>4.0</v>
      </c>
      <c r="B31" s="29"/>
      <c r="C31" s="27"/>
      <c r="D31" s="29"/>
      <c r="E31" s="27"/>
      <c r="F31" s="29"/>
      <c r="G31" s="24"/>
      <c r="H31" s="27"/>
    </row>
    <row r="32" ht="15.75" customHeight="1">
      <c r="A32" s="30">
        <v>5.0</v>
      </c>
      <c r="B32" s="29"/>
      <c r="C32" s="27"/>
      <c r="D32" s="29"/>
      <c r="E32" s="27"/>
      <c r="F32" s="29"/>
      <c r="G32" s="24"/>
      <c r="H32" s="27"/>
    </row>
    <row r="33" ht="15.75" customHeight="1">
      <c r="A33" s="30">
        <v>6.0</v>
      </c>
      <c r="B33" s="29"/>
      <c r="C33" s="27"/>
      <c r="D33" s="29"/>
      <c r="E33" s="27"/>
      <c r="F33" s="29"/>
      <c r="G33" s="24"/>
      <c r="H33" s="27"/>
    </row>
    <row r="34" ht="15.75" customHeight="1">
      <c r="A34" s="30">
        <v>7.0</v>
      </c>
      <c r="B34" s="29"/>
      <c r="C34" s="27"/>
      <c r="D34" s="29"/>
      <c r="E34" s="27"/>
      <c r="F34" s="29"/>
      <c r="G34" s="24"/>
      <c r="H34" s="27"/>
    </row>
    <row r="35" ht="15.75" customHeight="1"/>
    <row r="36" ht="15.75" customHeight="1">
      <c r="A36" s="104" t="s">
        <v>191</v>
      </c>
    </row>
    <row r="37" ht="15.75" customHeight="1">
      <c r="A37" s="11"/>
      <c r="B37" s="11"/>
      <c r="C37" s="11"/>
      <c r="D37" s="11"/>
      <c r="E37" s="11"/>
      <c r="F37" s="11"/>
      <c r="G37" s="11"/>
      <c r="H37" s="11"/>
    </row>
    <row r="38">
      <c r="A38" s="105" t="s">
        <v>192</v>
      </c>
      <c r="B38" s="105" t="s">
        <v>99</v>
      </c>
      <c r="C38" s="111" t="s">
        <v>193</v>
      </c>
      <c r="D38" s="112" t="s">
        <v>195</v>
      </c>
      <c r="E38" s="24"/>
      <c r="F38" s="24"/>
      <c r="G38" s="24"/>
      <c r="H38" s="27"/>
      <c r="I38" s="113" t="s">
        <v>118</v>
      </c>
    </row>
    <row r="39" ht="15.75" customHeight="1">
      <c r="A39" s="30" t="s">
        <v>196</v>
      </c>
      <c r="B39" s="30" t="s">
        <v>197</v>
      </c>
      <c r="C39" s="30">
        <v>30.0</v>
      </c>
      <c r="D39" s="33">
        <v>30.0</v>
      </c>
      <c r="E39" s="24"/>
      <c r="F39" s="24"/>
      <c r="G39" s="24"/>
      <c r="H39" s="27"/>
      <c r="I39" s="30" t="str">
        <f t="shared" ref="I39:I42" si="1">IF(D39&lt;=C39,"Correcto", "Corregir")</f>
        <v>Correcto</v>
      </c>
    </row>
    <row r="40" ht="15.75" customHeight="1">
      <c r="A40" s="30" t="s">
        <v>199</v>
      </c>
      <c r="B40" s="30" t="s">
        <v>197</v>
      </c>
      <c r="C40" s="30">
        <v>6.0</v>
      </c>
      <c r="D40" s="33">
        <v>5.0</v>
      </c>
      <c r="E40" s="24"/>
      <c r="F40" s="24"/>
      <c r="G40" s="24"/>
      <c r="H40" s="27"/>
      <c r="I40" s="30" t="str">
        <f t="shared" si="1"/>
        <v>Correcto</v>
      </c>
    </row>
    <row r="41" ht="15.75" customHeight="1">
      <c r="A41" s="30" t="s">
        <v>200</v>
      </c>
      <c r="B41" s="30" t="s">
        <v>201</v>
      </c>
      <c r="C41" s="30">
        <v>10.0</v>
      </c>
      <c r="D41" s="33">
        <v>5.0</v>
      </c>
      <c r="E41" s="24"/>
      <c r="F41" s="24"/>
      <c r="G41" s="24"/>
      <c r="H41" s="27"/>
      <c r="I41" s="30" t="str">
        <f t="shared" si="1"/>
        <v>Correcto</v>
      </c>
    </row>
    <row r="42" ht="15.75" customHeight="1">
      <c r="A42" s="30" t="s">
        <v>203</v>
      </c>
      <c r="B42" s="30" t="s">
        <v>197</v>
      </c>
      <c r="C42" s="30">
        <v>30.0</v>
      </c>
      <c r="D42" s="33">
        <v>20.0</v>
      </c>
      <c r="E42" s="24"/>
      <c r="F42" s="24"/>
      <c r="G42" s="24"/>
      <c r="H42" s="27"/>
      <c r="I42" s="30" t="str">
        <f t="shared" si="1"/>
        <v>Correcto</v>
      </c>
    </row>
    <row r="43" ht="15.75" customHeight="1"/>
    <row r="44" ht="15.75" customHeight="1">
      <c r="A44" s="95" t="s">
        <v>204</v>
      </c>
      <c r="G44" s="75" t="s">
        <v>64</v>
      </c>
      <c r="H44" s="96">
        <f>B50</f>
        <v>40</v>
      </c>
    </row>
    <row r="45" ht="15.75" customHeight="1">
      <c r="G45" s="46" t="s">
        <v>205</v>
      </c>
    </row>
    <row r="46" ht="15.75" customHeight="1">
      <c r="A46" s="46" t="s">
        <v>206</v>
      </c>
    </row>
    <row r="47">
      <c r="A47" s="50" t="s">
        <v>207</v>
      </c>
      <c r="B47" s="33" t="s">
        <v>84</v>
      </c>
      <c r="C47" s="24"/>
      <c r="D47" s="24"/>
      <c r="E47" s="24"/>
      <c r="F47" s="24"/>
      <c r="G47" s="24"/>
      <c r="H47" s="27"/>
    </row>
    <row r="48" ht="15.75" customHeight="1">
      <c r="A48" s="50" t="s">
        <v>12</v>
      </c>
      <c r="B48" s="33" t="s">
        <v>315</v>
      </c>
      <c r="C48" s="24"/>
      <c r="D48" s="24"/>
      <c r="E48" s="24"/>
      <c r="F48" s="24"/>
      <c r="G48" s="24"/>
      <c r="H48" s="27"/>
    </row>
    <row r="49" ht="15.75" customHeight="1">
      <c r="A49" s="50" t="s">
        <v>171</v>
      </c>
      <c r="B49" s="117">
        <v>0.0</v>
      </c>
      <c r="C49" s="24"/>
      <c r="D49" s="24"/>
      <c r="E49" s="24"/>
      <c r="F49" s="24"/>
      <c r="G49" s="24"/>
      <c r="H49" s="27"/>
    </row>
    <row r="50" ht="15.75" customHeight="1">
      <c r="A50" s="50" t="s">
        <v>64</v>
      </c>
      <c r="B50" s="33">
        <v>40.0</v>
      </c>
      <c r="C50" s="24"/>
      <c r="D50" s="24"/>
      <c r="E50" s="24"/>
      <c r="F50" s="24"/>
      <c r="G50" s="24"/>
      <c r="H50" s="27"/>
    </row>
    <row r="51" ht="15.75" customHeight="1">
      <c r="A51" s="118" t="s">
        <v>214</v>
      </c>
      <c r="B51" s="11"/>
      <c r="C51" s="11"/>
      <c r="D51" s="11"/>
      <c r="E51" s="11"/>
      <c r="F51" s="11"/>
      <c r="G51" s="11"/>
      <c r="H51" s="11"/>
    </row>
    <row r="52" ht="15.75" customHeight="1">
      <c r="A52" s="108" t="s">
        <v>216</v>
      </c>
      <c r="B52" s="24"/>
      <c r="C52" s="24"/>
      <c r="D52" s="24"/>
      <c r="E52" s="24"/>
      <c r="F52" s="24"/>
      <c r="G52" s="24"/>
      <c r="H52" s="27"/>
    </row>
    <row r="53" ht="15.75" customHeight="1">
      <c r="A53" s="110" t="s">
        <v>319</v>
      </c>
      <c r="B53" s="87"/>
      <c r="C53" s="87"/>
      <c r="D53" s="87"/>
      <c r="E53" s="87"/>
      <c r="F53" s="87"/>
      <c r="G53" s="87"/>
      <c r="H53" s="88"/>
    </row>
    <row r="54" ht="15.75" customHeight="1">
      <c r="A54" s="119"/>
      <c r="H54" s="120"/>
    </row>
    <row r="55" ht="15.75" customHeight="1">
      <c r="A55" s="89"/>
      <c r="B55" s="90"/>
      <c r="C55" s="90"/>
      <c r="D55" s="90"/>
      <c r="E55" s="90"/>
      <c r="F55" s="90"/>
      <c r="G55" s="90"/>
      <c r="H55" s="91"/>
    </row>
    <row r="56" ht="15.75" customHeight="1"/>
    <row r="57" ht="15.75" customHeight="1">
      <c r="A57" s="46" t="s">
        <v>222</v>
      </c>
    </row>
    <row r="58">
      <c r="A58" s="50" t="s">
        <v>207</v>
      </c>
      <c r="B58" s="29"/>
      <c r="C58" s="24"/>
      <c r="D58" s="24"/>
      <c r="E58" s="24"/>
      <c r="F58" s="24"/>
      <c r="G58" s="24"/>
      <c r="H58" s="27"/>
    </row>
    <row r="59" ht="15.75" customHeight="1">
      <c r="A59" s="50" t="s">
        <v>12</v>
      </c>
      <c r="B59" s="29"/>
      <c r="C59" s="24"/>
      <c r="D59" s="24"/>
      <c r="E59" s="24"/>
      <c r="F59" s="24"/>
      <c r="G59" s="24"/>
      <c r="H59" s="27"/>
    </row>
    <row r="60" ht="15.75" customHeight="1">
      <c r="A60" s="50" t="s">
        <v>171</v>
      </c>
      <c r="B60" s="117"/>
      <c r="C60" s="24"/>
      <c r="D60" s="24"/>
      <c r="E60" s="24"/>
      <c r="F60" s="24"/>
      <c r="G60" s="24"/>
      <c r="H60" s="27"/>
    </row>
    <row r="61" ht="15.75" customHeight="1">
      <c r="A61" s="50" t="s">
        <v>64</v>
      </c>
      <c r="B61" s="117"/>
      <c r="C61" s="24"/>
      <c r="D61" s="24"/>
      <c r="E61" s="24"/>
      <c r="F61" s="24"/>
      <c r="G61" s="24"/>
      <c r="H61" s="27"/>
    </row>
    <row r="62" ht="15.75" customHeight="1">
      <c r="A62" s="122" t="s">
        <v>224</v>
      </c>
      <c r="B62" s="11"/>
      <c r="C62" s="11"/>
      <c r="D62" s="11"/>
      <c r="E62" s="11"/>
      <c r="F62" s="11"/>
      <c r="G62" s="11"/>
      <c r="H62" s="11"/>
    </row>
    <row r="63" ht="15.75" customHeight="1">
      <c r="A63" s="108" t="s">
        <v>216</v>
      </c>
      <c r="B63" s="24"/>
      <c r="C63" s="24"/>
      <c r="D63" s="24"/>
      <c r="E63" s="24"/>
      <c r="F63" s="24"/>
      <c r="G63" s="24"/>
      <c r="H63" s="27"/>
    </row>
    <row r="64" ht="15.75" customHeight="1">
      <c r="A64" s="125"/>
      <c r="B64" s="87"/>
      <c r="C64" s="87"/>
      <c r="D64" s="87"/>
      <c r="E64" s="87"/>
      <c r="F64" s="87"/>
      <c r="G64" s="87"/>
      <c r="H64" s="88"/>
    </row>
    <row r="65" ht="15.75" customHeight="1">
      <c r="A65" s="119"/>
      <c r="H65" s="120"/>
    </row>
    <row r="66" ht="15.75" customHeight="1">
      <c r="A66" s="89"/>
      <c r="B66" s="90"/>
      <c r="C66" s="90"/>
      <c r="D66" s="90"/>
      <c r="E66" s="90"/>
      <c r="F66" s="90"/>
      <c r="G66" s="90"/>
      <c r="H66" s="91"/>
    </row>
    <row r="67" ht="15.75" customHeight="1"/>
    <row r="68" ht="15.75" customHeight="1">
      <c r="A68" s="95" t="s">
        <v>226</v>
      </c>
      <c r="G68" s="75" t="s">
        <v>64</v>
      </c>
      <c r="H68" s="96">
        <f>B70</f>
        <v>15</v>
      </c>
    </row>
    <row r="69" ht="15.75" customHeight="1">
      <c r="G69" s="46" t="s">
        <v>227</v>
      </c>
    </row>
    <row r="70" ht="15.75" customHeight="1">
      <c r="A70" s="50" t="s">
        <v>64</v>
      </c>
      <c r="B70" s="121">
        <v>15.0</v>
      </c>
      <c r="C70" s="24"/>
      <c r="D70" s="24"/>
      <c r="E70" s="24"/>
      <c r="F70" s="24"/>
      <c r="G70" s="24"/>
      <c r="H70" s="27"/>
    </row>
    <row r="71" ht="15.75" customHeight="1">
      <c r="A71" s="112" t="s">
        <v>228</v>
      </c>
      <c r="B71" s="24"/>
      <c r="C71" s="24"/>
      <c r="D71" s="24"/>
      <c r="E71" s="24"/>
      <c r="F71" s="24"/>
      <c r="G71" s="24"/>
      <c r="H71" s="27"/>
    </row>
    <row r="72" ht="15.75" customHeight="1">
      <c r="A72" s="110" t="s">
        <v>326</v>
      </c>
      <c r="B72" s="87"/>
      <c r="C72" s="87"/>
      <c r="D72" s="87"/>
      <c r="E72" s="87"/>
      <c r="F72" s="87"/>
      <c r="G72" s="87"/>
      <c r="H72" s="88"/>
    </row>
    <row r="73" ht="15.75" customHeight="1">
      <c r="A73" s="89"/>
      <c r="B73" s="90"/>
      <c r="C73" s="90"/>
      <c r="D73" s="90"/>
      <c r="E73" s="90"/>
      <c r="F73" s="90"/>
      <c r="G73" s="90"/>
      <c r="H73" s="91"/>
    </row>
    <row r="74" ht="15.75" customHeight="1">
      <c r="A74" s="46"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8" t="s">
        <v>83</v>
      </c>
    </row>
    <row r="3" ht="15.75" customHeight="1"/>
    <row r="4" ht="15.75" customHeight="1">
      <c r="B4" s="17" t="s">
        <v>3</v>
      </c>
      <c r="C4" s="29" t="str">
        <f>'Diseño'!C4</f>
        <v>768 - Algoritmos</v>
      </c>
      <c r="D4" s="24"/>
      <c r="E4" s="24"/>
      <c r="F4" s="24"/>
      <c r="G4" s="27"/>
    </row>
    <row r="5" ht="15.75" customHeight="1">
      <c r="B5" s="93" t="s">
        <v>38</v>
      </c>
      <c r="C5" s="29">
        <f>H9+H26+H43</f>
        <v>70</v>
      </c>
      <c r="D5" s="24"/>
      <c r="E5" s="24"/>
      <c r="F5" s="24"/>
      <c r="G5" s="27"/>
    </row>
    <row r="6" ht="15.75" customHeight="1">
      <c r="B6" s="93" t="s">
        <v>171</v>
      </c>
      <c r="C6" s="29">
        <f>F9+F26+F43</f>
        <v>60</v>
      </c>
      <c r="D6" s="24"/>
      <c r="E6" s="24"/>
      <c r="F6" s="24"/>
      <c r="G6" s="27"/>
    </row>
    <row r="7" ht="15.75" customHeight="1">
      <c r="B7" s="12" t="s">
        <v>308</v>
      </c>
    </row>
    <row r="8" ht="15.75" customHeight="1"/>
    <row r="9" ht="15.75" customHeight="1">
      <c r="A9" s="95" t="s">
        <v>309</v>
      </c>
      <c r="E9" s="75" t="s">
        <v>171</v>
      </c>
      <c r="F9" s="124">
        <v>25.0</v>
      </c>
      <c r="G9" s="75" t="s">
        <v>310</v>
      </c>
      <c r="H9" s="124">
        <v>30.0</v>
      </c>
    </row>
    <row r="10" ht="15.75" customHeight="1">
      <c r="A10" s="12" t="s">
        <v>197</v>
      </c>
    </row>
    <row r="11" ht="15.75" customHeight="1">
      <c r="A11" s="105" t="s">
        <v>183</v>
      </c>
      <c r="B11" s="29"/>
      <c r="C11" s="24"/>
      <c r="D11" s="24"/>
      <c r="E11" s="24"/>
      <c r="F11" s="24"/>
      <c r="G11" s="24"/>
      <c r="H11" s="27"/>
    </row>
    <row r="12" ht="15.75" customHeight="1">
      <c r="A12" s="105" t="s">
        <v>183</v>
      </c>
      <c r="B12" s="29"/>
      <c r="C12" s="24"/>
      <c r="D12" s="24"/>
      <c r="E12" s="24"/>
      <c r="F12" s="24"/>
      <c r="G12" s="24"/>
      <c r="H12" s="27"/>
    </row>
    <row r="13" ht="15.75" customHeight="1">
      <c r="A13" s="105" t="s">
        <v>183</v>
      </c>
      <c r="B13" s="29"/>
      <c r="C13" s="24"/>
      <c r="D13" s="24"/>
      <c r="E13" s="24"/>
      <c r="F13" s="24"/>
      <c r="G13" s="24"/>
      <c r="H13" s="27"/>
    </row>
    <row r="14" ht="15.75" customHeight="1">
      <c r="A14" s="105" t="s">
        <v>311</v>
      </c>
      <c r="B14" s="33" t="s">
        <v>312</v>
      </c>
      <c r="C14" s="24"/>
      <c r="D14" s="24"/>
      <c r="E14" s="24"/>
      <c r="F14" s="24"/>
      <c r="G14" s="24"/>
      <c r="H14" s="27"/>
    </row>
    <row r="15" ht="15.75" customHeight="1">
      <c r="A15" s="108" t="s">
        <v>313</v>
      </c>
      <c r="B15" s="24"/>
      <c r="C15" s="24"/>
      <c r="D15" s="24"/>
      <c r="E15" s="24"/>
      <c r="F15" s="24"/>
      <c r="G15" s="24"/>
      <c r="H15" s="27"/>
    </row>
    <row r="16" ht="15.75" customHeight="1">
      <c r="A16" s="129" t="s">
        <v>314</v>
      </c>
      <c r="B16" s="87"/>
      <c r="C16" s="87"/>
      <c r="D16" s="87"/>
      <c r="E16" s="87"/>
      <c r="F16" s="87"/>
      <c r="G16" s="87"/>
      <c r="H16" s="88"/>
    </row>
    <row r="17" ht="15.75" customHeight="1">
      <c r="A17" s="119"/>
      <c r="H17" s="120"/>
    </row>
    <row r="18" ht="15.75" customHeight="1">
      <c r="A18" s="89"/>
      <c r="B18" s="90"/>
      <c r="C18" s="90"/>
      <c r="D18" s="90"/>
      <c r="E18" s="90"/>
      <c r="F18" s="90"/>
      <c r="G18" s="90"/>
      <c r="H18" s="91"/>
    </row>
    <row r="19" ht="15.75" customHeight="1">
      <c r="A19" s="108" t="s">
        <v>316</v>
      </c>
      <c r="B19" s="24"/>
      <c r="C19" s="24"/>
      <c r="D19" s="24"/>
      <c r="E19" s="24"/>
      <c r="F19" s="24"/>
      <c r="G19" s="24"/>
      <c r="H19" s="27"/>
    </row>
    <row r="20" ht="15.75" customHeight="1">
      <c r="A20" s="109" t="s">
        <v>317</v>
      </c>
      <c r="B20" s="87"/>
      <c r="C20" s="87"/>
      <c r="D20" s="87"/>
      <c r="E20" s="87"/>
      <c r="F20" s="87"/>
      <c r="G20" s="87"/>
      <c r="H20" s="88"/>
    </row>
    <row r="21" ht="15.75" customHeight="1">
      <c r="A21" s="119"/>
      <c r="H21" s="120"/>
    </row>
    <row r="22" ht="15.75" customHeight="1">
      <c r="A22" s="119"/>
      <c r="H22" s="120"/>
    </row>
    <row r="23" ht="15.75" customHeight="1">
      <c r="A23" s="89"/>
      <c r="B23" s="90"/>
      <c r="C23" s="90"/>
      <c r="D23" s="90"/>
      <c r="E23" s="90"/>
      <c r="F23" s="90"/>
      <c r="G23" s="90"/>
      <c r="H23" s="91"/>
    </row>
    <row r="24" ht="15.75" customHeight="1"/>
    <row r="25" ht="15.75" customHeight="1"/>
    <row r="26" ht="15.75" customHeight="1">
      <c r="A26" s="95" t="s">
        <v>318</v>
      </c>
      <c r="E26" s="75" t="s">
        <v>171</v>
      </c>
      <c r="F26" s="124">
        <v>35.0</v>
      </c>
      <c r="G26" s="75" t="s">
        <v>310</v>
      </c>
      <c r="H26" s="124">
        <v>40.0</v>
      </c>
    </row>
    <row r="27" ht="15.75" customHeight="1">
      <c r="A27" s="12" t="s">
        <v>197</v>
      </c>
    </row>
    <row r="28" ht="15.75" customHeight="1">
      <c r="A28" s="105" t="s">
        <v>183</v>
      </c>
      <c r="B28" s="29"/>
      <c r="C28" s="24"/>
      <c r="D28" s="24"/>
      <c r="E28" s="24"/>
      <c r="F28" s="24"/>
      <c r="G28" s="24"/>
      <c r="H28" s="27"/>
    </row>
    <row r="29" ht="15.75" customHeight="1">
      <c r="A29" s="105" t="s">
        <v>183</v>
      </c>
      <c r="B29" s="29"/>
      <c r="C29" s="24"/>
      <c r="D29" s="24"/>
      <c r="E29" s="24"/>
      <c r="F29" s="24"/>
      <c r="G29" s="24"/>
      <c r="H29" s="27"/>
    </row>
    <row r="30" ht="15.75" customHeight="1">
      <c r="A30" s="105" t="s">
        <v>183</v>
      </c>
      <c r="B30" s="29"/>
      <c r="C30" s="24"/>
      <c r="D30" s="24"/>
      <c r="E30" s="24"/>
      <c r="F30" s="24"/>
      <c r="G30" s="24"/>
      <c r="H30" s="27"/>
    </row>
    <row r="31" ht="15.75" customHeight="1">
      <c r="A31" s="105" t="s">
        <v>311</v>
      </c>
      <c r="B31" s="33" t="s">
        <v>320</v>
      </c>
      <c r="C31" s="24"/>
      <c r="D31" s="24"/>
      <c r="E31" s="24"/>
      <c r="F31" s="24"/>
      <c r="G31" s="24"/>
      <c r="H31" s="27"/>
    </row>
    <row r="32" ht="15.75" customHeight="1">
      <c r="A32" s="108" t="s">
        <v>313</v>
      </c>
      <c r="B32" s="24"/>
      <c r="C32" s="24"/>
      <c r="D32" s="24"/>
      <c r="E32" s="24"/>
      <c r="F32" s="24"/>
      <c r="G32" s="24"/>
      <c r="H32" s="27"/>
    </row>
    <row r="33" ht="15.75" customHeight="1">
      <c r="A33" s="129" t="s">
        <v>322</v>
      </c>
      <c r="B33" s="87"/>
      <c r="C33" s="87"/>
      <c r="D33" s="87"/>
      <c r="E33" s="87"/>
      <c r="F33" s="87"/>
      <c r="G33" s="87"/>
      <c r="H33" s="88"/>
    </row>
    <row r="34" ht="15.75" customHeight="1">
      <c r="A34" s="119"/>
      <c r="H34" s="120"/>
    </row>
    <row r="35" ht="15.75" customHeight="1">
      <c r="A35" s="89"/>
      <c r="B35" s="90"/>
      <c r="C35" s="90"/>
      <c r="D35" s="90"/>
      <c r="E35" s="90"/>
      <c r="F35" s="90"/>
      <c r="G35" s="90"/>
      <c r="H35" s="91"/>
    </row>
    <row r="36" ht="15.75" customHeight="1">
      <c r="A36" s="108" t="s">
        <v>316</v>
      </c>
      <c r="B36" s="24"/>
      <c r="C36" s="24"/>
      <c r="D36" s="24"/>
      <c r="E36" s="24"/>
      <c r="F36" s="24"/>
      <c r="G36" s="24"/>
      <c r="H36" s="27"/>
    </row>
    <row r="37" ht="15.75" customHeight="1">
      <c r="A37" s="129" t="s">
        <v>323</v>
      </c>
      <c r="B37" s="87"/>
      <c r="C37" s="87"/>
      <c r="D37" s="87"/>
      <c r="E37" s="87"/>
      <c r="F37" s="87"/>
      <c r="G37" s="87"/>
      <c r="H37" s="88"/>
    </row>
    <row r="38" ht="15.75" customHeight="1">
      <c r="A38" s="119"/>
      <c r="H38" s="120"/>
    </row>
    <row r="39" ht="15.75" customHeight="1">
      <c r="A39" s="119"/>
      <c r="H39" s="120"/>
    </row>
    <row r="40" ht="15.75" customHeight="1">
      <c r="A40" s="89"/>
      <c r="B40" s="90"/>
      <c r="C40" s="90"/>
      <c r="D40" s="90"/>
      <c r="E40" s="90"/>
      <c r="F40" s="90"/>
      <c r="G40" s="90"/>
      <c r="H40" s="91"/>
    </row>
    <row r="41" ht="15.75" customHeight="1"/>
    <row r="42" ht="15.75" customHeight="1"/>
    <row r="43" ht="15.75" customHeight="1">
      <c r="A43" s="95" t="s">
        <v>324</v>
      </c>
      <c r="E43" s="75" t="s">
        <v>171</v>
      </c>
      <c r="F43" s="96"/>
      <c r="G43" s="75" t="s">
        <v>310</v>
      </c>
      <c r="H43" s="96"/>
    </row>
    <row r="44" ht="15.75" customHeight="1">
      <c r="A44" s="118" t="s">
        <v>325</v>
      </c>
    </row>
    <row r="45" ht="15.75" customHeight="1">
      <c r="A45" s="105" t="s">
        <v>183</v>
      </c>
      <c r="B45" s="29"/>
      <c r="C45" s="24"/>
      <c r="D45" s="24"/>
      <c r="E45" s="24"/>
      <c r="F45" s="24"/>
      <c r="G45" s="24"/>
      <c r="H45" s="27"/>
    </row>
    <row r="46" ht="15.75" customHeight="1">
      <c r="A46" s="105" t="s">
        <v>183</v>
      </c>
      <c r="B46" s="29"/>
      <c r="C46" s="24"/>
      <c r="D46" s="24"/>
      <c r="E46" s="24"/>
      <c r="F46" s="24"/>
      <c r="G46" s="24"/>
      <c r="H46" s="27"/>
    </row>
    <row r="47" ht="15.75" customHeight="1">
      <c r="A47" s="105" t="s">
        <v>183</v>
      </c>
      <c r="B47" s="29"/>
      <c r="C47" s="24"/>
      <c r="D47" s="24"/>
      <c r="E47" s="24"/>
      <c r="F47" s="24"/>
      <c r="G47" s="24"/>
      <c r="H47" s="27"/>
    </row>
    <row r="48" ht="15.75" customHeight="1">
      <c r="A48" s="105" t="s">
        <v>311</v>
      </c>
      <c r="B48" s="29"/>
      <c r="C48" s="24"/>
      <c r="D48" s="24"/>
      <c r="E48" s="24"/>
      <c r="F48" s="24"/>
      <c r="G48" s="24"/>
      <c r="H48" s="27"/>
    </row>
    <row r="49" ht="15.75" customHeight="1">
      <c r="A49" s="108" t="s">
        <v>313</v>
      </c>
      <c r="B49" s="24"/>
      <c r="C49" s="24"/>
      <c r="D49" s="24"/>
      <c r="E49" s="24"/>
      <c r="F49" s="24"/>
      <c r="G49" s="24"/>
      <c r="H49" s="27"/>
    </row>
    <row r="50" ht="15.75" customHeight="1">
      <c r="A50" s="125"/>
      <c r="B50" s="87"/>
      <c r="C50" s="87"/>
      <c r="D50" s="87"/>
      <c r="E50" s="87"/>
      <c r="F50" s="87"/>
      <c r="G50" s="87"/>
      <c r="H50" s="88"/>
    </row>
    <row r="51" ht="15.75" customHeight="1">
      <c r="A51" s="119"/>
      <c r="H51" s="120"/>
    </row>
    <row r="52" ht="15.75" customHeight="1">
      <c r="A52" s="89"/>
      <c r="B52" s="90"/>
      <c r="C52" s="90"/>
      <c r="D52" s="90"/>
      <c r="E52" s="90"/>
      <c r="F52" s="90"/>
      <c r="G52" s="90"/>
      <c r="H52" s="91"/>
    </row>
    <row r="53" ht="15.75" customHeight="1">
      <c r="A53" s="108" t="s">
        <v>316</v>
      </c>
      <c r="B53" s="24"/>
      <c r="C53" s="24"/>
      <c r="D53" s="24"/>
      <c r="E53" s="24"/>
      <c r="F53" s="24"/>
      <c r="G53" s="24"/>
      <c r="H53" s="27"/>
    </row>
    <row r="54" ht="15.75" customHeight="1">
      <c r="A54" s="125"/>
      <c r="B54" s="87"/>
      <c r="C54" s="87"/>
      <c r="D54" s="87"/>
      <c r="E54" s="87"/>
      <c r="F54" s="87"/>
      <c r="G54" s="87"/>
      <c r="H54" s="88"/>
    </row>
    <row r="55" ht="15.75" customHeight="1">
      <c r="A55" s="119"/>
      <c r="H55" s="120"/>
    </row>
    <row r="56" ht="15.75" customHeight="1">
      <c r="A56" s="119"/>
      <c r="H56" s="120"/>
    </row>
    <row r="57" ht="15.75" customHeight="1">
      <c r="A57" s="89"/>
      <c r="B57" s="90"/>
      <c r="C57" s="90"/>
      <c r="D57" s="90"/>
      <c r="E57" s="90"/>
      <c r="F57" s="90"/>
      <c r="G57" s="90"/>
      <c r="H57" s="91"/>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11:B13 B28:B30 B45:B47">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8" t="s">
        <v>327</v>
      </c>
    </row>
    <row r="3" ht="15.75" customHeight="1"/>
    <row r="4" ht="15.75" customHeight="1">
      <c r="B4" s="17" t="s">
        <v>3</v>
      </c>
      <c r="C4" s="29" t="str">
        <f>'Diseño'!C4</f>
        <v>768 - Algoritmos</v>
      </c>
      <c r="D4" s="24"/>
      <c r="E4" s="24"/>
      <c r="F4" s="24"/>
      <c r="G4" s="27"/>
    </row>
    <row r="5" ht="15.75" customHeight="1">
      <c r="B5" s="93" t="s">
        <v>38</v>
      </c>
      <c r="C5" s="29">
        <f>H9+H26+H43+H60+H77+H94+H111</f>
        <v>40</v>
      </c>
      <c r="D5" s="24"/>
      <c r="E5" s="24"/>
      <c r="F5" s="24"/>
      <c r="G5" s="27"/>
    </row>
    <row r="6" ht="15.75" customHeight="1">
      <c r="B6" s="93" t="s">
        <v>171</v>
      </c>
      <c r="C6" s="29">
        <f>F9+F26+F43+F60+F77+F94+F111</f>
        <v>20</v>
      </c>
      <c r="D6" s="24"/>
      <c r="E6" s="24"/>
      <c r="F6" s="24"/>
      <c r="G6" s="27"/>
    </row>
    <row r="7" ht="15.75" customHeight="1">
      <c r="B7" s="12" t="s">
        <v>328</v>
      </c>
    </row>
    <row r="8" ht="15.75" customHeight="1"/>
    <row r="9" ht="15.75" customHeight="1">
      <c r="A9" s="130" t="s">
        <v>329</v>
      </c>
      <c r="E9" s="131" t="s">
        <v>171</v>
      </c>
      <c r="F9" s="132">
        <v>5.0</v>
      </c>
      <c r="G9" s="131" t="s">
        <v>310</v>
      </c>
      <c r="H9" s="132">
        <v>10.0</v>
      </c>
    </row>
    <row r="10" ht="15.75" customHeight="1">
      <c r="A10" s="133" t="s">
        <v>330</v>
      </c>
      <c r="B10" s="103"/>
      <c r="C10" s="103"/>
      <c r="D10" s="103"/>
      <c r="E10" s="103"/>
      <c r="F10" s="103"/>
      <c r="G10" s="103"/>
      <c r="H10" s="103"/>
    </row>
    <row r="11" ht="15.75" customHeight="1">
      <c r="A11" s="134" t="s">
        <v>183</v>
      </c>
      <c r="B11" s="135" t="s">
        <v>334</v>
      </c>
      <c r="C11" s="24"/>
      <c r="D11" s="24"/>
      <c r="E11" s="24"/>
      <c r="F11" s="24"/>
      <c r="G11" s="24"/>
      <c r="H11" s="27"/>
    </row>
    <row r="12" ht="15.75" customHeight="1">
      <c r="A12" s="134" t="s">
        <v>183</v>
      </c>
      <c r="B12" s="135" t="s">
        <v>335</v>
      </c>
      <c r="C12" s="24"/>
      <c r="D12" s="24"/>
      <c r="E12" s="24"/>
      <c r="F12" s="24"/>
      <c r="G12" s="24"/>
      <c r="H12" s="27"/>
    </row>
    <row r="13" ht="15.75" customHeight="1">
      <c r="A13" s="134" t="s">
        <v>183</v>
      </c>
      <c r="B13" s="136"/>
      <c r="C13" s="24"/>
      <c r="D13" s="24"/>
      <c r="E13" s="24"/>
      <c r="F13" s="24"/>
      <c r="G13" s="24"/>
      <c r="H13" s="27"/>
    </row>
    <row r="14" ht="15.75" customHeight="1">
      <c r="A14" s="134" t="s">
        <v>311</v>
      </c>
      <c r="B14" s="135" t="s">
        <v>336</v>
      </c>
      <c r="C14" s="24"/>
      <c r="D14" s="24"/>
      <c r="E14" s="24"/>
      <c r="F14" s="24"/>
      <c r="G14" s="24"/>
      <c r="H14" s="27"/>
    </row>
    <row r="15" ht="15.75" customHeight="1">
      <c r="A15" s="137" t="s">
        <v>313</v>
      </c>
      <c r="B15" s="24"/>
      <c r="C15" s="24"/>
      <c r="D15" s="24"/>
      <c r="E15" s="24"/>
      <c r="F15" s="24"/>
      <c r="G15" s="24"/>
      <c r="H15" s="27"/>
    </row>
    <row r="16" ht="15.75" customHeight="1">
      <c r="A16" s="138" t="s">
        <v>337</v>
      </c>
      <c r="B16" s="87"/>
      <c r="C16" s="87"/>
      <c r="D16" s="87"/>
      <c r="E16" s="87"/>
      <c r="F16" s="87"/>
      <c r="G16" s="87"/>
      <c r="H16" s="88"/>
    </row>
    <row r="17" ht="15.75" customHeight="1">
      <c r="A17" s="119"/>
      <c r="H17" s="120"/>
    </row>
    <row r="18" ht="15.75" customHeight="1">
      <c r="A18" s="89"/>
      <c r="B18" s="90"/>
      <c r="C18" s="90"/>
      <c r="D18" s="90"/>
      <c r="E18" s="90"/>
      <c r="F18" s="90"/>
      <c r="G18" s="90"/>
      <c r="H18" s="91"/>
    </row>
    <row r="19" ht="15.75" customHeight="1">
      <c r="A19" s="137" t="s">
        <v>316</v>
      </c>
      <c r="B19" s="24"/>
      <c r="C19" s="24"/>
      <c r="D19" s="24"/>
      <c r="E19" s="24"/>
      <c r="F19" s="24"/>
      <c r="G19" s="24"/>
      <c r="H19" s="27"/>
    </row>
    <row r="20" ht="15.75" customHeight="1">
      <c r="A20" s="138" t="s">
        <v>340</v>
      </c>
      <c r="B20" s="87"/>
      <c r="C20" s="87"/>
      <c r="D20" s="87"/>
      <c r="E20" s="87"/>
      <c r="F20" s="87"/>
      <c r="G20" s="87"/>
      <c r="H20" s="88"/>
    </row>
    <row r="21" ht="15.75" customHeight="1">
      <c r="A21" s="119"/>
      <c r="H21" s="120"/>
    </row>
    <row r="22" ht="15.75" customHeight="1">
      <c r="A22" s="119"/>
      <c r="H22" s="120"/>
    </row>
    <row r="23" ht="15.75" customHeight="1">
      <c r="A23" s="89"/>
      <c r="B23" s="90"/>
      <c r="C23" s="90"/>
      <c r="D23" s="90"/>
      <c r="E23" s="90"/>
      <c r="F23" s="90"/>
      <c r="G23" s="90"/>
      <c r="H23" s="91"/>
    </row>
    <row r="24" ht="15.75" customHeight="1">
      <c r="A24" s="103"/>
      <c r="B24" s="103"/>
      <c r="C24" s="103"/>
      <c r="D24" s="103"/>
      <c r="E24" s="103"/>
      <c r="F24" s="103"/>
      <c r="G24" s="103"/>
      <c r="H24" s="103"/>
    </row>
    <row r="25" ht="15.75" customHeight="1">
      <c r="A25" s="103"/>
      <c r="B25" s="103"/>
      <c r="C25" s="103"/>
      <c r="D25" s="103"/>
      <c r="E25" s="103"/>
      <c r="F25" s="103"/>
      <c r="G25" s="103"/>
      <c r="H25" s="103"/>
    </row>
    <row r="26" ht="15.75" customHeight="1">
      <c r="A26" s="130" t="s">
        <v>343</v>
      </c>
      <c r="E26" s="131" t="s">
        <v>171</v>
      </c>
      <c r="F26" s="132">
        <v>15.0</v>
      </c>
      <c r="G26" s="131" t="s">
        <v>310</v>
      </c>
      <c r="H26" s="132">
        <v>30.0</v>
      </c>
    </row>
    <row r="27" ht="15.75" customHeight="1">
      <c r="A27" s="139" t="s">
        <v>330</v>
      </c>
      <c r="B27" s="103"/>
      <c r="C27" s="103"/>
      <c r="D27" s="103"/>
      <c r="E27" s="103"/>
      <c r="F27" s="103"/>
      <c r="G27" s="103"/>
      <c r="H27" s="103"/>
    </row>
    <row r="28" ht="15.75" customHeight="1">
      <c r="A28" s="134" t="s">
        <v>183</v>
      </c>
      <c r="B28" s="135" t="s">
        <v>345</v>
      </c>
      <c r="C28" s="24"/>
      <c r="D28" s="24"/>
      <c r="E28" s="24"/>
      <c r="F28" s="24"/>
      <c r="G28" s="24"/>
      <c r="H28" s="27"/>
    </row>
    <row r="29" ht="15.75" customHeight="1">
      <c r="A29" s="134" t="s">
        <v>183</v>
      </c>
      <c r="B29" s="135" t="s">
        <v>335</v>
      </c>
      <c r="C29" s="24"/>
      <c r="D29" s="24"/>
      <c r="E29" s="24"/>
      <c r="F29" s="24"/>
      <c r="G29" s="24"/>
      <c r="H29" s="27"/>
    </row>
    <row r="30" ht="15.75" customHeight="1">
      <c r="A30" s="134" t="s">
        <v>183</v>
      </c>
      <c r="B30" s="135" t="s">
        <v>349</v>
      </c>
      <c r="C30" s="24"/>
      <c r="D30" s="24"/>
      <c r="E30" s="24"/>
      <c r="F30" s="24"/>
      <c r="G30" s="24"/>
      <c r="H30" s="27"/>
    </row>
    <row r="31" ht="15.75" customHeight="1">
      <c r="A31" s="134" t="s">
        <v>311</v>
      </c>
      <c r="B31" s="135" t="s">
        <v>351</v>
      </c>
      <c r="C31" s="24"/>
      <c r="D31" s="24"/>
      <c r="E31" s="24"/>
      <c r="F31" s="24"/>
      <c r="G31" s="24"/>
      <c r="H31" s="27"/>
    </row>
    <row r="32" ht="15.75" customHeight="1">
      <c r="A32" s="137" t="s">
        <v>313</v>
      </c>
      <c r="B32" s="24"/>
      <c r="C32" s="24"/>
      <c r="D32" s="24"/>
      <c r="E32" s="24"/>
      <c r="F32" s="24"/>
      <c r="G32" s="24"/>
      <c r="H32" s="27"/>
    </row>
    <row r="33" ht="15.75" customHeight="1">
      <c r="A33" s="138" t="s">
        <v>355</v>
      </c>
      <c r="B33" s="87"/>
      <c r="C33" s="87"/>
      <c r="D33" s="87"/>
      <c r="E33" s="87"/>
      <c r="F33" s="87"/>
      <c r="G33" s="87"/>
      <c r="H33" s="88"/>
    </row>
    <row r="34" ht="15.75" customHeight="1">
      <c r="A34" s="119"/>
      <c r="H34" s="120"/>
    </row>
    <row r="35" ht="15.75" customHeight="1">
      <c r="A35" s="89"/>
      <c r="B35" s="90"/>
      <c r="C35" s="90"/>
      <c r="D35" s="90"/>
      <c r="E35" s="90"/>
      <c r="F35" s="90"/>
      <c r="G35" s="90"/>
      <c r="H35" s="91"/>
    </row>
    <row r="36" ht="15.75" customHeight="1">
      <c r="A36" s="137" t="s">
        <v>316</v>
      </c>
      <c r="B36" s="24"/>
      <c r="C36" s="24"/>
      <c r="D36" s="24"/>
      <c r="E36" s="24"/>
      <c r="F36" s="24"/>
      <c r="G36" s="24"/>
      <c r="H36" s="27"/>
    </row>
    <row r="37" ht="15.75" customHeight="1">
      <c r="A37" s="138" t="s">
        <v>365</v>
      </c>
      <c r="B37" s="87"/>
      <c r="C37" s="87"/>
      <c r="D37" s="87"/>
      <c r="E37" s="87"/>
      <c r="F37" s="87"/>
      <c r="G37" s="87"/>
      <c r="H37" s="88"/>
    </row>
    <row r="38" ht="15.75" customHeight="1">
      <c r="A38" s="119"/>
      <c r="H38" s="120"/>
    </row>
    <row r="39" ht="15.75" customHeight="1">
      <c r="A39" s="119"/>
      <c r="H39" s="120"/>
    </row>
    <row r="40" ht="15.75" customHeight="1">
      <c r="A40" s="89"/>
      <c r="B40" s="90"/>
      <c r="C40" s="90"/>
      <c r="D40" s="90"/>
      <c r="E40" s="90"/>
      <c r="F40" s="90"/>
      <c r="G40" s="90"/>
      <c r="H40" s="91"/>
    </row>
    <row r="41" ht="15.75" customHeight="1">
      <c r="A41" s="103"/>
      <c r="B41" s="103"/>
      <c r="C41" s="103"/>
      <c r="D41" s="103"/>
      <c r="E41" s="103"/>
      <c r="F41" s="103"/>
      <c r="G41" s="103"/>
      <c r="H41" s="103"/>
    </row>
    <row r="42" ht="15.75" customHeight="1">
      <c r="A42" s="103"/>
      <c r="B42" s="103"/>
      <c r="C42" s="103"/>
      <c r="D42" s="103"/>
      <c r="E42" s="103"/>
      <c r="F42" s="103"/>
      <c r="G42" s="103"/>
      <c r="H42" s="103"/>
    </row>
    <row r="43" ht="15.75" customHeight="1">
      <c r="A43" s="130" t="s">
        <v>382</v>
      </c>
      <c r="E43" s="131" t="s">
        <v>171</v>
      </c>
      <c r="F43" s="142"/>
      <c r="G43" s="131" t="s">
        <v>310</v>
      </c>
      <c r="H43" s="142"/>
    </row>
    <row r="44" ht="15.75" customHeight="1">
      <c r="A44" s="139" t="s">
        <v>325</v>
      </c>
      <c r="B44" s="103"/>
      <c r="C44" s="103"/>
      <c r="D44" s="103"/>
      <c r="E44" s="103"/>
      <c r="F44" s="103"/>
      <c r="G44" s="103"/>
      <c r="H44" s="103"/>
    </row>
    <row r="45" ht="15.75" customHeight="1">
      <c r="A45" s="134" t="s">
        <v>183</v>
      </c>
      <c r="B45" s="136"/>
      <c r="C45" s="24"/>
      <c r="D45" s="24"/>
      <c r="E45" s="24"/>
      <c r="F45" s="24"/>
      <c r="G45" s="24"/>
      <c r="H45" s="27"/>
    </row>
    <row r="46" ht="15.75" customHeight="1">
      <c r="A46" s="134" t="s">
        <v>183</v>
      </c>
      <c r="B46" s="136"/>
      <c r="C46" s="24"/>
      <c r="D46" s="24"/>
      <c r="E46" s="24"/>
      <c r="F46" s="24"/>
      <c r="G46" s="24"/>
      <c r="H46" s="27"/>
    </row>
    <row r="47" ht="15.75" customHeight="1">
      <c r="A47" s="134" t="s">
        <v>183</v>
      </c>
      <c r="B47" s="136"/>
      <c r="C47" s="24"/>
      <c r="D47" s="24"/>
      <c r="E47" s="24"/>
      <c r="F47" s="24"/>
      <c r="G47" s="24"/>
      <c r="H47" s="27"/>
    </row>
    <row r="48" ht="15.75" customHeight="1">
      <c r="A48" s="134" t="s">
        <v>311</v>
      </c>
      <c r="B48" s="136"/>
      <c r="C48" s="24"/>
      <c r="D48" s="24"/>
      <c r="E48" s="24"/>
      <c r="F48" s="24"/>
      <c r="G48" s="24"/>
      <c r="H48" s="27"/>
    </row>
    <row r="49" ht="15.75" customHeight="1">
      <c r="A49" s="137" t="s">
        <v>313</v>
      </c>
      <c r="B49" s="24"/>
      <c r="C49" s="24"/>
      <c r="D49" s="24"/>
      <c r="E49" s="24"/>
      <c r="F49" s="24"/>
      <c r="G49" s="24"/>
      <c r="H49" s="27"/>
    </row>
    <row r="50" ht="15.75" customHeight="1">
      <c r="A50" s="143"/>
      <c r="B50" s="87"/>
      <c r="C50" s="87"/>
      <c r="D50" s="87"/>
      <c r="E50" s="87"/>
      <c r="F50" s="87"/>
      <c r="G50" s="87"/>
      <c r="H50" s="88"/>
    </row>
    <row r="51" ht="15.75" customHeight="1">
      <c r="A51" s="119"/>
      <c r="H51" s="120"/>
    </row>
    <row r="52" ht="15.75" customHeight="1">
      <c r="A52" s="89"/>
      <c r="B52" s="90"/>
      <c r="C52" s="90"/>
      <c r="D52" s="90"/>
      <c r="E52" s="90"/>
      <c r="F52" s="90"/>
      <c r="G52" s="90"/>
      <c r="H52" s="91"/>
    </row>
    <row r="53" ht="15.75" customHeight="1">
      <c r="A53" s="137" t="s">
        <v>316</v>
      </c>
      <c r="B53" s="24"/>
      <c r="C53" s="24"/>
      <c r="D53" s="24"/>
      <c r="E53" s="24"/>
      <c r="F53" s="24"/>
      <c r="G53" s="24"/>
      <c r="H53" s="27"/>
    </row>
    <row r="54" ht="15.75" customHeight="1">
      <c r="A54" s="143"/>
      <c r="B54" s="87"/>
      <c r="C54" s="87"/>
      <c r="D54" s="87"/>
      <c r="E54" s="87"/>
      <c r="F54" s="87"/>
      <c r="G54" s="87"/>
      <c r="H54" s="88"/>
    </row>
    <row r="55" ht="15.75" customHeight="1">
      <c r="A55" s="119"/>
      <c r="H55" s="120"/>
    </row>
    <row r="56" ht="15.75" customHeight="1">
      <c r="A56" s="119"/>
      <c r="H56" s="120"/>
    </row>
    <row r="57" ht="15.75" customHeight="1">
      <c r="A57" s="89"/>
      <c r="B57" s="90"/>
      <c r="C57" s="90"/>
      <c r="D57" s="90"/>
      <c r="E57" s="90"/>
      <c r="F57" s="90"/>
      <c r="G57" s="90"/>
      <c r="H57" s="91"/>
    </row>
    <row r="58" ht="15.75" customHeight="1">
      <c r="A58" s="103"/>
      <c r="B58" s="103"/>
      <c r="C58" s="103"/>
      <c r="D58" s="103"/>
      <c r="E58" s="103"/>
      <c r="F58" s="103"/>
      <c r="G58" s="103"/>
      <c r="H58" s="103"/>
    </row>
    <row r="59" ht="15.75" customHeight="1">
      <c r="A59" s="103"/>
      <c r="B59" s="103"/>
      <c r="C59" s="103"/>
      <c r="D59" s="103"/>
      <c r="E59" s="103"/>
      <c r="F59" s="103"/>
      <c r="G59" s="103"/>
      <c r="H59" s="103"/>
    </row>
    <row r="60" ht="15.75" customHeight="1">
      <c r="A60" s="130" t="s">
        <v>450</v>
      </c>
      <c r="E60" s="131" t="s">
        <v>171</v>
      </c>
      <c r="F60" s="142"/>
      <c r="G60" s="131" t="s">
        <v>310</v>
      </c>
      <c r="H60" s="142"/>
    </row>
    <row r="61" ht="15.75" customHeight="1">
      <c r="A61" s="139" t="s">
        <v>325</v>
      </c>
      <c r="B61" s="103"/>
      <c r="C61" s="103"/>
      <c r="D61" s="103"/>
      <c r="E61" s="103"/>
      <c r="F61" s="103"/>
      <c r="G61" s="103"/>
      <c r="H61" s="103"/>
    </row>
    <row r="62" ht="15.75" customHeight="1">
      <c r="A62" s="134" t="s">
        <v>183</v>
      </c>
      <c r="B62" s="136"/>
      <c r="C62" s="24"/>
      <c r="D62" s="24"/>
      <c r="E62" s="24"/>
      <c r="F62" s="24"/>
      <c r="G62" s="24"/>
      <c r="H62" s="27"/>
    </row>
    <row r="63" ht="15.75" customHeight="1">
      <c r="A63" s="134" t="s">
        <v>183</v>
      </c>
      <c r="B63" s="136"/>
      <c r="C63" s="24"/>
      <c r="D63" s="24"/>
      <c r="E63" s="24"/>
      <c r="F63" s="24"/>
      <c r="G63" s="24"/>
      <c r="H63" s="27"/>
    </row>
    <row r="64" ht="15.75" customHeight="1">
      <c r="A64" s="134" t="s">
        <v>183</v>
      </c>
      <c r="B64" s="136"/>
      <c r="C64" s="24"/>
      <c r="D64" s="24"/>
      <c r="E64" s="24"/>
      <c r="F64" s="24"/>
      <c r="G64" s="24"/>
      <c r="H64" s="27"/>
    </row>
    <row r="65" ht="15.75" customHeight="1">
      <c r="A65" s="134" t="s">
        <v>311</v>
      </c>
      <c r="B65" s="136"/>
      <c r="C65" s="24"/>
      <c r="D65" s="24"/>
      <c r="E65" s="24"/>
      <c r="F65" s="24"/>
      <c r="G65" s="24"/>
      <c r="H65" s="27"/>
    </row>
    <row r="66" ht="15.75" customHeight="1">
      <c r="A66" s="137" t="s">
        <v>313</v>
      </c>
      <c r="B66" s="24"/>
      <c r="C66" s="24"/>
      <c r="D66" s="24"/>
      <c r="E66" s="24"/>
      <c r="F66" s="24"/>
      <c r="G66" s="24"/>
      <c r="H66" s="27"/>
    </row>
    <row r="67" ht="15.75" customHeight="1">
      <c r="A67" s="143"/>
      <c r="B67" s="87"/>
      <c r="C67" s="87"/>
      <c r="D67" s="87"/>
      <c r="E67" s="87"/>
      <c r="F67" s="87"/>
      <c r="G67" s="87"/>
      <c r="H67" s="88"/>
    </row>
    <row r="68" ht="15.75" customHeight="1">
      <c r="A68" s="119"/>
      <c r="H68" s="120"/>
    </row>
    <row r="69" ht="15.75" customHeight="1">
      <c r="A69" s="89"/>
      <c r="B69" s="90"/>
      <c r="C69" s="90"/>
      <c r="D69" s="90"/>
      <c r="E69" s="90"/>
      <c r="F69" s="90"/>
      <c r="G69" s="90"/>
      <c r="H69" s="91"/>
    </row>
    <row r="70" ht="15.75" customHeight="1">
      <c r="A70" s="137" t="s">
        <v>316</v>
      </c>
      <c r="B70" s="24"/>
      <c r="C70" s="24"/>
      <c r="D70" s="24"/>
      <c r="E70" s="24"/>
      <c r="F70" s="24"/>
      <c r="G70" s="24"/>
      <c r="H70" s="27"/>
    </row>
    <row r="71" ht="15.75" customHeight="1">
      <c r="A71" s="143"/>
      <c r="B71" s="87"/>
      <c r="C71" s="87"/>
      <c r="D71" s="87"/>
      <c r="E71" s="87"/>
      <c r="F71" s="87"/>
      <c r="G71" s="87"/>
      <c r="H71" s="88"/>
    </row>
    <row r="72" ht="15.75" customHeight="1">
      <c r="A72" s="119"/>
      <c r="H72" s="120"/>
    </row>
    <row r="73" ht="15.75" customHeight="1">
      <c r="A73" s="119"/>
      <c r="H73" s="120"/>
    </row>
    <row r="74" ht="15.75" customHeight="1">
      <c r="A74" s="89"/>
      <c r="B74" s="90"/>
      <c r="C74" s="90"/>
      <c r="D74" s="90"/>
      <c r="E74" s="90"/>
      <c r="F74" s="90"/>
      <c r="G74" s="90"/>
      <c r="H74" s="91"/>
    </row>
    <row r="75" ht="15.75" customHeight="1">
      <c r="A75" s="103"/>
      <c r="B75" s="103"/>
      <c r="C75" s="103"/>
      <c r="D75" s="103"/>
      <c r="E75" s="103"/>
      <c r="F75" s="103"/>
      <c r="G75" s="103"/>
      <c r="H75" s="103"/>
    </row>
    <row r="76" ht="15.75" customHeight="1">
      <c r="A76" s="103"/>
      <c r="B76" s="103"/>
      <c r="C76" s="103"/>
      <c r="D76" s="103"/>
      <c r="E76" s="103"/>
      <c r="F76" s="103"/>
      <c r="G76" s="103"/>
      <c r="H76" s="103"/>
    </row>
    <row r="77" ht="15.75" customHeight="1">
      <c r="A77" s="130" t="s">
        <v>453</v>
      </c>
      <c r="E77" s="131" t="s">
        <v>171</v>
      </c>
      <c r="F77" s="142"/>
      <c r="G77" s="131" t="s">
        <v>310</v>
      </c>
      <c r="H77" s="142"/>
    </row>
    <row r="78" ht="15.75" customHeight="1">
      <c r="A78" s="139" t="s">
        <v>325</v>
      </c>
      <c r="B78" s="103"/>
      <c r="C78" s="103"/>
      <c r="D78" s="103"/>
      <c r="E78" s="103"/>
      <c r="F78" s="103"/>
      <c r="G78" s="103"/>
      <c r="H78" s="103"/>
    </row>
    <row r="79" ht="15.75" customHeight="1">
      <c r="A79" s="134" t="s">
        <v>183</v>
      </c>
      <c r="B79" s="136"/>
      <c r="C79" s="24"/>
      <c r="D79" s="24"/>
      <c r="E79" s="24"/>
      <c r="F79" s="24"/>
      <c r="G79" s="24"/>
      <c r="H79" s="27"/>
    </row>
    <row r="80" ht="15.75" customHeight="1">
      <c r="A80" s="134" t="s">
        <v>183</v>
      </c>
      <c r="B80" s="136"/>
      <c r="C80" s="24"/>
      <c r="D80" s="24"/>
      <c r="E80" s="24"/>
      <c r="F80" s="24"/>
      <c r="G80" s="24"/>
      <c r="H80" s="27"/>
    </row>
    <row r="81" ht="15.75" customHeight="1">
      <c r="A81" s="134" t="s">
        <v>183</v>
      </c>
      <c r="B81" s="136"/>
      <c r="C81" s="24"/>
      <c r="D81" s="24"/>
      <c r="E81" s="24"/>
      <c r="F81" s="24"/>
      <c r="G81" s="24"/>
      <c r="H81" s="27"/>
    </row>
    <row r="82" ht="15.75" customHeight="1">
      <c r="A82" s="134" t="s">
        <v>311</v>
      </c>
      <c r="B82" s="136"/>
      <c r="C82" s="24"/>
      <c r="D82" s="24"/>
      <c r="E82" s="24"/>
      <c r="F82" s="24"/>
      <c r="G82" s="24"/>
      <c r="H82" s="27"/>
    </row>
    <row r="83" ht="15.75" customHeight="1">
      <c r="A83" s="137" t="s">
        <v>313</v>
      </c>
      <c r="B83" s="24"/>
      <c r="C83" s="24"/>
      <c r="D83" s="24"/>
      <c r="E83" s="24"/>
      <c r="F83" s="24"/>
      <c r="G83" s="24"/>
      <c r="H83" s="27"/>
    </row>
    <row r="84" ht="15.75" customHeight="1">
      <c r="A84" s="143"/>
      <c r="B84" s="87"/>
      <c r="C84" s="87"/>
      <c r="D84" s="87"/>
      <c r="E84" s="87"/>
      <c r="F84" s="87"/>
      <c r="G84" s="87"/>
      <c r="H84" s="88"/>
    </row>
    <row r="85" ht="15.75" customHeight="1">
      <c r="A85" s="119"/>
      <c r="H85" s="120"/>
    </row>
    <row r="86" ht="15.75" customHeight="1">
      <c r="A86" s="89"/>
      <c r="B86" s="90"/>
      <c r="C86" s="90"/>
      <c r="D86" s="90"/>
      <c r="E86" s="90"/>
      <c r="F86" s="90"/>
      <c r="G86" s="90"/>
      <c r="H86" s="91"/>
    </row>
    <row r="87" ht="15.75" customHeight="1">
      <c r="A87" s="137" t="s">
        <v>316</v>
      </c>
      <c r="B87" s="24"/>
      <c r="C87" s="24"/>
      <c r="D87" s="24"/>
      <c r="E87" s="24"/>
      <c r="F87" s="24"/>
      <c r="G87" s="24"/>
      <c r="H87" s="27"/>
    </row>
    <row r="88" ht="15.75" customHeight="1">
      <c r="A88" s="143"/>
      <c r="B88" s="87"/>
      <c r="C88" s="87"/>
      <c r="D88" s="87"/>
      <c r="E88" s="87"/>
      <c r="F88" s="87"/>
      <c r="G88" s="87"/>
      <c r="H88" s="88"/>
    </row>
    <row r="89" ht="15.75" customHeight="1">
      <c r="A89" s="119"/>
      <c r="H89" s="120"/>
    </row>
    <row r="90" ht="15.75" customHeight="1">
      <c r="A90" s="119"/>
      <c r="H90" s="120"/>
    </row>
    <row r="91" ht="15.75" customHeight="1">
      <c r="A91" s="89"/>
      <c r="B91" s="90"/>
      <c r="C91" s="90"/>
      <c r="D91" s="90"/>
      <c r="E91" s="90"/>
      <c r="F91" s="90"/>
      <c r="G91" s="90"/>
      <c r="H91" s="91"/>
    </row>
    <row r="92" ht="15.75" customHeight="1">
      <c r="A92" s="103"/>
      <c r="B92" s="103"/>
      <c r="C92" s="103"/>
      <c r="D92" s="103"/>
      <c r="E92" s="103"/>
      <c r="F92" s="103"/>
      <c r="G92" s="103"/>
      <c r="H92" s="103"/>
    </row>
    <row r="93" ht="15.75" customHeight="1">
      <c r="A93" s="103"/>
      <c r="B93" s="103"/>
      <c r="C93" s="103"/>
      <c r="D93" s="103"/>
      <c r="E93" s="103"/>
      <c r="F93" s="103"/>
      <c r="G93" s="103"/>
      <c r="H93" s="103"/>
    </row>
    <row r="94" ht="15.75" customHeight="1">
      <c r="A94" s="130" t="s">
        <v>458</v>
      </c>
      <c r="E94" s="131" t="s">
        <v>171</v>
      </c>
      <c r="F94" s="142"/>
      <c r="G94" s="131" t="s">
        <v>310</v>
      </c>
      <c r="H94" s="142"/>
    </row>
    <row r="95" ht="15.75" customHeight="1">
      <c r="A95" s="139" t="s">
        <v>325</v>
      </c>
      <c r="B95" s="103"/>
      <c r="C95" s="103"/>
      <c r="D95" s="103"/>
      <c r="E95" s="103"/>
      <c r="F95" s="103"/>
      <c r="G95" s="103"/>
      <c r="H95" s="103"/>
    </row>
    <row r="96" ht="15.75" customHeight="1">
      <c r="A96" s="134" t="s">
        <v>183</v>
      </c>
      <c r="B96" s="136"/>
      <c r="C96" s="24"/>
      <c r="D96" s="24"/>
      <c r="E96" s="24"/>
      <c r="F96" s="24"/>
      <c r="G96" s="24"/>
      <c r="H96" s="27"/>
    </row>
    <row r="97" ht="15.75" customHeight="1">
      <c r="A97" s="134" t="s">
        <v>183</v>
      </c>
      <c r="B97" s="136"/>
      <c r="C97" s="24"/>
      <c r="D97" s="24"/>
      <c r="E97" s="24"/>
      <c r="F97" s="24"/>
      <c r="G97" s="24"/>
      <c r="H97" s="27"/>
    </row>
    <row r="98" ht="15.75" customHeight="1">
      <c r="A98" s="134" t="s">
        <v>183</v>
      </c>
      <c r="B98" s="136"/>
      <c r="C98" s="24"/>
      <c r="D98" s="24"/>
      <c r="E98" s="24"/>
      <c r="F98" s="24"/>
      <c r="G98" s="24"/>
      <c r="H98" s="27"/>
    </row>
    <row r="99" ht="15.75" customHeight="1">
      <c r="A99" s="134" t="s">
        <v>311</v>
      </c>
      <c r="B99" s="136"/>
      <c r="C99" s="24"/>
      <c r="D99" s="24"/>
      <c r="E99" s="24"/>
      <c r="F99" s="24"/>
      <c r="G99" s="24"/>
      <c r="H99" s="27"/>
    </row>
    <row r="100" ht="15.75" customHeight="1">
      <c r="A100" s="137" t="s">
        <v>313</v>
      </c>
      <c r="B100" s="24"/>
      <c r="C100" s="24"/>
      <c r="D100" s="24"/>
      <c r="E100" s="24"/>
      <c r="F100" s="24"/>
      <c r="G100" s="24"/>
      <c r="H100" s="27"/>
    </row>
    <row r="101" ht="15.75" customHeight="1">
      <c r="A101" s="143"/>
      <c r="B101" s="87"/>
      <c r="C101" s="87"/>
      <c r="D101" s="87"/>
      <c r="E101" s="87"/>
      <c r="F101" s="87"/>
      <c r="G101" s="87"/>
      <c r="H101" s="88"/>
    </row>
    <row r="102" ht="15.75" customHeight="1">
      <c r="A102" s="119"/>
      <c r="H102" s="120"/>
    </row>
    <row r="103" ht="15.75" customHeight="1">
      <c r="A103" s="89"/>
      <c r="B103" s="90"/>
      <c r="C103" s="90"/>
      <c r="D103" s="90"/>
      <c r="E103" s="90"/>
      <c r="F103" s="90"/>
      <c r="G103" s="90"/>
      <c r="H103" s="91"/>
    </row>
    <row r="104" ht="15.75" customHeight="1">
      <c r="A104" s="137" t="s">
        <v>316</v>
      </c>
      <c r="B104" s="24"/>
      <c r="C104" s="24"/>
      <c r="D104" s="24"/>
      <c r="E104" s="24"/>
      <c r="F104" s="24"/>
      <c r="G104" s="24"/>
      <c r="H104" s="27"/>
    </row>
    <row r="105" ht="15.75" customHeight="1">
      <c r="A105" s="143"/>
      <c r="B105" s="87"/>
      <c r="C105" s="87"/>
      <c r="D105" s="87"/>
      <c r="E105" s="87"/>
      <c r="F105" s="87"/>
      <c r="G105" s="87"/>
      <c r="H105" s="88"/>
    </row>
    <row r="106" ht="15.75" customHeight="1">
      <c r="A106" s="119"/>
      <c r="H106" s="120"/>
    </row>
    <row r="107" ht="15.75" customHeight="1">
      <c r="A107" s="119"/>
      <c r="H107" s="120"/>
    </row>
    <row r="108" ht="15.75" customHeight="1">
      <c r="A108" s="89"/>
      <c r="B108" s="90"/>
      <c r="C108" s="90"/>
      <c r="D108" s="90"/>
      <c r="E108" s="90"/>
      <c r="F108" s="90"/>
      <c r="G108" s="90"/>
      <c r="H108" s="91"/>
    </row>
    <row r="109" ht="15.75" customHeight="1">
      <c r="A109" s="103"/>
      <c r="B109" s="103"/>
      <c r="C109" s="103"/>
      <c r="D109" s="103"/>
      <c r="E109" s="103"/>
      <c r="F109" s="103"/>
      <c r="G109" s="103"/>
      <c r="H109" s="103"/>
    </row>
    <row r="110" ht="15.75" customHeight="1">
      <c r="A110" s="103"/>
      <c r="B110" s="103"/>
      <c r="C110" s="103"/>
      <c r="D110" s="103"/>
      <c r="E110" s="103"/>
      <c r="F110" s="103"/>
      <c r="G110" s="103"/>
      <c r="H110" s="103"/>
    </row>
    <row r="111" ht="15.75" customHeight="1">
      <c r="A111" s="130" t="s">
        <v>464</v>
      </c>
      <c r="E111" s="131" t="s">
        <v>171</v>
      </c>
      <c r="F111" s="142"/>
      <c r="G111" s="131" t="s">
        <v>310</v>
      </c>
      <c r="H111" s="142"/>
    </row>
    <row r="112" ht="15.75" customHeight="1">
      <c r="A112" s="139" t="s">
        <v>325</v>
      </c>
      <c r="B112" s="103"/>
      <c r="C112" s="103"/>
      <c r="D112" s="103"/>
      <c r="E112" s="103"/>
      <c r="F112" s="103"/>
      <c r="G112" s="103"/>
      <c r="H112" s="103"/>
    </row>
    <row r="113" ht="15.75" customHeight="1">
      <c r="A113" s="134" t="s">
        <v>183</v>
      </c>
      <c r="B113" s="136"/>
      <c r="C113" s="24"/>
      <c r="D113" s="24"/>
      <c r="E113" s="24"/>
      <c r="F113" s="24"/>
      <c r="G113" s="24"/>
      <c r="H113" s="27"/>
    </row>
    <row r="114" ht="15.75" customHeight="1">
      <c r="A114" s="134" t="s">
        <v>183</v>
      </c>
      <c r="B114" s="136"/>
      <c r="C114" s="24"/>
      <c r="D114" s="24"/>
      <c r="E114" s="24"/>
      <c r="F114" s="24"/>
      <c r="G114" s="24"/>
      <c r="H114" s="27"/>
    </row>
    <row r="115" ht="15.75" customHeight="1">
      <c r="A115" s="134" t="s">
        <v>183</v>
      </c>
      <c r="B115" s="136"/>
      <c r="C115" s="24"/>
      <c r="D115" s="24"/>
      <c r="E115" s="24"/>
      <c r="F115" s="24"/>
      <c r="G115" s="24"/>
      <c r="H115" s="27"/>
    </row>
    <row r="116" ht="15.75" customHeight="1">
      <c r="A116" s="134" t="s">
        <v>311</v>
      </c>
      <c r="B116" s="136"/>
      <c r="C116" s="24"/>
      <c r="D116" s="24"/>
      <c r="E116" s="24"/>
      <c r="F116" s="24"/>
      <c r="G116" s="24"/>
      <c r="H116" s="27"/>
    </row>
    <row r="117" ht="15.75" customHeight="1">
      <c r="A117" s="137" t="s">
        <v>313</v>
      </c>
      <c r="B117" s="24"/>
      <c r="C117" s="24"/>
      <c r="D117" s="24"/>
      <c r="E117" s="24"/>
      <c r="F117" s="24"/>
      <c r="G117" s="24"/>
      <c r="H117" s="27"/>
    </row>
    <row r="118" ht="15.75" customHeight="1">
      <c r="A118" s="143"/>
      <c r="B118" s="87"/>
      <c r="C118" s="87"/>
      <c r="D118" s="87"/>
      <c r="E118" s="87"/>
      <c r="F118" s="87"/>
      <c r="G118" s="87"/>
      <c r="H118" s="88"/>
    </row>
    <row r="119" ht="15.75" customHeight="1">
      <c r="A119" s="119"/>
      <c r="H119" s="120"/>
    </row>
    <row r="120" ht="15.75" customHeight="1">
      <c r="A120" s="89"/>
      <c r="B120" s="90"/>
      <c r="C120" s="90"/>
      <c r="D120" s="90"/>
      <c r="E120" s="90"/>
      <c r="F120" s="90"/>
      <c r="G120" s="90"/>
      <c r="H120" s="91"/>
    </row>
    <row r="121" ht="15.75" customHeight="1">
      <c r="A121" s="137" t="s">
        <v>316</v>
      </c>
      <c r="B121" s="24"/>
      <c r="C121" s="24"/>
      <c r="D121" s="24"/>
      <c r="E121" s="24"/>
      <c r="F121" s="24"/>
      <c r="G121" s="24"/>
      <c r="H121" s="27"/>
    </row>
    <row r="122" ht="15.75" customHeight="1">
      <c r="A122" s="143"/>
      <c r="B122" s="87"/>
      <c r="C122" s="87"/>
      <c r="D122" s="87"/>
      <c r="E122" s="87"/>
      <c r="F122" s="87"/>
      <c r="G122" s="87"/>
      <c r="H122" s="88"/>
    </row>
    <row r="123" ht="15.75" customHeight="1">
      <c r="A123" s="119"/>
      <c r="H123" s="120"/>
    </row>
    <row r="124" ht="15.75" customHeight="1">
      <c r="A124" s="119"/>
      <c r="H124" s="120"/>
    </row>
    <row r="125" ht="15.75" customHeight="1">
      <c r="A125" s="89"/>
      <c r="B125" s="90"/>
      <c r="C125" s="90"/>
      <c r="D125" s="90"/>
      <c r="E125" s="90"/>
      <c r="F125" s="90"/>
      <c r="G125" s="90"/>
      <c r="H125" s="91"/>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28" t="s">
        <v>102</v>
      </c>
    </row>
    <row r="3" ht="15.75" customHeight="1"/>
    <row r="4" ht="15.75" customHeight="1">
      <c r="B4" s="17" t="s">
        <v>3</v>
      </c>
      <c r="C4" s="29" t="str">
        <f>'Diseño'!C4</f>
        <v>768 - Algoritmos</v>
      </c>
      <c r="D4" s="24"/>
      <c r="E4" s="24"/>
      <c r="F4" s="24"/>
      <c r="G4" s="27"/>
    </row>
    <row r="5" ht="15.75" customHeight="1">
      <c r="B5" s="93" t="s">
        <v>38</v>
      </c>
      <c r="C5" s="29">
        <f>H9+H26+H43+H60+H77+H94+H111+H128</f>
        <v>24</v>
      </c>
      <c r="D5" s="24"/>
      <c r="E5" s="24"/>
      <c r="F5" s="24"/>
      <c r="G5" s="27"/>
    </row>
    <row r="6" ht="15.75" customHeight="1">
      <c r="B6" s="93" t="s">
        <v>171</v>
      </c>
      <c r="C6" s="29">
        <f>F9+F26+F43+F60+F77+F94+F111+F128</f>
        <v>10</v>
      </c>
      <c r="D6" s="24"/>
      <c r="E6" s="24"/>
      <c r="F6" s="24"/>
      <c r="G6" s="27"/>
    </row>
    <row r="7" ht="15.75" customHeight="1">
      <c r="B7" s="12" t="s">
        <v>331</v>
      </c>
    </row>
    <row r="8" ht="15.75" customHeight="1"/>
    <row r="9" ht="15.75" customHeight="1">
      <c r="A9" s="95" t="s">
        <v>332</v>
      </c>
      <c r="E9" s="75" t="s">
        <v>171</v>
      </c>
      <c r="F9" s="124">
        <v>0.0</v>
      </c>
      <c r="G9" s="75" t="s">
        <v>310</v>
      </c>
      <c r="H9" s="124">
        <v>4.0</v>
      </c>
    </row>
    <row r="10" ht="15.75" customHeight="1">
      <c r="A10" s="12" t="s">
        <v>333</v>
      </c>
    </row>
    <row r="11" ht="15.75" customHeight="1">
      <c r="A11" s="105" t="s">
        <v>183</v>
      </c>
      <c r="B11" s="29"/>
      <c r="C11" s="24"/>
      <c r="D11" s="24"/>
      <c r="E11" s="24"/>
      <c r="F11" s="24"/>
      <c r="G11" s="24"/>
      <c r="H11" s="27"/>
    </row>
    <row r="12" ht="15.75" customHeight="1">
      <c r="A12" s="105" t="s">
        <v>183</v>
      </c>
      <c r="B12" s="29"/>
      <c r="C12" s="24"/>
      <c r="D12" s="24"/>
      <c r="E12" s="24"/>
      <c r="F12" s="24"/>
      <c r="G12" s="24"/>
      <c r="H12" s="27"/>
    </row>
    <row r="13" ht="15.75" customHeight="1">
      <c r="A13" s="105" t="s">
        <v>183</v>
      </c>
      <c r="B13" s="29"/>
      <c r="C13" s="24"/>
      <c r="D13" s="24"/>
      <c r="E13" s="24"/>
      <c r="F13" s="24"/>
      <c r="G13" s="24"/>
      <c r="H13" s="27"/>
    </row>
    <row r="14" ht="15.75" customHeight="1">
      <c r="A14" s="105" t="s">
        <v>311</v>
      </c>
      <c r="B14" s="33" t="s">
        <v>338</v>
      </c>
      <c r="C14" s="24"/>
      <c r="D14" s="24"/>
      <c r="E14" s="24"/>
      <c r="F14" s="24"/>
      <c r="G14" s="24"/>
      <c r="H14" s="27"/>
    </row>
    <row r="15" ht="15.75" customHeight="1">
      <c r="A15" s="108" t="s">
        <v>313</v>
      </c>
      <c r="B15" s="24"/>
      <c r="C15" s="24"/>
      <c r="D15" s="24"/>
      <c r="E15" s="24"/>
      <c r="F15" s="24"/>
      <c r="G15" s="24"/>
      <c r="H15" s="27"/>
    </row>
    <row r="16" ht="15.75" customHeight="1">
      <c r="A16" s="129" t="s">
        <v>339</v>
      </c>
      <c r="B16" s="87"/>
      <c r="C16" s="87"/>
      <c r="D16" s="87"/>
      <c r="E16" s="87"/>
      <c r="F16" s="87"/>
      <c r="G16" s="87"/>
      <c r="H16" s="88"/>
    </row>
    <row r="17" ht="15.75" customHeight="1">
      <c r="A17" s="119"/>
      <c r="H17" s="120"/>
    </row>
    <row r="18" ht="15.75" customHeight="1">
      <c r="A18" s="89"/>
      <c r="B18" s="90"/>
      <c r="C18" s="90"/>
      <c r="D18" s="90"/>
      <c r="E18" s="90"/>
      <c r="F18" s="90"/>
      <c r="G18" s="90"/>
      <c r="H18" s="91"/>
    </row>
    <row r="19" ht="15.75" customHeight="1">
      <c r="A19" s="108" t="s">
        <v>341</v>
      </c>
      <c r="B19" s="24"/>
      <c r="C19" s="24"/>
      <c r="D19" s="24"/>
      <c r="E19" s="24"/>
      <c r="F19" s="24"/>
      <c r="G19" s="24"/>
      <c r="H19" s="27"/>
    </row>
    <row r="20" ht="15.75" customHeight="1">
      <c r="A20" s="140" t="s">
        <v>342</v>
      </c>
      <c r="B20" s="87"/>
      <c r="C20" s="87"/>
      <c r="D20" s="87"/>
      <c r="E20" s="87"/>
      <c r="F20" s="87"/>
      <c r="G20" s="87"/>
      <c r="H20" s="88"/>
    </row>
    <row r="21" ht="15.75" customHeight="1">
      <c r="A21" s="119"/>
      <c r="H21" s="120"/>
    </row>
    <row r="22" ht="15.75" customHeight="1">
      <c r="A22" s="119"/>
      <c r="H22" s="120"/>
    </row>
    <row r="23" ht="15.75" customHeight="1">
      <c r="A23" s="89"/>
      <c r="B23" s="90"/>
      <c r="C23" s="90"/>
      <c r="D23" s="90"/>
      <c r="E23" s="90"/>
      <c r="F23" s="90"/>
      <c r="G23" s="90"/>
      <c r="H23" s="91"/>
    </row>
    <row r="24" ht="15.75" customHeight="1">
      <c r="A24" s="95"/>
      <c r="B24" s="95"/>
      <c r="C24" s="95"/>
      <c r="D24" s="95"/>
      <c r="E24" s="75"/>
      <c r="F24" s="141"/>
      <c r="G24" s="75"/>
      <c r="H24" s="141"/>
    </row>
    <row r="25" ht="15.75" customHeight="1">
      <c r="A25" s="95"/>
      <c r="B25" s="95"/>
      <c r="C25" s="95"/>
      <c r="D25" s="95"/>
      <c r="E25" s="75"/>
      <c r="F25" s="141"/>
      <c r="G25" s="75"/>
      <c r="H25" s="141"/>
    </row>
    <row r="26" ht="15.75" customHeight="1">
      <c r="A26" s="95" t="s">
        <v>348</v>
      </c>
      <c r="E26" s="75" t="s">
        <v>171</v>
      </c>
      <c r="F26" s="124">
        <v>2.0</v>
      </c>
      <c r="G26" s="75" t="s">
        <v>310</v>
      </c>
      <c r="H26" s="124">
        <v>4.0</v>
      </c>
    </row>
    <row r="27" ht="15.75" customHeight="1">
      <c r="A27" s="12" t="s">
        <v>330</v>
      </c>
    </row>
    <row r="28" ht="15.75" customHeight="1">
      <c r="A28" s="105" t="s">
        <v>183</v>
      </c>
      <c r="B28" s="29"/>
      <c r="C28" s="24"/>
      <c r="D28" s="24"/>
      <c r="E28" s="24"/>
      <c r="F28" s="24"/>
      <c r="G28" s="24"/>
      <c r="H28" s="27"/>
    </row>
    <row r="29" ht="15.75" customHeight="1">
      <c r="A29" s="105" t="s">
        <v>183</v>
      </c>
      <c r="B29" s="29"/>
      <c r="C29" s="24"/>
      <c r="D29" s="24"/>
      <c r="E29" s="24"/>
      <c r="F29" s="24"/>
      <c r="G29" s="24"/>
      <c r="H29" s="27"/>
    </row>
    <row r="30" ht="15.75" customHeight="1">
      <c r="A30" s="105" t="s">
        <v>183</v>
      </c>
      <c r="B30" s="29"/>
      <c r="C30" s="24"/>
      <c r="D30" s="24"/>
      <c r="E30" s="24"/>
      <c r="F30" s="24"/>
      <c r="G30" s="24"/>
      <c r="H30" s="27"/>
    </row>
    <row r="31" ht="15.75" customHeight="1">
      <c r="A31" s="105" t="s">
        <v>311</v>
      </c>
      <c r="B31" s="33" t="s">
        <v>359</v>
      </c>
      <c r="C31" s="24"/>
      <c r="D31" s="24"/>
      <c r="E31" s="24"/>
      <c r="F31" s="24"/>
      <c r="G31" s="24"/>
      <c r="H31" s="27"/>
    </row>
    <row r="32" ht="15.75" customHeight="1">
      <c r="A32" s="108" t="s">
        <v>313</v>
      </c>
      <c r="B32" s="24"/>
      <c r="C32" s="24"/>
      <c r="D32" s="24"/>
      <c r="E32" s="24"/>
      <c r="F32" s="24"/>
      <c r="G32" s="24"/>
      <c r="H32" s="27"/>
    </row>
    <row r="33" ht="15.75" customHeight="1">
      <c r="A33" s="110" t="s">
        <v>363</v>
      </c>
      <c r="B33" s="87"/>
      <c r="C33" s="87"/>
      <c r="D33" s="87"/>
      <c r="E33" s="87"/>
      <c r="F33" s="87"/>
      <c r="G33" s="87"/>
      <c r="H33" s="88"/>
    </row>
    <row r="34" ht="15.75" customHeight="1">
      <c r="A34" s="119"/>
      <c r="H34" s="120"/>
    </row>
    <row r="35" ht="15.75" customHeight="1">
      <c r="A35" s="89"/>
      <c r="B35" s="90"/>
      <c r="C35" s="90"/>
      <c r="D35" s="90"/>
      <c r="E35" s="90"/>
      <c r="F35" s="90"/>
      <c r="G35" s="90"/>
      <c r="H35" s="91"/>
    </row>
    <row r="36" ht="15.75" customHeight="1">
      <c r="A36" s="108" t="s">
        <v>316</v>
      </c>
      <c r="B36" s="24"/>
      <c r="C36" s="24"/>
      <c r="D36" s="24"/>
      <c r="E36" s="24"/>
      <c r="F36" s="24"/>
      <c r="G36" s="24"/>
      <c r="H36" s="27"/>
    </row>
    <row r="37" ht="15.75" customHeight="1">
      <c r="A37" s="129" t="s">
        <v>372</v>
      </c>
      <c r="B37" s="87"/>
      <c r="C37" s="87"/>
      <c r="D37" s="87"/>
      <c r="E37" s="87"/>
      <c r="F37" s="87"/>
      <c r="G37" s="87"/>
      <c r="H37" s="88"/>
    </row>
    <row r="38" ht="15.75" customHeight="1">
      <c r="A38" s="119"/>
      <c r="H38" s="120"/>
    </row>
    <row r="39" ht="15.75" customHeight="1">
      <c r="A39" s="119"/>
      <c r="H39" s="120"/>
    </row>
    <row r="40" ht="15.75" customHeight="1">
      <c r="A40" s="89"/>
      <c r="B40" s="90"/>
      <c r="C40" s="90"/>
      <c r="D40" s="90"/>
      <c r="E40" s="90"/>
      <c r="F40" s="90"/>
      <c r="G40" s="90"/>
      <c r="H40" s="91"/>
    </row>
    <row r="41" ht="15.75" customHeight="1"/>
    <row r="42" ht="15.75" customHeight="1"/>
    <row r="43" ht="15.75" customHeight="1">
      <c r="A43" s="95" t="s">
        <v>385</v>
      </c>
      <c r="E43" s="75" t="s">
        <v>171</v>
      </c>
      <c r="F43" s="124">
        <v>2.0</v>
      </c>
      <c r="G43" s="75" t="s">
        <v>310</v>
      </c>
      <c r="H43" s="124">
        <v>4.0</v>
      </c>
    </row>
    <row r="44" ht="15.75" customHeight="1">
      <c r="A44" s="12" t="s">
        <v>330</v>
      </c>
    </row>
    <row r="45" ht="15.75" customHeight="1">
      <c r="A45" s="105" t="s">
        <v>183</v>
      </c>
      <c r="B45" s="29"/>
      <c r="C45" s="24"/>
      <c r="D45" s="24"/>
      <c r="E45" s="24"/>
      <c r="F45" s="24"/>
      <c r="G45" s="24"/>
      <c r="H45" s="27"/>
    </row>
    <row r="46" ht="15.75" customHeight="1">
      <c r="A46" s="105" t="s">
        <v>183</v>
      </c>
      <c r="B46" s="29"/>
      <c r="C46" s="24"/>
      <c r="D46" s="24"/>
      <c r="E46" s="24"/>
      <c r="F46" s="24"/>
      <c r="G46" s="24"/>
      <c r="H46" s="27"/>
    </row>
    <row r="47" ht="15.75" customHeight="1">
      <c r="A47" s="105" t="s">
        <v>183</v>
      </c>
      <c r="B47" s="29"/>
      <c r="C47" s="24"/>
      <c r="D47" s="24"/>
      <c r="E47" s="24"/>
      <c r="F47" s="24"/>
      <c r="G47" s="24"/>
      <c r="H47" s="27"/>
    </row>
    <row r="48" ht="15.75" customHeight="1">
      <c r="A48" s="105" t="s">
        <v>311</v>
      </c>
      <c r="B48" s="33" t="s">
        <v>412</v>
      </c>
      <c r="C48" s="24"/>
      <c r="D48" s="24"/>
      <c r="E48" s="24"/>
      <c r="F48" s="24"/>
      <c r="G48" s="24"/>
      <c r="H48" s="27"/>
    </row>
    <row r="49" ht="15.75" customHeight="1">
      <c r="A49" s="108" t="s">
        <v>313</v>
      </c>
      <c r="B49" s="24"/>
      <c r="C49" s="24"/>
      <c r="D49" s="24"/>
      <c r="E49" s="24"/>
      <c r="F49" s="24"/>
      <c r="G49" s="24"/>
      <c r="H49" s="27"/>
    </row>
    <row r="50" ht="15.75" customHeight="1">
      <c r="A50" s="110" t="s">
        <v>422</v>
      </c>
      <c r="B50" s="87"/>
      <c r="C50" s="87"/>
      <c r="D50" s="87"/>
      <c r="E50" s="87"/>
      <c r="F50" s="87"/>
      <c r="G50" s="87"/>
      <c r="H50" s="88"/>
    </row>
    <row r="51" ht="15.75" customHeight="1">
      <c r="A51" s="119"/>
      <c r="H51" s="120"/>
    </row>
    <row r="52" ht="15.75" customHeight="1">
      <c r="A52" s="89"/>
      <c r="B52" s="90"/>
      <c r="C52" s="90"/>
      <c r="D52" s="90"/>
      <c r="E52" s="90"/>
      <c r="F52" s="90"/>
      <c r="G52" s="90"/>
      <c r="H52" s="91"/>
    </row>
    <row r="53" ht="15.75" customHeight="1">
      <c r="A53" s="108" t="s">
        <v>316</v>
      </c>
      <c r="B53" s="24"/>
      <c r="C53" s="24"/>
      <c r="D53" s="24"/>
      <c r="E53" s="24"/>
      <c r="F53" s="24"/>
      <c r="G53" s="24"/>
      <c r="H53" s="27"/>
    </row>
    <row r="54" ht="15.75" customHeight="1">
      <c r="A54" s="129" t="s">
        <v>436</v>
      </c>
      <c r="B54" s="87"/>
      <c r="C54" s="87"/>
      <c r="D54" s="87"/>
      <c r="E54" s="87"/>
      <c r="F54" s="87"/>
      <c r="G54" s="87"/>
      <c r="H54" s="88"/>
    </row>
    <row r="55" ht="15.75" customHeight="1">
      <c r="A55" s="119"/>
      <c r="H55" s="120"/>
    </row>
    <row r="56" ht="15.75" customHeight="1">
      <c r="A56" s="119"/>
      <c r="H56" s="120"/>
    </row>
    <row r="57" ht="15.75" customHeight="1">
      <c r="A57" s="89"/>
      <c r="B57" s="90"/>
      <c r="C57" s="90"/>
      <c r="D57" s="90"/>
      <c r="E57" s="90"/>
      <c r="F57" s="90"/>
      <c r="G57" s="90"/>
      <c r="H57" s="91"/>
    </row>
    <row r="58" ht="15.75" customHeight="1"/>
    <row r="59" ht="15.75" customHeight="1"/>
    <row r="60" ht="15.75" customHeight="1">
      <c r="A60" s="95" t="s">
        <v>449</v>
      </c>
      <c r="E60" s="75" t="s">
        <v>171</v>
      </c>
      <c r="F60" s="124">
        <v>2.0</v>
      </c>
      <c r="G60" s="75" t="s">
        <v>310</v>
      </c>
      <c r="H60" s="124">
        <v>4.0</v>
      </c>
    </row>
    <row r="61" ht="15.75" customHeight="1">
      <c r="A61" s="118" t="s">
        <v>325</v>
      </c>
    </row>
    <row r="62" ht="15.75" customHeight="1">
      <c r="A62" s="105" t="s">
        <v>183</v>
      </c>
      <c r="B62" s="29"/>
      <c r="C62" s="24"/>
      <c r="D62" s="24"/>
      <c r="E62" s="24"/>
      <c r="F62" s="24"/>
      <c r="G62" s="24"/>
      <c r="H62" s="27"/>
    </row>
    <row r="63" ht="15.75" customHeight="1">
      <c r="A63" s="105" t="s">
        <v>183</v>
      </c>
      <c r="B63" s="29"/>
      <c r="C63" s="24"/>
      <c r="D63" s="24"/>
      <c r="E63" s="24"/>
      <c r="F63" s="24"/>
      <c r="G63" s="24"/>
      <c r="H63" s="27"/>
    </row>
    <row r="64" ht="15.75" customHeight="1">
      <c r="A64" s="105" t="s">
        <v>183</v>
      </c>
      <c r="B64" s="29"/>
      <c r="C64" s="24"/>
      <c r="D64" s="24"/>
      <c r="E64" s="24"/>
      <c r="F64" s="24"/>
      <c r="G64" s="24"/>
      <c r="H64" s="27"/>
    </row>
    <row r="65" ht="15.75" customHeight="1">
      <c r="A65" s="105" t="s">
        <v>311</v>
      </c>
      <c r="B65" s="33" t="s">
        <v>451</v>
      </c>
      <c r="C65" s="24"/>
      <c r="D65" s="24"/>
      <c r="E65" s="24"/>
      <c r="F65" s="24"/>
      <c r="G65" s="24"/>
      <c r="H65" s="27"/>
    </row>
    <row r="66" ht="15.75" customHeight="1">
      <c r="A66" s="108" t="s">
        <v>313</v>
      </c>
      <c r="B66" s="24"/>
      <c r="C66" s="24"/>
      <c r="D66" s="24"/>
      <c r="E66" s="24"/>
      <c r="F66" s="24"/>
      <c r="G66" s="24"/>
      <c r="H66" s="27"/>
    </row>
    <row r="67" ht="15.75" customHeight="1">
      <c r="A67" s="110" t="s">
        <v>422</v>
      </c>
      <c r="B67" s="87"/>
      <c r="C67" s="87"/>
      <c r="D67" s="87"/>
      <c r="E67" s="87"/>
      <c r="F67" s="87"/>
      <c r="G67" s="87"/>
      <c r="H67" s="88"/>
    </row>
    <row r="68" ht="15.75" customHeight="1">
      <c r="A68" s="119"/>
      <c r="H68" s="120"/>
    </row>
    <row r="69" ht="15.75" customHeight="1">
      <c r="A69" s="89"/>
      <c r="B69" s="90"/>
      <c r="C69" s="90"/>
      <c r="D69" s="90"/>
      <c r="E69" s="90"/>
      <c r="F69" s="90"/>
      <c r="G69" s="90"/>
      <c r="H69" s="91"/>
    </row>
    <row r="70" ht="15.75" customHeight="1">
      <c r="A70" s="108" t="s">
        <v>316</v>
      </c>
      <c r="B70" s="24"/>
      <c r="C70" s="24"/>
      <c r="D70" s="24"/>
      <c r="E70" s="24"/>
      <c r="F70" s="24"/>
      <c r="G70" s="24"/>
      <c r="H70" s="27"/>
    </row>
    <row r="71" ht="15.75" customHeight="1">
      <c r="A71" s="129" t="s">
        <v>452</v>
      </c>
      <c r="B71" s="87"/>
      <c r="C71" s="87"/>
      <c r="D71" s="87"/>
      <c r="E71" s="87"/>
      <c r="F71" s="87"/>
      <c r="G71" s="87"/>
      <c r="H71" s="88"/>
    </row>
    <row r="72" ht="15.75" customHeight="1">
      <c r="A72" s="119"/>
      <c r="H72" s="120"/>
    </row>
    <row r="73" ht="15.75" customHeight="1">
      <c r="A73" s="119"/>
      <c r="H73" s="120"/>
    </row>
    <row r="74" ht="15.75" customHeight="1">
      <c r="A74" s="89"/>
      <c r="B74" s="90"/>
      <c r="C74" s="90"/>
      <c r="D74" s="90"/>
      <c r="E74" s="90"/>
      <c r="F74" s="90"/>
      <c r="G74" s="90"/>
      <c r="H74" s="91"/>
    </row>
    <row r="75" ht="15.75" customHeight="1"/>
    <row r="76" ht="15.75" customHeight="1"/>
    <row r="77" ht="15.75" customHeight="1">
      <c r="A77" s="95" t="s">
        <v>454</v>
      </c>
      <c r="E77" s="75" t="s">
        <v>171</v>
      </c>
      <c r="F77" s="124">
        <v>2.0</v>
      </c>
      <c r="G77" s="75" t="s">
        <v>310</v>
      </c>
      <c r="H77" s="124">
        <v>4.0</v>
      </c>
    </row>
    <row r="78" ht="15.75" customHeight="1">
      <c r="A78" s="118" t="s">
        <v>325</v>
      </c>
    </row>
    <row r="79" ht="15.75" customHeight="1">
      <c r="A79" s="105" t="s">
        <v>183</v>
      </c>
      <c r="B79" s="29"/>
      <c r="C79" s="24"/>
      <c r="D79" s="24"/>
      <c r="E79" s="24"/>
      <c r="F79" s="24"/>
      <c r="G79" s="24"/>
      <c r="H79" s="27"/>
    </row>
    <row r="80" ht="15.75" customHeight="1">
      <c r="A80" s="105" t="s">
        <v>183</v>
      </c>
      <c r="B80" s="29"/>
      <c r="C80" s="24"/>
      <c r="D80" s="24"/>
      <c r="E80" s="24"/>
      <c r="F80" s="24"/>
      <c r="G80" s="24"/>
      <c r="H80" s="27"/>
    </row>
    <row r="81" ht="15.75" customHeight="1">
      <c r="A81" s="105" t="s">
        <v>183</v>
      </c>
      <c r="B81" s="29"/>
      <c r="C81" s="24"/>
      <c r="D81" s="24"/>
      <c r="E81" s="24"/>
      <c r="F81" s="24"/>
      <c r="G81" s="24"/>
      <c r="H81" s="27"/>
    </row>
    <row r="82" ht="15.75" customHeight="1">
      <c r="A82" s="105" t="s">
        <v>311</v>
      </c>
      <c r="B82" s="33" t="s">
        <v>455</v>
      </c>
      <c r="C82" s="24"/>
      <c r="D82" s="24"/>
      <c r="E82" s="24"/>
      <c r="F82" s="24"/>
      <c r="G82" s="24"/>
      <c r="H82" s="27"/>
    </row>
    <row r="83" ht="15.75" customHeight="1">
      <c r="A83" s="108" t="s">
        <v>313</v>
      </c>
      <c r="B83" s="24"/>
      <c r="C83" s="24"/>
      <c r="D83" s="24"/>
      <c r="E83" s="24"/>
      <c r="F83" s="24"/>
      <c r="G83" s="24"/>
      <c r="H83" s="27"/>
    </row>
    <row r="84" ht="15.75" customHeight="1">
      <c r="A84" s="110" t="s">
        <v>456</v>
      </c>
      <c r="B84" s="87"/>
      <c r="C84" s="87"/>
      <c r="D84" s="87"/>
      <c r="E84" s="87"/>
      <c r="F84" s="87"/>
      <c r="G84" s="87"/>
      <c r="H84" s="88"/>
    </row>
    <row r="85" ht="15.75" customHeight="1">
      <c r="A85" s="119"/>
      <c r="H85" s="120"/>
    </row>
    <row r="86" ht="15.75" customHeight="1">
      <c r="A86" s="89"/>
      <c r="B86" s="90"/>
      <c r="C86" s="90"/>
      <c r="D86" s="90"/>
      <c r="E86" s="90"/>
      <c r="F86" s="90"/>
      <c r="G86" s="90"/>
      <c r="H86" s="91"/>
    </row>
    <row r="87" ht="15.75" customHeight="1">
      <c r="A87" s="108" t="s">
        <v>316</v>
      </c>
      <c r="B87" s="24"/>
      <c r="C87" s="24"/>
      <c r="D87" s="24"/>
      <c r="E87" s="24"/>
      <c r="F87" s="24"/>
      <c r="G87" s="24"/>
      <c r="H87" s="27"/>
    </row>
    <row r="88" ht="15.75" customHeight="1">
      <c r="A88" s="129" t="s">
        <v>457</v>
      </c>
      <c r="B88" s="87"/>
      <c r="C88" s="87"/>
      <c r="D88" s="87"/>
      <c r="E88" s="87"/>
      <c r="F88" s="87"/>
      <c r="G88" s="87"/>
      <c r="H88" s="88"/>
    </row>
    <row r="89" ht="15.75" customHeight="1">
      <c r="A89" s="119"/>
      <c r="H89" s="120"/>
    </row>
    <row r="90" ht="15.75" customHeight="1">
      <c r="A90" s="119"/>
      <c r="H90" s="120"/>
    </row>
    <row r="91" ht="15.75" customHeight="1">
      <c r="A91" s="89"/>
      <c r="B91" s="90"/>
      <c r="C91" s="90"/>
      <c r="D91" s="90"/>
      <c r="E91" s="90"/>
      <c r="F91" s="90"/>
      <c r="G91" s="90"/>
      <c r="H91" s="91"/>
    </row>
    <row r="92" ht="15.75" customHeight="1"/>
    <row r="93" ht="15.75" customHeight="1"/>
    <row r="94" ht="15.75" customHeight="1">
      <c r="A94" s="95" t="s">
        <v>459</v>
      </c>
      <c r="E94" s="75" t="s">
        <v>171</v>
      </c>
      <c r="F94" s="124">
        <v>2.0</v>
      </c>
      <c r="G94" s="75" t="s">
        <v>310</v>
      </c>
      <c r="H94" s="124">
        <v>4.0</v>
      </c>
    </row>
    <row r="95" ht="15.75" customHeight="1">
      <c r="A95" s="118" t="s">
        <v>325</v>
      </c>
    </row>
    <row r="96" ht="15.75" customHeight="1">
      <c r="A96" s="105" t="s">
        <v>183</v>
      </c>
      <c r="B96" s="29"/>
      <c r="C96" s="24"/>
      <c r="D96" s="24"/>
      <c r="E96" s="24"/>
      <c r="F96" s="24"/>
      <c r="G96" s="24"/>
      <c r="H96" s="27"/>
    </row>
    <row r="97" ht="15.75" customHeight="1">
      <c r="A97" s="105" t="s">
        <v>183</v>
      </c>
      <c r="B97" s="29"/>
      <c r="C97" s="24"/>
      <c r="D97" s="24"/>
      <c r="E97" s="24"/>
      <c r="F97" s="24"/>
      <c r="G97" s="24"/>
      <c r="H97" s="27"/>
    </row>
    <row r="98" ht="15.75" customHeight="1">
      <c r="A98" s="105" t="s">
        <v>183</v>
      </c>
      <c r="B98" s="29"/>
      <c r="C98" s="24"/>
      <c r="D98" s="24"/>
      <c r="E98" s="24"/>
      <c r="F98" s="24"/>
      <c r="G98" s="24"/>
      <c r="H98" s="27"/>
    </row>
    <row r="99" ht="15.75" customHeight="1">
      <c r="A99" s="105" t="s">
        <v>311</v>
      </c>
      <c r="B99" s="33" t="s">
        <v>460</v>
      </c>
      <c r="C99" s="24"/>
      <c r="D99" s="24"/>
      <c r="E99" s="24"/>
      <c r="F99" s="24"/>
      <c r="G99" s="24"/>
      <c r="H99" s="27"/>
    </row>
    <row r="100" ht="15.75" customHeight="1">
      <c r="A100" s="108" t="s">
        <v>313</v>
      </c>
      <c r="B100" s="24"/>
      <c r="C100" s="24"/>
      <c r="D100" s="24"/>
      <c r="E100" s="24"/>
      <c r="F100" s="24"/>
      <c r="G100" s="24"/>
      <c r="H100" s="27"/>
    </row>
    <row r="101" ht="15.75" customHeight="1">
      <c r="A101" s="110" t="s">
        <v>461</v>
      </c>
      <c r="B101" s="87"/>
      <c r="C101" s="87"/>
      <c r="D101" s="87"/>
      <c r="E101" s="87"/>
      <c r="F101" s="87"/>
      <c r="G101" s="87"/>
      <c r="H101" s="88"/>
    </row>
    <row r="102" ht="15.75" customHeight="1">
      <c r="A102" s="119"/>
      <c r="H102" s="120"/>
    </row>
    <row r="103" ht="15.75" customHeight="1">
      <c r="A103" s="89"/>
      <c r="B103" s="90"/>
      <c r="C103" s="90"/>
      <c r="D103" s="90"/>
      <c r="E103" s="90"/>
      <c r="F103" s="90"/>
      <c r="G103" s="90"/>
      <c r="H103" s="91"/>
    </row>
    <row r="104" ht="15.75" customHeight="1">
      <c r="A104" s="108" t="s">
        <v>316</v>
      </c>
      <c r="B104" s="24"/>
      <c r="C104" s="24"/>
      <c r="D104" s="24"/>
      <c r="E104" s="24"/>
      <c r="F104" s="24"/>
      <c r="G104" s="24"/>
      <c r="H104" s="27"/>
    </row>
    <row r="105" ht="15.75" customHeight="1">
      <c r="A105" s="129" t="s">
        <v>462</v>
      </c>
      <c r="B105" s="87"/>
      <c r="C105" s="87"/>
      <c r="D105" s="87"/>
      <c r="E105" s="87"/>
      <c r="F105" s="87"/>
      <c r="G105" s="87"/>
      <c r="H105" s="88"/>
    </row>
    <row r="106" ht="15.75" customHeight="1">
      <c r="A106" s="119"/>
      <c r="H106" s="120"/>
    </row>
    <row r="107" ht="15.75" customHeight="1">
      <c r="A107" s="119"/>
      <c r="H107" s="120"/>
    </row>
    <row r="108" ht="15.75" customHeight="1">
      <c r="A108" s="89"/>
      <c r="B108" s="90"/>
      <c r="C108" s="90"/>
      <c r="D108" s="90"/>
      <c r="E108" s="90"/>
      <c r="F108" s="90"/>
      <c r="G108" s="90"/>
      <c r="H108" s="91"/>
    </row>
    <row r="109" ht="15.75" customHeight="1"/>
    <row r="110" ht="15.75" customHeight="1"/>
    <row r="111" ht="15.75" customHeight="1">
      <c r="A111" s="95" t="s">
        <v>463</v>
      </c>
      <c r="E111" s="75" t="s">
        <v>171</v>
      </c>
      <c r="F111" s="96"/>
      <c r="G111" s="75" t="s">
        <v>310</v>
      </c>
      <c r="H111" s="96"/>
    </row>
    <row r="112" ht="15.75" customHeight="1">
      <c r="A112" s="118" t="s">
        <v>325</v>
      </c>
    </row>
    <row r="113" ht="15.75" customHeight="1">
      <c r="A113" s="105" t="s">
        <v>183</v>
      </c>
      <c r="B113" s="29"/>
      <c r="C113" s="24"/>
      <c r="D113" s="24"/>
      <c r="E113" s="24"/>
      <c r="F113" s="24"/>
      <c r="G113" s="24"/>
      <c r="H113" s="27"/>
    </row>
    <row r="114" ht="15.75" customHeight="1">
      <c r="A114" s="105" t="s">
        <v>183</v>
      </c>
      <c r="B114" s="29"/>
      <c r="C114" s="24"/>
      <c r="D114" s="24"/>
      <c r="E114" s="24"/>
      <c r="F114" s="24"/>
      <c r="G114" s="24"/>
      <c r="H114" s="27"/>
    </row>
    <row r="115" ht="15.75" customHeight="1">
      <c r="A115" s="105" t="s">
        <v>183</v>
      </c>
      <c r="B115" s="29"/>
      <c r="C115" s="24"/>
      <c r="D115" s="24"/>
      <c r="E115" s="24"/>
      <c r="F115" s="24"/>
      <c r="G115" s="24"/>
      <c r="H115" s="27"/>
    </row>
    <row r="116" ht="15.75" customHeight="1">
      <c r="A116" s="105" t="s">
        <v>311</v>
      </c>
      <c r="B116" s="29"/>
      <c r="C116" s="24"/>
      <c r="D116" s="24"/>
      <c r="E116" s="24"/>
      <c r="F116" s="24"/>
      <c r="G116" s="24"/>
      <c r="H116" s="27"/>
    </row>
    <row r="117" ht="15.75" customHeight="1">
      <c r="A117" s="108" t="s">
        <v>313</v>
      </c>
      <c r="B117" s="24"/>
      <c r="C117" s="24"/>
      <c r="D117" s="24"/>
      <c r="E117" s="24"/>
      <c r="F117" s="24"/>
      <c r="G117" s="24"/>
      <c r="H117" s="27"/>
    </row>
    <row r="118" ht="15.75" customHeight="1">
      <c r="A118" s="125"/>
      <c r="B118" s="87"/>
      <c r="C118" s="87"/>
      <c r="D118" s="87"/>
      <c r="E118" s="87"/>
      <c r="F118" s="87"/>
      <c r="G118" s="87"/>
      <c r="H118" s="88"/>
    </row>
    <row r="119" ht="15.75" customHeight="1">
      <c r="A119" s="119"/>
      <c r="H119" s="120"/>
    </row>
    <row r="120" ht="15.75" customHeight="1">
      <c r="A120" s="89"/>
      <c r="B120" s="90"/>
      <c r="C120" s="90"/>
      <c r="D120" s="90"/>
      <c r="E120" s="90"/>
      <c r="F120" s="90"/>
      <c r="G120" s="90"/>
      <c r="H120" s="91"/>
    </row>
    <row r="121" ht="15.75" customHeight="1">
      <c r="A121" s="108" t="s">
        <v>316</v>
      </c>
      <c r="B121" s="24"/>
      <c r="C121" s="24"/>
      <c r="D121" s="24"/>
      <c r="E121" s="24"/>
      <c r="F121" s="24"/>
      <c r="G121" s="24"/>
      <c r="H121" s="27"/>
    </row>
    <row r="122" ht="15.75" customHeight="1">
      <c r="A122" s="125"/>
      <c r="B122" s="87"/>
      <c r="C122" s="87"/>
      <c r="D122" s="87"/>
      <c r="E122" s="87"/>
      <c r="F122" s="87"/>
      <c r="G122" s="87"/>
      <c r="H122" s="88"/>
    </row>
    <row r="123" ht="15.75" customHeight="1">
      <c r="A123" s="119"/>
      <c r="H123" s="120"/>
    </row>
    <row r="124" ht="15.75" customHeight="1">
      <c r="A124" s="119"/>
      <c r="H124" s="120"/>
    </row>
    <row r="125" ht="15.75" customHeight="1">
      <c r="A125" s="89"/>
      <c r="B125" s="90"/>
      <c r="C125" s="90"/>
      <c r="D125" s="90"/>
      <c r="E125" s="90"/>
      <c r="F125" s="90"/>
      <c r="G125" s="90"/>
      <c r="H125" s="91"/>
    </row>
    <row r="126" ht="15.75" customHeight="1"/>
    <row r="127" ht="15.75" customHeight="1"/>
    <row r="128" ht="15.75" customHeight="1">
      <c r="A128" s="95" t="s">
        <v>465</v>
      </c>
      <c r="E128" s="75" t="s">
        <v>171</v>
      </c>
      <c r="F128" s="96"/>
      <c r="G128" s="75" t="s">
        <v>310</v>
      </c>
      <c r="H128" s="96"/>
    </row>
    <row r="129" ht="15.75" customHeight="1">
      <c r="A129" s="118" t="s">
        <v>325</v>
      </c>
    </row>
    <row r="130" ht="15.75" customHeight="1">
      <c r="A130" s="105" t="s">
        <v>183</v>
      </c>
      <c r="B130" s="29"/>
      <c r="C130" s="24"/>
      <c r="D130" s="24"/>
      <c r="E130" s="24"/>
      <c r="F130" s="24"/>
      <c r="G130" s="24"/>
      <c r="H130" s="27"/>
    </row>
    <row r="131" ht="15.75" customHeight="1">
      <c r="A131" s="105" t="s">
        <v>183</v>
      </c>
      <c r="B131" s="29"/>
      <c r="C131" s="24"/>
      <c r="D131" s="24"/>
      <c r="E131" s="24"/>
      <c r="F131" s="24"/>
      <c r="G131" s="24"/>
      <c r="H131" s="27"/>
    </row>
    <row r="132" ht="15.75" customHeight="1">
      <c r="A132" s="105" t="s">
        <v>183</v>
      </c>
      <c r="B132" s="29"/>
      <c r="C132" s="24"/>
      <c r="D132" s="24"/>
      <c r="E132" s="24"/>
      <c r="F132" s="24"/>
      <c r="G132" s="24"/>
      <c r="H132" s="27"/>
    </row>
    <row r="133" ht="15.75" customHeight="1">
      <c r="A133" s="105" t="s">
        <v>311</v>
      </c>
      <c r="B133" s="29"/>
      <c r="C133" s="24"/>
      <c r="D133" s="24"/>
      <c r="E133" s="24"/>
      <c r="F133" s="24"/>
      <c r="G133" s="24"/>
      <c r="H133" s="27"/>
    </row>
    <row r="134" ht="15.75" customHeight="1">
      <c r="A134" s="108" t="s">
        <v>313</v>
      </c>
      <c r="B134" s="24"/>
      <c r="C134" s="24"/>
      <c r="D134" s="24"/>
      <c r="E134" s="24"/>
      <c r="F134" s="24"/>
      <c r="G134" s="24"/>
      <c r="H134" s="27"/>
    </row>
    <row r="135" ht="15.75" customHeight="1">
      <c r="A135" s="125"/>
      <c r="B135" s="87"/>
      <c r="C135" s="87"/>
      <c r="D135" s="87"/>
      <c r="E135" s="87"/>
      <c r="F135" s="87"/>
      <c r="G135" s="87"/>
      <c r="H135" s="88"/>
    </row>
    <row r="136" ht="15.75" customHeight="1">
      <c r="A136" s="119"/>
      <c r="H136" s="120"/>
    </row>
    <row r="137" ht="15.75" customHeight="1">
      <c r="A137" s="89"/>
      <c r="B137" s="90"/>
      <c r="C137" s="90"/>
      <c r="D137" s="90"/>
      <c r="E137" s="90"/>
      <c r="F137" s="90"/>
      <c r="G137" s="90"/>
      <c r="H137" s="91"/>
    </row>
    <row r="138" ht="15.75" customHeight="1">
      <c r="A138" s="108" t="s">
        <v>316</v>
      </c>
      <c r="B138" s="24"/>
      <c r="C138" s="24"/>
      <c r="D138" s="24"/>
      <c r="E138" s="24"/>
      <c r="F138" s="24"/>
      <c r="G138" s="24"/>
      <c r="H138" s="27"/>
    </row>
    <row r="139" ht="15.75" customHeight="1">
      <c r="A139" s="125"/>
      <c r="B139" s="87"/>
      <c r="C139" s="87"/>
      <c r="D139" s="87"/>
      <c r="E139" s="87"/>
      <c r="F139" s="87"/>
      <c r="G139" s="87"/>
      <c r="H139" s="88"/>
    </row>
    <row r="140" ht="15.75" customHeight="1">
      <c r="A140" s="119"/>
      <c r="H140" s="120"/>
    </row>
    <row r="141" ht="15.75" customHeight="1">
      <c r="A141" s="119"/>
      <c r="H141" s="120"/>
    </row>
    <row r="142" ht="15.75" customHeight="1">
      <c r="A142" s="89"/>
      <c r="B142" s="90"/>
      <c r="C142" s="90"/>
      <c r="D142" s="90"/>
      <c r="E142" s="90"/>
      <c r="F142" s="90"/>
      <c r="G142" s="90"/>
      <c r="H142" s="91"/>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B130:B132">
      <formula1>Metadata!$I$17:$I$40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11" t="s">
        <v>344</v>
      </c>
      <c r="B1" s="11" t="s">
        <v>346</v>
      </c>
      <c r="C1" s="11" t="s">
        <v>18</v>
      </c>
      <c r="D1" s="11" t="s">
        <v>27</v>
      </c>
    </row>
    <row r="2">
      <c r="A2" s="11" t="s">
        <v>347</v>
      </c>
      <c r="B2" s="11" t="str">
        <f>Competencias!C13</f>
        <v>Analiza problemas computacionales y formula soluciones algorítmicas utilizando pensamiento computacional, pseudocódigo y diagramas de flujo en las tecnologías establecidas  para representar el procesamiento y flujo de datos bajo criterios de corrección lógica, claridad y orden </v>
      </c>
      <c r="C2" s="3" t="s">
        <v>79</v>
      </c>
      <c r="D2" s="3" t="s">
        <v>68</v>
      </c>
    </row>
    <row r="3">
      <c r="A3" s="11" t="s">
        <v>350</v>
      </c>
      <c r="B3" s="11" t="str">
        <f>Competencias!C15</f>
        <v>Crea algoritmos para resolver problemas secuenciales, condicionales y repetitivos mediante estructuras de control representadas con pseudocodigo para producir soluciones correctas, legibles y verificables de acuerdo con los resultados esperados </v>
      </c>
      <c r="C3" s="3" t="s">
        <v>60</v>
      </c>
      <c r="D3" s="3" t="s">
        <v>85</v>
      </c>
    </row>
    <row r="4">
      <c r="A4" s="11" t="s">
        <v>352</v>
      </c>
      <c r="B4" s="11" t="str">
        <f>Competencias!C17</f>
        <v>Implementa algoritmos que procesan cadenas, arreglos unidimensionales y arreglos multidimensionales utilizando pseudocódigo y diagramas de flujo  para almacenar, consultar y modificar colecciones de datos de manera estructurada </v>
      </c>
      <c r="C4" s="3" t="s">
        <v>41</v>
      </c>
      <c r="D4" s="3" t="s">
        <v>353</v>
      </c>
    </row>
    <row r="5">
      <c r="A5" s="11" t="s">
        <v>354</v>
      </c>
      <c r="B5" s="11" t="str">
        <f>Competencias!C19</f>
        <v>Prueba el funcionamiento y la corrección de algoritmos mediante pruebas de escritorio, casos de prueba y ejecución para detectar errores lógicos y comprobar el cumplimiento de los resultados esperados </v>
      </c>
      <c r="C5" s="3" t="s">
        <v>356</v>
      </c>
      <c r="D5" s="3" t="s">
        <v>357</v>
      </c>
    </row>
    <row r="6">
      <c r="A6" s="11" t="s">
        <v>358</v>
      </c>
      <c r="B6" s="11" t="str">
        <f>Competencias!C21</f>
        <v>Identifica los componentes físicos y lógicos de un sistema computacional utilizando el modelo de Von Neumann y la clasificación del hardware y software para explicar la función de cada elemento en el procesamiento y flujo de datos </v>
      </c>
      <c r="C6" s="3" t="s">
        <v>360</v>
      </c>
      <c r="D6" s="3" t="s">
        <v>361</v>
      </c>
    </row>
    <row r="7">
      <c r="A7" s="11" t="s">
        <v>362</v>
      </c>
      <c r="B7" s="11" t="str">
        <f>Competencias!C23</f>
        <v>Convierte valores entre los sistemas decimal, binario, octal y hexadecimal aplicando métodos de conversión posicional y estándares de codificación de información para representar datos digitales con precisión y verificar los resultados obtenidos </v>
      </c>
      <c r="C7" s="3" t="s">
        <v>364</v>
      </c>
      <c r="D7" s="3" t="s">
        <v>49</v>
      </c>
    </row>
    <row r="8">
      <c r="A8" s="11" t="s">
        <v>366</v>
      </c>
      <c r="B8" s="11" t="str">
        <f>Competencias!C25</f>
        <v>Descompone problemas computacionales en subproblemas manejables empleando técnicas de descomposición, reconocimiento de patrones y abstracción para identificar entradas, procesos y salidas antes de diseñar la solución algorítmica </v>
      </c>
      <c r="C8" s="3" t="s">
        <v>367</v>
      </c>
      <c r="D8" s="3" t="s">
        <v>368</v>
      </c>
    </row>
    <row r="9">
      <c r="A9" s="11" t="s">
        <v>369</v>
      </c>
      <c r="C9" s="3" t="s">
        <v>370</v>
      </c>
    </row>
    <row r="10">
      <c r="A10" s="11" t="s">
        <v>371</v>
      </c>
      <c r="C10" s="3" t="s">
        <v>373</v>
      </c>
    </row>
    <row r="11">
      <c r="A11" s="11" t="s">
        <v>374</v>
      </c>
    </row>
    <row r="12">
      <c r="A12" s="11" t="s">
        <v>375</v>
      </c>
    </row>
    <row r="13">
      <c r="A13" s="11" t="s">
        <v>376</v>
      </c>
    </row>
    <row r="14">
      <c r="A14" s="11" t="s">
        <v>377</v>
      </c>
    </row>
    <row r="15">
      <c r="A15" s="11" t="s">
        <v>378</v>
      </c>
    </row>
    <row r="16">
      <c r="A16" s="11" t="s">
        <v>379</v>
      </c>
    </row>
    <row r="17">
      <c r="A17" s="11" t="s">
        <v>380</v>
      </c>
    </row>
    <row r="18">
      <c r="A18" s="11" t="s">
        <v>381</v>
      </c>
    </row>
    <row r="19">
      <c r="A19" s="11" t="s">
        <v>383</v>
      </c>
    </row>
    <row r="20">
      <c r="A20" s="11" t="s">
        <v>384</v>
      </c>
    </row>
    <row r="21">
      <c r="A21" s="11" t="s">
        <v>386</v>
      </c>
    </row>
    <row r="22">
      <c r="A22" s="11" t="s">
        <v>387</v>
      </c>
    </row>
    <row r="23">
      <c r="A23" s="11" t="s">
        <v>388</v>
      </c>
    </row>
    <row r="24">
      <c r="A24" s="11" t="s">
        <v>389</v>
      </c>
    </row>
    <row r="25">
      <c r="A25" s="11" t="s">
        <v>390</v>
      </c>
    </row>
    <row r="26">
      <c r="A26" s="11" t="s">
        <v>391</v>
      </c>
    </row>
    <row r="27">
      <c r="A27" s="11" t="s">
        <v>392</v>
      </c>
    </row>
    <row r="28">
      <c r="A28" s="11" t="s">
        <v>393</v>
      </c>
    </row>
    <row r="29">
      <c r="A29" s="11" t="s">
        <v>394</v>
      </c>
    </row>
    <row r="30">
      <c r="A30" s="11" t="s">
        <v>395</v>
      </c>
    </row>
    <row r="31">
      <c r="A31" s="11" t="s">
        <v>396</v>
      </c>
    </row>
    <row r="32">
      <c r="A32" s="11" t="s">
        <v>397</v>
      </c>
    </row>
    <row r="33">
      <c r="A33" s="11" t="s">
        <v>398</v>
      </c>
    </row>
    <row r="34">
      <c r="A34" s="11" t="s">
        <v>399</v>
      </c>
    </row>
    <row r="35">
      <c r="A35" s="11" t="s">
        <v>400</v>
      </c>
    </row>
    <row r="36">
      <c r="A36" s="11" t="s">
        <v>401</v>
      </c>
    </row>
    <row r="37">
      <c r="A37" s="11" t="s">
        <v>402</v>
      </c>
    </row>
    <row r="38">
      <c r="A38" s="11" t="s">
        <v>403</v>
      </c>
    </row>
    <row r="39">
      <c r="A39" s="11" t="s">
        <v>404</v>
      </c>
    </row>
    <row r="40">
      <c r="A40" s="11" t="s">
        <v>405</v>
      </c>
    </row>
    <row r="41">
      <c r="A41" s="11" t="s">
        <v>406</v>
      </c>
    </row>
    <row r="42">
      <c r="A42" s="11" t="s">
        <v>407</v>
      </c>
    </row>
    <row r="43">
      <c r="A43" s="11" t="s">
        <v>408</v>
      </c>
    </row>
    <row r="44">
      <c r="A44" s="11" t="s">
        <v>409</v>
      </c>
    </row>
    <row r="45">
      <c r="A45" s="11" t="s">
        <v>410</v>
      </c>
    </row>
    <row r="46">
      <c r="A46" s="11" t="s">
        <v>411</v>
      </c>
    </row>
    <row r="47">
      <c r="A47" s="11" t="s">
        <v>413</v>
      </c>
    </row>
    <row r="48">
      <c r="A48" s="11" t="s">
        <v>414</v>
      </c>
    </row>
    <row r="49">
      <c r="A49" s="11" t="s">
        <v>415</v>
      </c>
    </row>
    <row r="50">
      <c r="A50" s="11" t="s">
        <v>416</v>
      </c>
    </row>
    <row r="51">
      <c r="A51" s="11" t="s">
        <v>417</v>
      </c>
    </row>
    <row r="52">
      <c r="A52" s="11" t="s">
        <v>418</v>
      </c>
    </row>
    <row r="53">
      <c r="A53" s="11" t="s">
        <v>419</v>
      </c>
    </row>
    <row r="54">
      <c r="A54" s="11" t="s">
        <v>420</v>
      </c>
    </row>
    <row r="55">
      <c r="A55" s="11" t="s">
        <v>421</v>
      </c>
    </row>
    <row r="56">
      <c r="A56" s="11" t="s">
        <v>423</v>
      </c>
    </row>
    <row r="57">
      <c r="A57" s="11" t="s">
        <v>424</v>
      </c>
    </row>
    <row r="58">
      <c r="A58" s="11" t="s">
        <v>425</v>
      </c>
    </row>
    <row r="59">
      <c r="A59" s="11" t="s">
        <v>426</v>
      </c>
    </row>
    <row r="60">
      <c r="A60" s="11" t="s">
        <v>427</v>
      </c>
    </row>
    <row r="61">
      <c r="A61" s="11" t="s">
        <v>428</v>
      </c>
    </row>
    <row r="62">
      <c r="A62" s="11" t="s">
        <v>429</v>
      </c>
    </row>
    <row r="63">
      <c r="A63" s="11" t="s">
        <v>430</v>
      </c>
    </row>
    <row r="64">
      <c r="A64" s="11" t="s">
        <v>431</v>
      </c>
    </row>
    <row r="65">
      <c r="A65" s="11" t="s">
        <v>432</v>
      </c>
    </row>
    <row r="66">
      <c r="A66" s="11" t="s">
        <v>433</v>
      </c>
    </row>
    <row r="67">
      <c r="A67" s="11" t="s">
        <v>434</v>
      </c>
    </row>
    <row r="68">
      <c r="A68" s="11" t="s">
        <v>435</v>
      </c>
    </row>
    <row r="69">
      <c r="A69" s="11" t="s">
        <v>437</v>
      </c>
    </row>
    <row r="70">
      <c r="A70" s="11" t="s">
        <v>438</v>
      </c>
    </row>
    <row r="71">
      <c r="A71" s="11" t="s">
        <v>439</v>
      </c>
    </row>
    <row r="72">
      <c r="A72" s="11" t="s">
        <v>440</v>
      </c>
    </row>
    <row r="73">
      <c r="A73" s="11" t="s">
        <v>441</v>
      </c>
    </row>
    <row r="74">
      <c r="A74" s="11" t="s">
        <v>442</v>
      </c>
    </row>
    <row r="75">
      <c r="A75" s="11" t="s">
        <v>443</v>
      </c>
    </row>
    <row r="76">
      <c r="A76" s="11" t="s">
        <v>444</v>
      </c>
    </row>
    <row r="77">
      <c r="A77" s="11" t="s">
        <v>445</v>
      </c>
    </row>
    <row r="78">
      <c r="A78" s="11" t="s">
        <v>446</v>
      </c>
    </row>
    <row r="79">
      <c r="A79" s="11" t="s">
        <v>447</v>
      </c>
    </row>
    <row r="80">
      <c r="A80" s="11" t="s">
        <v>4</v>
      </c>
    </row>
    <row r="81">
      <c r="A81" s="11" t="s">
        <v>448</v>
      </c>
    </row>
  </sheetData>
  <drawing r:id="rId1"/>
</worksheet>
</file>