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o201\Desktop\Active projects\2024\Nature_wave\IRM\"/>
    </mc:Choice>
  </mc:AlternateContent>
  <xr:revisionPtr revIDLastSave="0" documentId="13_ncr:1_{5151078C-4239-4506-900B-0F78F662E198}" xr6:coauthVersionLast="47" xr6:coauthVersionMax="47" xr10:uidLastSave="{00000000-0000-0000-0000-000000000000}"/>
  <bookViews>
    <workbookView xWindow="-108" yWindow="-108" windowWidth="23256" windowHeight="12456" activeTab="2" xr2:uid="{21DECC83-A34E-AB4E-85C7-85967FA0CD56}"/>
  </bookViews>
  <sheets>
    <sheet name="A5 - Carrot Toby" sheetId="1" r:id="rId1"/>
    <sheet name="Carbon Root Compartment" sheetId="4" r:id="rId2"/>
    <sheet name="Colonization" sheetId="5" r:id="rId3"/>
  </sheets>
  <definedNames>
    <definedName name="_xlchart.v1.0" hidden="1">'A5 - Carrot Toby'!$F$10:$F$87</definedName>
    <definedName name="_xlchart.v1.1" hidden="1">'A5 - Carrot Toby'!$H$10:$H$87</definedName>
    <definedName name="_xlchart.v1.2" hidden="1">'Carbon Root Compartment'!$D$29:$D$33</definedName>
    <definedName name="_xlchart.v1.3" hidden="1">'Carbon Root Compartment'!$H$20:$H$28</definedName>
    <definedName name="_xlchart.v1.4" hidden="1">'Carbon Root Compartment'!$H$29:$H$33</definedName>
    <definedName name="_xlchart.v1.5" hidden="1">'Carbon Root Compartment'!$H$9:$H$19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4" l="1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34" i="4"/>
  <c r="Q35" i="4"/>
  <c r="Q36" i="4"/>
  <c r="Q9" i="4"/>
  <c r="U13" i="1"/>
  <c r="V13" i="1"/>
  <c r="U16" i="1"/>
  <c r="V16" i="1"/>
  <c r="U22" i="1"/>
  <c r="V22" i="1"/>
  <c r="U25" i="1"/>
  <c r="V25" i="1"/>
  <c r="U28" i="1"/>
  <c r="V28" i="1"/>
  <c r="U31" i="1"/>
  <c r="V31" i="1"/>
  <c r="U34" i="1"/>
  <c r="V34" i="1"/>
  <c r="U40" i="1"/>
  <c r="V40" i="1"/>
  <c r="U43" i="1"/>
  <c r="V43" i="1"/>
  <c r="U46" i="1"/>
  <c r="V46" i="1"/>
  <c r="U52" i="1"/>
  <c r="V52" i="1"/>
  <c r="U55" i="1"/>
  <c r="V55" i="1"/>
  <c r="U58" i="1"/>
  <c r="V58" i="1"/>
  <c r="U61" i="1"/>
  <c r="V61" i="1"/>
  <c r="U64" i="1"/>
  <c r="V64" i="1"/>
  <c r="U67" i="1"/>
  <c r="V67" i="1"/>
  <c r="U70" i="1"/>
  <c r="V70" i="1"/>
  <c r="U73" i="1"/>
  <c r="V73" i="1"/>
  <c r="U76" i="1"/>
  <c r="V76" i="1"/>
  <c r="U79" i="1"/>
  <c r="V79" i="1"/>
  <c r="U82" i="1"/>
  <c r="V82" i="1"/>
  <c r="U85" i="1"/>
  <c r="V85" i="1"/>
  <c r="V10" i="1"/>
  <c r="U10" i="1"/>
  <c r="M86" i="1"/>
  <c r="M17" i="1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4" i="4"/>
  <c r="O35" i="4"/>
  <c r="O36" i="4"/>
  <c r="O9" i="4"/>
  <c r="N10" i="4"/>
  <c r="P10" i="4" s="1"/>
  <c r="R10" i="4" s="1"/>
  <c r="N11" i="4"/>
  <c r="N12" i="4"/>
  <c r="N13" i="4"/>
  <c r="N14" i="4"/>
  <c r="N15" i="4"/>
  <c r="N16" i="4"/>
  <c r="P16" i="4" s="1"/>
  <c r="N17" i="4"/>
  <c r="P17" i="4" s="1"/>
  <c r="R17" i="4" s="1"/>
  <c r="N18" i="4"/>
  <c r="P18" i="4" s="1"/>
  <c r="R18" i="4" s="1"/>
  <c r="N19" i="4"/>
  <c r="N20" i="4"/>
  <c r="N21" i="4"/>
  <c r="N22" i="4"/>
  <c r="N23" i="4"/>
  <c r="N24" i="4"/>
  <c r="P24" i="4" s="1"/>
  <c r="R24" i="4" s="1"/>
  <c r="N25" i="4"/>
  <c r="P25" i="4" s="1"/>
  <c r="R25" i="4" s="1"/>
  <c r="N26" i="4"/>
  <c r="P26" i="4" s="1"/>
  <c r="R26" i="4" s="1"/>
  <c r="N27" i="4"/>
  <c r="N28" i="4"/>
  <c r="N34" i="4"/>
  <c r="N35" i="4"/>
  <c r="N36" i="4"/>
  <c r="N9" i="4"/>
  <c r="P9" i="4" s="1"/>
  <c r="R9" i="4" s="1"/>
  <c r="O65" i="1"/>
  <c r="N65" i="1"/>
  <c r="O80" i="1"/>
  <c r="N80" i="1"/>
  <c r="O83" i="1"/>
  <c r="N83" i="1"/>
  <c r="O86" i="1"/>
  <c r="N86" i="1"/>
  <c r="M83" i="1"/>
  <c r="M80" i="1"/>
  <c r="N77" i="1"/>
  <c r="M77" i="1"/>
  <c r="N74" i="1"/>
  <c r="M74" i="1"/>
  <c r="N71" i="1"/>
  <c r="M71" i="1"/>
  <c r="N68" i="1"/>
  <c r="M68" i="1"/>
  <c r="M65" i="1"/>
  <c r="N62" i="1"/>
  <c r="M62" i="1"/>
  <c r="N59" i="1"/>
  <c r="M59" i="1"/>
  <c r="N56" i="1"/>
  <c r="M56" i="1"/>
  <c r="N53" i="1"/>
  <c r="M53" i="1"/>
  <c r="N50" i="1"/>
  <c r="M50" i="1"/>
  <c r="N47" i="1"/>
  <c r="M47" i="1"/>
  <c r="M44" i="1"/>
  <c r="M41" i="1"/>
  <c r="N35" i="1"/>
  <c r="M35" i="1"/>
  <c r="N32" i="1"/>
  <c r="M32" i="1"/>
  <c r="M29" i="1"/>
  <c r="M26" i="1"/>
  <c r="N23" i="1"/>
  <c r="M23" i="1"/>
  <c r="N14" i="1"/>
  <c r="M14" i="1"/>
  <c r="M11" i="1"/>
  <c r="W25" i="1" l="1"/>
  <c r="X25" i="1" s="1"/>
  <c r="Y26" i="1" s="1"/>
  <c r="R16" i="4"/>
  <c r="W46" i="1"/>
  <c r="X46" i="1" s="1"/>
  <c r="W16" i="1"/>
  <c r="X16" i="1" s="1"/>
  <c r="W22" i="1"/>
  <c r="W58" i="1"/>
  <c r="W76" i="1"/>
  <c r="W79" i="1"/>
  <c r="W73" i="1"/>
  <c r="W55" i="1"/>
  <c r="W82" i="1"/>
  <c r="W10" i="1"/>
  <c r="W52" i="1"/>
  <c r="W28" i="1"/>
  <c r="W70" i="1"/>
  <c r="W34" i="1"/>
  <c r="W13" i="1"/>
  <c r="W85" i="1"/>
  <c r="W67" i="1"/>
  <c r="W31" i="1"/>
  <c r="W64" i="1"/>
  <c r="W43" i="1"/>
  <c r="W61" i="1"/>
  <c r="W40" i="1"/>
  <c r="P12" i="4"/>
  <c r="R12" i="4" s="1"/>
  <c r="P28" i="4"/>
  <c r="R28" i="4" s="1"/>
  <c r="P20" i="4"/>
  <c r="R20" i="4" s="1"/>
  <c r="P13" i="4"/>
  <c r="R13" i="4" s="1"/>
  <c r="P36" i="4"/>
  <c r="R36" i="4" s="1"/>
  <c r="P15" i="4"/>
  <c r="R15" i="4" s="1"/>
  <c r="P35" i="4"/>
  <c r="R35" i="4" s="1"/>
  <c r="P14" i="4"/>
  <c r="R14" i="4" s="1"/>
  <c r="P21" i="4"/>
  <c r="R21" i="4" s="1"/>
  <c r="P11" i="4"/>
  <c r="R11" i="4" s="1"/>
  <c r="P23" i="4"/>
  <c r="R23" i="4" s="1"/>
  <c r="P22" i="4"/>
  <c r="R22" i="4" s="1"/>
  <c r="P34" i="4"/>
  <c r="R34" i="4" s="1"/>
  <c r="P27" i="4"/>
  <c r="R27" i="4" s="1"/>
  <c r="P19" i="4"/>
  <c r="R19" i="4" s="1"/>
  <c r="Z25" i="1" l="1"/>
  <c r="AA25" i="1" s="1"/>
  <c r="Z16" i="1"/>
  <c r="AA16" i="1" s="1"/>
  <c r="Y17" i="1"/>
  <c r="Z46" i="1"/>
  <c r="AA46" i="1" s="1"/>
  <c r="Y47" i="1"/>
  <c r="X61" i="1"/>
  <c r="X28" i="1"/>
  <c r="X58" i="1"/>
  <c r="X70" i="1"/>
  <c r="X52" i="1"/>
  <c r="X22" i="1"/>
  <c r="X34" i="1"/>
  <c r="X43" i="1"/>
  <c r="X67" i="1"/>
  <c r="X76" i="1"/>
  <c r="X64" i="1"/>
  <c r="X31" i="1"/>
  <c r="X10" i="1"/>
  <c r="X82" i="1"/>
  <c r="X85" i="1"/>
  <c r="X55" i="1"/>
  <c r="X40" i="1"/>
  <c r="X13" i="1"/>
  <c r="X73" i="1"/>
  <c r="X79" i="1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9" i="4"/>
  <c r="Z43" i="1" l="1"/>
  <c r="AA43" i="1" s="1"/>
  <c r="Y44" i="1"/>
  <c r="Z28" i="1"/>
  <c r="AA28" i="1" s="1"/>
  <c r="Y29" i="1"/>
  <c r="Z55" i="1"/>
  <c r="AA55" i="1" s="1"/>
  <c r="Y56" i="1"/>
  <c r="Z85" i="1"/>
  <c r="AA85" i="1" s="1"/>
  <c r="Y86" i="1"/>
  <c r="Z67" i="1"/>
  <c r="AA67" i="1" s="1"/>
  <c r="Y68" i="1"/>
  <c r="Z34" i="1"/>
  <c r="AA34" i="1" s="1"/>
  <c r="Y35" i="1"/>
  <c r="Z79" i="1"/>
  <c r="AA79" i="1" s="1"/>
  <c r="Y80" i="1"/>
  <c r="Z58" i="1"/>
  <c r="AA58" i="1" s="1"/>
  <c r="Y59" i="1"/>
  <c r="Z61" i="1"/>
  <c r="AA61" i="1" s="1"/>
  <c r="Y62" i="1"/>
  <c r="Z10" i="1"/>
  <c r="AA10" i="1" s="1"/>
  <c r="Y11" i="1"/>
  <c r="Z22" i="1"/>
  <c r="AA22" i="1" s="1"/>
  <c r="Y23" i="1"/>
  <c r="Z13" i="1"/>
  <c r="AA13" i="1" s="1"/>
  <c r="Y14" i="1"/>
  <c r="Z64" i="1"/>
  <c r="AA64" i="1" s="1"/>
  <c r="Y65" i="1"/>
  <c r="Z52" i="1"/>
  <c r="AA52" i="1" s="1"/>
  <c r="Y53" i="1"/>
  <c r="Z76" i="1"/>
  <c r="AA76" i="1" s="1"/>
  <c r="Y77" i="1"/>
  <c r="Z82" i="1"/>
  <c r="AA82" i="1" s="1"/>
  <c r="Y83" i="1"/>
  <c r="Z73" i="1"/>
  <c r="AA73" i="1" s="1"/>
  <c r="Y74" i="1"/>
  <c r="Z31" i="1"/>
  <c r="AA31" i="1" s="1"/>
  <c r="Y32" i="1"/>
  <c r="Z40" i="1"/>
  <c r="AA40" i="1" s="1"/>
  <c r="Y41" i="1"/>
  <c r="Z70" i="1"/>
  <c r="AA70" i="1" s="1"/>
  <c r="Y71" i="1"/>
</calcChain>
</file>

<file path=xl/sharedStrings.xml><?xml version="1.0" encoding="utf-8"?>
<sst xmlns="http://schemas.openxmlformats.org/spreadsheetml/2006/main" count="267" uniqueCount="151">
  <si>
    <t xml:space="preserve">Aim: Get time-resolved data for colonization using destructive harvest at different time points. These data will allow us to show IRM colonization across the same time period as traveling wave.				</t>
  </si>
  <si>
    <t>Strain:</t>
  </si>
  <si>
    <t>A5</t>
  </si>
  <si>
    <t>Root:</t>
  </si>
  <si>
    <t>Carrot Toby</t>
  </si>
  <si>
    <t>Root comp:</t>
  </si>
  <si>
    <t>1%P 100%N 100%C</t>
  </si>
  <si>
    <t>Fungal comp:</t>
  </si>
  <si>
    <t>100%P 100%N 100%C</t>
  </si>
  <si>
    <t>Plate#</t>
  </si>
  <si>
    <t>age root</t>
  </si>
  <si>
    <t>HARVEST PLAN</t>
  </si>
  <si>
    <t>Harvested</t>
  </si>
  <si>
    <t>dry root weight [mg]</t>
  </si>
  <si>
    <t>Roots stained + slides</t>
  </si>
  <si>
    <t>DNA</t>
  </si>
  <si>
    <t>ddPCR</t>
  </si>
  <si>
    <t>Root imaged on / days after crossing / root surface area [pixels2]</t>
  </si>
  <si>
    <t>Comments</t>
  </si>
  <si>
    <t>Hyphal length (um)        Fungal Compatment</t>
  </si>
  <si>
    <t>DNA concentration ROOTS (ng/uL)</t>
  </si>
  <si>
    <t>ddPCR ROOTS FAM concentration (copies/uL)</t>
  </si>
  <si>
    <t>ddPCR ROOTS HEX concentration (copies/uL)</t>
  </si>
  <si>
    <t>ROOTS</t>
  </si>
  <si>
    <t>crossing date</t>
  </si>
  <si>
    <t>To harvest on</t>
  </si>
  <si>
    <t>Days after crossing</t>
  </si>
  <si>
    <t>Stained</t>
  </si>
  <si>
    <t>Area [mm2]</t>
  </si>
  <si>
    <t># of nuclei FAM</t>
  </si>
  <si>
    <t># of nuclei HEX</t>
  </si>
  <si>
    <t>SUM</t>
  </si>
  <si>
    <t>Length (um)</t>
  </si>
  <si>
    <t>Length (m)</t>
  </si>
  <si>
    <t>TOTAL Length (m)</t>
  </si>
  <si>
    <t xml:space="preserve">✓ </t>
  </si>
  <si>
    <t>JUST A BIT OF PURPLE ROOT</t>
  </si>
  <si>
    <t>Not found</t>
  </si>
  <si>
    <t>PURPLE AND DARK ROOT</t>
  </si>
  <si>
    <t>C2</t>
  </si>
  <si>
    <t>Plate</t>
  </si>
  <si>
    <t>Strain</t>
  </si>
  <si>
    <t>Carbon content in ROOT compartment 0% or 100%</t>
  </si>
  <si>
    <t>A5, C2, Agg or A5sp3</t>
  </si>
  <si>
    <t>CarrotToby</t>
  </si>
  <si>
    <t>1%P 100%N xxx%C</t>
  </si>
  <si>
    <t>Carbon %</t>
  </si>
  <si>
    <t>Crossing date</t>
  </si>
  <si>
    <t>Harvest date</t>
  </si>
  <si>
    <t>24,0</t>
  </si>
  <si>
    <t>5,6</t>
  </si>
  <si>
    <t>6,3</t>
  </si>
  <si>
    <t>3,1</t>
  </si>
  <si>
    <t>17,6</t>
  </si>
  <si>
    <t>17,2</t>
  </si>
  <si>
    <t>12,0</t>
  </si>
  <si>
    <t>20,0</t>
  </si>
  <si>
    <t>1,1</t>
  </si>
  <si>
    <t>5,1</t>
  </si>
  <si>
    <t>-7,8</t>
  </si>
  <si>
    <t>8,3</t>
  </si>
  <si>
    <t>6,2</t>
  </si>
  <si>
    <t>31,9</t>
  </si>
  <si>
    <t>13,1</t>
  </si>
  <si>
    <t>1,9</t>
  </si>
  <si>
    <t>-6,3</t>
  </si>
  <si>
    <t>28,9</t>
  </si>
  <si>
    <t>7,7</t>
  </si>
  <si>
    <t>23,9</t>
  </si>
  <si>
    <t>Agg</t>
  </si>
  <si>
    <t>4,5</t>
  </si>
  <si>
    <t>2,7</t>
  </si>
  <si>
    <t>8,4</t>
  </si>
  <si>
    <t>8,0</t>
  </si>
  <si>
    <t>11,6</t>
  </si>
  <si>
    <t>A5sp3</t>
  </si>
  <si>
    <t>1,6</t>
  </si>
  <si>
    <t>10,6</t>
  </si>
  <si>
    <t>6,7</t>
  </si>
  <si>
    <t>Unique id</t>
  </si>
  <si>
    <t>Length Prince</t>
  </si>
  <si>
    <t>877_20220419</t>
  </si>
  <si>
    <t>56_20220701</t>
  </si>
  <si>
    <t>52_20220707</t>
  </si>
  <si>
    <t>99_20220815</t>
  </si>
  <si>
    <t>105_20220817</t>
  </si>
  <si>
    <t>108_20220823</t>
  </si>
  <si>
    <t>111_20220823</t>
  </si>
  <si>
    <t>106_20220826</t>
  </si>
  <si>
    <t>938_20220325</t>
  </si>
  <si>
    <t>839_20220325</t>
  </si>
  <si>
    <t>941_20220404</t>
  </si>
  <si>
    <t>991_20220325</t>
  </si>
  <si>
    <t>1024_20220516</t>
  </si>
  <si>
    <t>1040_20220502</t>
  </si>
  <si>
    <t>1048_20220506</t>
  </si>
  <si>
    <t>1014_20220525</t>
  </si>
  <si>
    <t>1053_20220413</t>
  </si>
  <si>
    <t>1031_20220419</t>
  </si>
  <si>
    <t>1045_20220504</t>
  </si>
  <si>
    <t>1035_20220518</t>
  </si>
  <si>
    <t>12_20220502</t>
  </si>
  <si>
    <t>13_20220422</t>
  </si>
  <si>
    <t>21_20220502</t>
  </si>
  <si>
    <t>NAN</t>
  </si>
  <si>
    <t>32_20220428</t>
  </si>
  <si>
    <t>30_20220506</t>
  </si>
  <si>
    <t>NaN</t>
  </si>
  <si>
    <t>81_20220704</t>
  </si>
  <si>
    <t>91_20220708</t>
  </si>
  <si>
    <t>89_20220705</t>
  </si>
  <si>
    <t>Colonization</t>
  </si>
  <si>
    <t>F%</t>
  </si>
  <si>
    <t>M%</t>
  </si>
  <si>
    <t>m%</t>
  </si>
  <si>
    <t>a%</t>
  </si>
  <si>
    <t>A%</t>
  </si>
  <si>
    <t>86,,36</t>
  </si>
  <si>
    <t>TOTAL Length (um)</t>
  </si>
  <si>
    <t>F% : Frequency of mycorrhiza in the root system</t>
  </si>
  <si>
    <t>M% : Intensity of the mycorrhizal colonisation in the root system</t>
  </si>
  <si>
    <t>m% : Intensity of the mycorrhizal colonisation in the root fragments</t>
  </si>
  <si>
    <t>a% : Arbuscule abundance in mycorrhizal parts of root fragments</t>
  </si>
  <si>
    <t>A% : Arbuscule abundance in the root system</t>
  </si>
  <si>
    <t>Vesicles total number</t>
  </si>
  <si>
    <t>p425</t>
  </si>
  <si>
    <t>p434</t>
  </si>
  <si>
    <t>p436</t>
  </si>
  <si>
    <t>p429</t>
  </si>
  <si>
    <t>p147</t>
  </si>
  <si>
    <t>p203</t>
  </si>
  <si>
    <t>p435</t>
  </si>
  <si>
    <t>p440</t>
  </si>
  <si>
    <t>p422</t>
  </si>
  <si>
    <t>p426</t>
  </si>
  <si>
    <t>p199</t>
  </si>
  <si>
    <t>p103</t>
  </si>
  <si>
    <t>p127</t>
  </si>
  <si>
    <t>p135</t>
  </si>
  <si>
    <t>p441</t>
  </si>
  <si>
    <t>p211</t>
  </si>
  <si>
    <t>p111</t>
  </si>
  <si>
    <t>p123</t>
  </si>
  <si>
    <t>p171</t>
  </si>
  <si>
    <t>p215</t>
  </si>
  <si>
    <t>p183</t>
  </si>
  <si>
    <t>p195</t>
  </si>
  <si>
    <t>p179</t>
  </si>
  <si>
    <t>CrossAge</t>
  </si>
  <si>
    <t xml:space="preserve">ERM(um) </t>
  </si>
  <si>
    <t>ddIRM(um)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</si>
</sst>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Aptos Narrow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5" fillId="2" borderId="0" xfId="0" applyFont="1" applyFill="1"/>
    <xf numFmtId="0" fontId="12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0" fillId="2" borderId="0" xfId="0" applyFont="1" applyFill="1"/>
    <xf numFmtId="0" fontId="9" fillId="2" borderId="1" xfId="0" applyFont="1" applyFill="1" applyBorder="1"/>
    <xf numFmtId="0" fontId="11" fillId="2" borderId="1" xfId="0" applyFont="1" applyFill="1" applyBorder="1"/>
    <xf numFmtId="0" fontId="4" fillId="3" borderId="0" xfId="0" applyFont="1" applyFill="1"/>
    <xf numFmtId="0" fontId="5" fillId="3" borderId="0" xfId="0" applyFont="1" applyFill="1"/>
    <xf numFmtId="0" fontId="12" fillId="3" borderId="0" xfId="0" applyFont="1" applyFill="1"/>
    <xf numFmtId="0" fontId="0" fillId="3" borderId="0" xfId="0" applyFill="1"/>
    <xf numFmtId="14" fontId="0" fillId="2" borderId="25" xfId="0" applyNumberFormat="1" applyFill="1" applyBorder="1" applyAlignment="1">
      <alignment horizontal="center" vertical="center"/>
    </xf>
    <xf numFmtId="14" fontId="0" fillId="2" borderId="27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 wrapText="1"/>
    </xf>
    <xf numFmtId="14" fontId="0" fillId="2" borderId="26" xfId="0" applyNumberForma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4" fontId="6" fillId="2" borderId="9" xfId="0" applyNumberFormat="1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5" fillId="2" borderId="33" xfId="0" applyFont="1" applyFill="1" applyBorder="1" applyAlignment="1">
      <alignment horizontal="center"/>
    </xf>
    <xf numFmtId="0" fontId="15" fillId="2" borderId="37" xfId="0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4" fontId="6" fillId="2" borderId="32" xfId="0" applyNumberFormat="1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0" fillId="2" borderId="32" xfId="0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14" fontId="0" fillId="2" borderId="32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8" fillId="2" borderId="3" xfId="0" applyFont="1" applyFill="1" applyBorder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4" fontId="6" fillId="2" borderId="8" xfId="0" applyNumberFormat="1" applyFont="1" applyFill="1" applyBorder="1" applyAlignment="1">
      <alignment horizontal="center"/>
    </xf>
    <xf numFmtId="14" fontId="6" fillId="2" borderId="4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4" fillId="2" borderId="37" xfId="0" quotePrefix="1" applyFont="1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14" fontId="6" fillId="2" borderId="32" xfId="0" applyNumberFormat="1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32" xfId="0" applyNumberFormat="1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1" fillId="2" borderId="41" xfId="0" applyFont="1" applyFill="1" applyBorder="1" applyAlignment="1">
      <alignment horizontal="center" vertical="center" wrapText="1"/>
    </xf>
    <xf numFmtId="14" fontId="0" fillId="3" borderId="27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0" fontId="0" fillId="3" borderId="24" xfId="0" applyFill="1" applyBorder="1"/>
    <xf numFmtId="14" fontId="0" fillId="3" borderId="3" xfId="0" applyNumberFormat="1" applyFill="1" applyBorder="1" applyAlignment="1">
      <alignment horizontal="center" vertical="center"/>
    </xf>
    <xf numFmtId="14" fontId="0" fillId="3" borderId="26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0" fontId="18" fillId="0" borderId="0" xfId="0" applyFont="1"/>
    <xf numFmtId="0" fontId="1" fillId="2" borderId="3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1" fontId="0" fillId="2" borderId="0" xfId="0" applyNumberFormat="1" applyFill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9" fillId="0" borderId="2" xfId="0" applyFont="1" applyBorder="1" applyProtection="1">
      <protection locked="0"/>
    </xf>
    <xf numFmtId="0" fontId="0" fillId="0" borderId="2" xfId="0" applyBorder="1"/>
    <xf numFmtId="0" fontId="1" fillId="2" borderId="2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14" fontId="0" fillId="2" borderId="53" xfId="0" applyNumberFormat="1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4" fontId="0" fillId="2" borderId="54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4" fontId="0" fillId="3" borderId="15" xfId="0" applyNumberFormat="1" applyFill="1" applyBorder="1" applyAlignment="1">
      <alignment horizontal="center" vertical="center"/>
    </xf>
    <xf numFmtId="14" fontId="0" fillId="3" borderId="53" xfId="0" applyNumberFormat="1" applyFill="1" applyBorder="1" applyAlignment="1">
      <alignment horizontal="center" vertical="center"/>
    </xf>
    <xf numFmtId="14" fontId="0" fillId="3" borderId="17" xfId="0" applyNumberFormat="1" applyFill="1" applyBorder="1" applyAlignment="1">
      <alignment horizontal="center" vertical="center"/>
    </xf>
    <xf numFmtId="14" fontId="0" fillId="3" borderId="19" xfId="0" applyNumberForma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65" xfId="0" applyFont="1" applyFill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4" fontId="0" fillId="2" borderId="58" xfId="0" applyNumberFormat="1" applyFill="1" applyBorder="1" applyAlignment="1">
      <alignment horizontal="center" vertical="center"/>
    </xf>
    <xf numFmtId="14" fontId="0" fillId="2" borderId="57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4" fontId="0" fillId="2" borderId="59" xfId="0" applyNumberFormat="1" applyFill="1" applyBorder="1" applyAlignment="1">
      <alignment horizontal="center" vertical="center"/>
    </xf>
    <xf numFmtId="14" fontId="0" fillId="2" borderId="60" xfId="0" applyNumberFormat="1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B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0ADD2369-CD59-1A4E-A017-6F1602AE9B0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Time after crossing [days]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after crossing [days]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Dry root Weight [mg]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Dry root Weight [mg]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_xlchart.v1.5</cx:f>
      </cx:numDim>
    </cx:data>
    <cx:data id="1">
      <cx:strDim type="cat">
        <cx:f>_xlchart.v1.2</cx:f>
      </cx:strDim>
      <cx:numDim type="val">
        <cx:f>_xlchart.v1.3</cx:f>
      </cx:numDim>
    </cx:data>
    <cx:data id="2">
      <cx:strDim type="cat">
        <cx:f>_xlchart.v1.2</cx:f>
      </cx:strDim>
      <cx:numDim type="val">
        <cx:f>_xlchart.v1.4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0ADD2369-CD59-1A4E-A017-6F1602AE9B02}">
          <cx:tx>
            <cx:txData>
              <cx:f/>
              <cx:v>A5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0-8F8B-5941-86BE-DE9553931A3F}">
          <cx:tx>
            <cx:txData>
              <cx:f/>
              <cx:v>C2</cx:v>
            </cx:txData>
          </cx:tx>
          <cx:dataId val="1"/>
          <cx:layoutPr>
            <cx:statistics quartileMethod="exclusive"/>
          </cx:layoutPr>
        </cx:series>
        <cx:series layoutId="boxWhisker" uniqueId="{00000001-8F8B-5941-86BE-DE9553931A3F}">
          <cx:tx>
            <cx:txData>
              <cx:f/>
              <cx:v>Agg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Carbon in Root Compartment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Carbon in Root Compartment</a:t>
              </a:r>
            </a:p>
          </cx:txPr>
        </cx:title>
        <cx:min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Dry root Weight [mg]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Dry root Weight [mg]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88</xdr:row>
      <xdr:rowOff>6350</xdr:rowOff>
    </xdr:from>
    <xdr:to>
      <xdr:col>8</xdr:col>
      <xdr:colOff>673100</xdr:colOff>
      <xdr:row>107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2975836-10FB-48B9-BCA5-4B61CFB93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40" y="18850610"/>
              <a:ext cx="6832600" cy="3846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10</xdr:col>
      <xdr:colOff>889000</xdr:colOff>
      <xdr:row>57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DB3CF2-92C1-D746-9EFE-577D21EBEF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7924800"/>
              <a:ext cx="8531860" cy="407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FED8-9936-D446-8B36-8D22A0CE5E9F}">
  <dimension ref="A1:AP103"/>
  <sheetViews>
    <sheetView topLeftCell="O58" zoomScale="70" zoomScaleNormal="70" workbookViewId="0">
      <selection activeCell="Z10" sqref="Z10:Z87"/>
    </sheetView>
  </sheetViews>
  <sheetFormatPr defaultColWidth="11" defaultRowHeight="15.75" customHeight="1" x14ac:dyDescent="0.3"/>
  <cols>
    <col min="1" max="1" width="0.69921875" style="1" customWidth="1"/>
    <col min="2" max="6" width="12.19921875" style="1" customWidth="1"/>
    <col min="7" max="12" width="10" style="1" customWidth="1"/>
    <col min="13" max="15" width="11" style="1"/>
    <col min="16" max="16" width="25.19921875" style="20" bestFit="1" customWidth="1"/>
    <col min="17" max="17" width="18" style="20" bestFit="1" customWidth="1"/>
    <col min="18" max="20" width="12.19921875" style="1" customWidth="1"/>
    <col min="21" max="16384" width="11" style="1"/>
  </cols>
  <sheetData>
    <row r="1" spans="2:42" s="16" customFormat="1" ht="21" x14ac:dyDescent="0.4">
      <c r="B1" s="13" t="s">
        <v>0</v>
      </c>
      <c r="C1" s="14"/>
      <c r="D1" s="15"/>
      <c r="E1" s="15"/>
      <c r="F1" s="15"/>
      <c r="G1" s="15"/>
      <c r="H1" s="15"/>
      <c r="I1" s="15"/>
      <c r="J1" s="15"/>
      <c r="K1" s="15"/>
      <c r="P1" s="19"/>
      <c r="Q1" s="19"/>
    </row>
    <row r="2" spans="2:42" ht="4.95" customHeight="1" x14ac:dyDescent="0.4">
      <c r="B2" s="6"/>
      <c r="C2" s="6"/>
      <c r="D2" s="7"/>
      <c r="E2" s="7"/>
      <c r="F2" s="7"/>
      <c r="G2" s="7"/>
      <c r="H2" s="7"/>
      <c r="I2" s="7"/>
      <c r="J2" s="7"/>
      <c r="K2" s="7"/>
    </row>
    <row r="3" spans="2:42" s="10" customFormat="1" ht="14.4" x14ac:dyDescent="0.3">
      <c r="B3" s="8" t="s">
        <v>1</v>
      </c>
      <c r="C3" s="9" t="s">
        <v>2</v>
      </c>
      <c r="D3" s="9"/>
      <c r="E3" s="9"/>
      <c r="F3" s="9"/>
      <c r="G3" s="9"/>
      <c r="H3" s="9"/>
      <c r="I3" s="9"/>
      <c r="J3" s="9"/>
      <c r="K3" s="9"/>
      <c r="P3" s="21"/>
      <c r="Q3" s="21"/>
    </row>
    <row r="4" spans="2:42" s="10" customFormat="1" ht="14.4" x14ac:dyDescent="0.3">
      <c r="B4" s="8" t="s">
        <v>3</v>
      </c>
      <c r="C4" s="9" t="s">
        <v>4</v>
      </c>
      <c r="D4" s="9"/>
      <c r="E4" s="9"/>
      <c r="F4" s="9"/>
      <c r="G4" s="9"/>
      <c r="H4" s="9"/>
      <c r="I4" s="9"/>
      <c r="J4" s="9"/>
      <c r="K4" s="9"/>
      <c r="P4" s="21"/>
      <c r="Q4" s="21"/>
    </row>
    <row r="5" spans="2:42" s="10" customFormat="1" ht="14.4" x14ac:dyDescent="0.3">
      <c r="B5" s="8" t="s">
        <v>5</v>
      </c>
      <c r="C5" s="9" t="s">
        <v>6</v>
      </c>
      <c r="D5" s="9"/>
      <c r="E5" s="9"/>
      <c r="F5" s="9"/>
      <c r="G5" s="9"/>
      <c r="H5" s="9"/>
      <c r="I5" s="9"/>
      <c r="J5" s="9"/>
      <c r="K5" s="9"/>
      <c r="P5" s="21"/>
      <c r="Q5" s="21"/>
    </row>
    <row r="6" spans="2:42" s="12" customFormat="1" ht="15" thickBot="1" x14ac:dyDescent="0.35">
      <c r="B6" s="11" t="s">
        <v>7</v>
      </c>
      <c r="C6" s="12" t="s">
        <v>8</v>
      </c>
      <c r="P6" s="22"/>
      <c r="Q6" s="22"/>
    </row>
    <row r="7" spans="2:42" ht="15.75" customHeight="1" thickBot="1" x14ac:dyDescent="0.35"/>
    <row r="8" spans="2:42" ht="16.2" customHeight="1" thickBot="1" x14ac:dyDescent="0.35">
      <c r="B8" s="277" t="s">
        <v>9</v>
      </c>
      <c r="C8" s="147" t="s">
        <v>10</v>
      </c>
      <c r="D8" s="274" t="s">
        <v>11</v>
      </c>
      <c r="E8" s="275"/>
      <c r="F8" s="276"/>
      <c r="G8" s="147" t="s">
        <v>12</v>
      </c>
      <c r="H8" s="280" t="s">
        <v>13</v>
      </c>
      <c r="I8" s="280" t="s">
        <v>14</v>
      </c>
      <c r="J8" s="288"/>
      <c r="K8" s="288" t="s">
        <v>15</v>
      </c>
      <c r="L8" s="147" t="s">
        <v>16</v>
      </c>
      <c r="M8" s="280" t="s">
        <v>17</v>
      </c>
      <c r="N8" s="282"/>
      <c r="O8" s="282"/>
      <c r="P8" s="244" t="s">
        <v>18</v>
      </c>
      <c r="Q8" s="250" t="s">
        <v>19</v>
      </c>
      <c r="R8" s="254" t="s">
        <v>20</v>
      </c>
      <c r="S8" s="252" t="s">
        <v>21</v>
      </c>
      <c r="T8" s="254" t="s">
        <v>22</v>
      </c>
      <c r="U8" s="309" t="s">
        <v>23</v>
      </c>
      <c r="V8" s="310"/>
      <c r="W8" s="310"/>
      <c r="X8" s="310"/>
      <c r="Y8" s="310"/>
      <c r="Z8" s="310"/>
      <c r="AA8" s="310"/>
      <c r="AB8" s="144" t="s">
        <v>111</v>
      </c>
      <c r="AC8" s="145"/>
      <c r="AD8" s="145"/>
      <c r="AE8" s="145"/>
      <c r="AF8" s="146"/>
      <c r="AG8" s="4"/>
    </row>
    <row r="9" spans="2:42" s="5" customFormat="1" ht="97.5" customHeight="1" thickBot="1" x14ac:dyDescent="0.35">
      <c r="B9" s="278"/>
      <c r="C9" s="149"/>
      <c r="D9" s="29" t="s">
        <v>24</v>
      </c>
      <c r="E9" s="30" t="s">
        <v>25</v>
      </c>
      <c r="F9" s="27" t="s">
        <v>26</v>
      </c>
      <c r="G9" s="149"/>
      <c r="H9" s="281"/>
      <c r="I9" s="26" t="s">
        <v>27</v>
      </c>
      <c r="J9" s="27" t="s">
        <v>28</v>
      </c>
      <c r="K9" s="289"/>
      <c r="L9" s="149"/>
      <c r="M9" s="281"/>
      <c r="N9" s="283"/>
      <c r="O9" s="283"/>
      <c r="P9" s="245"/>
      <c r="Q9" s="251"/>
      <c r="R9" s="255"/>
      <c r="S9" s="253"/>
      <c r="T9" s="255"/>
      <c r="U9" s="88" t="s">
        <v>29</v>
      </c>
      <c r="V9" s="88" t="s">
        <v>30</v>
      </c>
      <c r="W9" s="88" t="s">
        <v>31</v>
      </c>
      <c r="X9" s="88" t="s">
        <v>32</v>
      </c>
      <c r="Y9" s="88" t="s">
        <v>118</v>
      </c>
      <c r="Z9" s="88" t="s">
        <v>33</v>
      </c>
      <c r="AA9" s="88" t="s">
        <v>34</v>
      </c>
      <c r="AB9" s="88" t="s">
        <v>112</v>
      </c>
      <c r="AC9" s="88" t="s">
        <v>113</v>
      </c>
      <c r="AD9" s="88" t="s">
        <v>114</v>
      </c>
      <c r="AE9" s="88" t="s">
        <v>115</v>
      </c>
      <c r="AF9" s="88" t="s">
        <v>116</v>
      </c>
      <c r="AG9" s="135" t="s">
        <v>124</v>
      </c>
      <c r="AH9" s="139" t="s">
        <v>119</v>
      </c>
      <c r="AI9" s="140"/>
      <c r="AJ9" s="140"/>
      <c r="AK9" s="140"/>
      <c r="AL9" s="140"/>
      <c r="AM9" s="1"/>
      <c r="AN9" s="1"/>
      <c r="AO9" s="1"/>
      <c r="AP9" s="1"/>
    </row>
    <row r="10" spans="2:42" s="2" customFormat="1" ht="15.6" x14ac:dyDescent="0.3">
      <c r="B10" s="277">
        <v>425</v>
      </c>
      <c r="C10" s="273">
        <v>45103</v>
      </c>
      <c r="D10" s="273">
        <v>45329</v>
      </c>
      <c r="E10" s="272">
        <v>45329</v>
      </c>
      <c r="F10" s="279">
        <v>1</v>
      </c>
      <c r="G10" s="256" t="s">
        <v>35</v>
      </c>
      <c r="H10" s="147">
        <v>25.8</v>
      </c>
      <c r="I10" s="271" t="s">
        <v>35</v>
      </c>
      <c r="J10" s="228"/>
      <c r="K10" s="256" t="s">
        <v>35</v>
      </c>
      <c r="L10" s="284"/>
      <c r="M10" s="28">
        <v>45329</v>
      </c>
      <c r="N10" s="123"/>
      <c r="O10" s="100"/>
      <c r="P10" s="246"/>
      <c r="Q10" s="235">
        <v>200292</v>
      </c>
      <c r="R10" s="150">
        <v>10.1</v>
      </c>
      <c r="S10" s="150">
        <v>32.200000000000003</v>
      </c>
      <c r="T10" s="150">
        <v>27.8</v>
      </c>
      <c r="U10" s="150">
        <f>S10*10*50</f>
        <v>16100</v>
      </c>
      <c r="V10" s="150">
        <f>T10*10*50</f>
        <v>13900</v>
      </c>
      <c r="W10" s="150">
        <f>SUM(U10:V10)</f>
        <v>30000</v>
      </c>
      <c r="X10" s="150">
        <f>W10*2.86</f>
        <v>85800</v>
      </c>
      <c r="Y10" s="131"/>
      <c r="Z10" s="141">
        <f>X10/1000000</f>
        <v>8.5800000000000001E-2</v>
      </c>
      <c r="AA10" s="141">
        <f>Z10*2</f>
        <v>0.1716</v>
      </c>
      <c r="AB10" s="147">
        <v>77.27</v>
      </c>
      <c r="AC10" s="147">
        <v>9.27</v>
      </c>
      <c r="AD10" s="147">
        <v>12</v>
      </c>
      <c r="AE10" s="147">
        <v>22.4</v>
      </c>
      <c r="AF10" s="147">
        <v>2.08</v>
      </c>
      <c r="AG10" s="136"/>
      <c r="AH10" s="139" t="s">
        <v>120</v>
      </c>
      <c r="AI10" s="140"/>
      <c r="AJ10" s="140"/>
      <c r="AK10" s="140"/>
      <c r="AL10" s="140"/>
    </row>
    <row r="11" spans="2:42" s="2" customFormat="1" ht="16.2" customHeight="1" x14ac:dyDescent="0.3">
      <c r="B11" s="203"/>
      <c r="C11" s="158"/>
      <c r="D11" s="158"/>
      <c r="E11" s="161"/>
      <c r="F11" s="164"/>
      <c r="G11" s="167"/>
      <c r="H11" s="148"/>
      <c r="I11" s="171"/>
      <c r="J11" s="174"/>
      <c r="K11" s="167"/>
      <c r="L11" s="233"/>
      <c r="M11" s="117">
        <f>M10-D10</f>
        <v>0</v>
      </c>
      <c r="O11" s="101"/>
      <c r="P11" s="226"/>
      <c r="Q11" s="236"/>
      <c r="R11" s="151"/>
      <c r="S11" s="151"/>
      <c r="T11" s="151"/>
      <c r="U11" s="151"/>
      <c r="V11" s="151"/>
      <c r="W11" s="151"/>
      <c r="X11" s="151"/>
      <c r="Y11" s="132">
        <f>X10*2</f>
        <v>171600</v>
      </c>
      <c r="Z11" s="142"/>
      <c r="AA11" s="142"/>
      <c r="AB11" s="148"/>
      <c r="AC11" s="148"/>
      <c r="AD11" s="148"/>
      <c r="AE11" s="148"/>
      <c r="AF11" s="148"/>
      <c r="AG11" s="136"/>
      <c r="AH11" s="139" t="s">
        <v>121</v>
      </c>
      <c r="AI11" s="140"/>
      <c r="AJ11" s="140"/>
      <c r="AK11" s="140"/>
      <c r="AL11" s="140"/>
    </row>
    <row r="12" spans="2:42" s="2" customFormat="1" ht="16.2" customHeight="1" thickBot="1" x14ac:dyDescent="0.35">
      <c r="B12" s="204"/>
      <c r="C12" s="159"/>
      <c r="D12" s="159"/>
      <c r="E12" s="162"/>
      <c r="F12" s="165"/>
      <c r="G12" s="168"/>
      <c r="H12" s="153"/>
      <c r="I12" s="172"/>
      <c r="J12" s="175"/>
      <c r="K12" s="168"/>
      <c r="L12" s="234"/>
      <c r="M12" s="96">
        <v>1627284</v>
      </c>
      <c r="N12" s="120"/>
      <c r="O12" s="102"/>
      <c r="P12" s="227"/>
      <c r="Q12" s="237"/>
      <c r="R12" s="152"/>
      <c r="S12" s="152"/>
      <c r="T12" s="152"/>
      <c r="U12" s="152"/>
      <c r="V12" s="152"/>
      <c r="W12" s="152"/>
      <c r="X12" s="152"/>
      <c r="Y12" s="133"/>
      <c r="Z12" s="143"/>
      <c r="AA12" s="143"/>
      <c r="AB12" s="149"/>
      <c r="AC12" s="149"/>
      <c r="AD12" s="149"/>
      <c r="AE12" s="149"/>
      <c r="AF12" s="149"/>
      <c r="AG12" s="136"/>
      <c r="AH12" s="139" t="s">
        <v>122</v>
      </c>
      <c r="AI12" s="140"/>
      <c r="AJ12" s="140"/>
      <c r="AK12" s="140"/>
      <c r="AL12" s="140"/>
    </row>
    <row r="13" spans="2:42" s="2" customFormat="1" ht="16.2" customHeight="1" x14ac:dyDescent="0.3">
      <c r="B13" s="202">
        <v>434</v>
      </c>
      <c r="C13" s="157">
        <v>45103</v>
      </c>
      <c r="D13" s="157">
        <v>45348</v>
      </c>
      <c r="E13" s="160">
        <v>45349</v>
      </c>
      <c r="F13" s="163">
        <v>1</v>
      </c>
      <c r="G13" s="166" t="s">
        <v>35</v>
      </c>
      <c r="H13" s="169">
        <v>28.6</v>
      </c>
      <c r="I13" s="170" t="s">
        <v>35</v>
      </c>
      <c r="J13" s="173"/>
      <c r="K13" s="166" t="s">
        <v>35</v>
      </c>
      <c r="L13" s="232"/>
      <c r="M13" s="18">
        <v>45348</v>
      </c>
      <c r="N13" s="127">
        <v>45350</v>
      </c>
      <c r="O13" s="101"/>
      <c r="P13" s="225"/>
      <c r="Q13" s="189">
        <v>196939</v>
      </c>
      <c r="R13" s="211">
        <v>18.8</v>
      </c>
      <c r="S13" s="211">
        <v>2.59</v>
      </c>
      <c r="T13" s="211">
        <v>3.75</v>
      </c>
      <c r="U13" s="150">
        <f t="shared" ref="U13" si="0">S13*10*50</f>
        <v>1295</v>
      </c>
      <c r="V13" s="150">
        <f t="shared" ref="V13" si="1">T13*10*50</f>
        <v>1875</v>
      </c>
      <c r="W13" s="150">
        <f t="shared" ref="W13" si="2">SUM(U13:V13)</f>
        <v>3170</v>
      </c>
      <c r="X13" s="150">
        <f>W13*2.86</f>
        <v>9066.1999999999989</v>
      </c>
      <c r="Y13" s="131"/>
      <c r="Z13" s="147">
        <f t="shared" ref="Z13" si="3">X13/1000000</f>
        <v>9.0661999999999982E-3</v>
      </c>
      <c r="AA13" s="141">
        <f t="shared" ref="AA13" si="4">Z13*2</f>
        <v>1.8132399999999996E-2</v>
      </c>
      <c r="AB13" s="141">
        <v>52.38</v>
      </c>
      <c r="AC13" s="141">
        <v>1.29</v>
      </c>
      <c r="AD13" s="141">
        <v>2.4500000000000002</v>
      </c>
      <c r="AE13" s="141">
        <v>4.8099999999999996</v>
      </c>
      <c r="AF13" s="141">
        <v>0.06</v>
      </c>
      <c r="AG13" s="136"/>
      <c r="AH13" s="139" t="s">
        <v>123</v>
      </c>
      <c r="AI13" s="140"/>
      <c r="AJ13" s="140"/>
      <c r="AK13" s="140"/>
      <c r="AL13" s="140"/>
    </row>
    <row r="14" spans="2:42" s="2" customFormat="1" ht="16.2" customHeight="1" x14ac:dyDescent="0.3">
      <c r="B14" s="203"/>
      <c r="C14" s="158"/>
      <c r="D14" s="158"/>
      <c r="E14" s="161"/>
      <c r="F14" s="164"/>
      <c r="G14" s="167"/>
      <c r="H14" s="148"/>
      <c r="I14" s="171"/>
      <c r="J14" s="174"/>
      <c r="K14" s="167"/>
      <c r="L14" s="233"/>
      <c r="M14" s="117">
        <f>M13-D13</f>
        <v>0</v>
      </c>
      <c r="N14" s="2">
        <f>N13-D13</f>
        <v>2</v>
      </c>
      <c r="O14" s="101"/>
      <c r="P14" s="226"/>
      <c r="Q14" s="189"/>
      <c r="R14" s="151"/>
      <c r="S14" s="151"/>
      <c r="T14" s="151"/>
      <c r="U14" s="151"/>
      <c r="V14" s="151"/>
      <c r="W14" s="151"/>
      <c r="X14" s="151"/>
      <c r="Y14" s="132">
        <f t="shared" ref="Y14:Y74" si="5">X13*2</f>
        <v>18132.399999999998</v>
      </c>
      <c r="Z14" s="148"/>
      <c r="AA14" s="142"/>
      <c r="AB14" s="142"/>
      <c r="AC14" s="142"/>
      <c r="AD14" s="142"/>
      <c r="AE14" s="142"/>
      <c r="AF14" s="142"/>
      <c r="AG14" s="136"/>
    </row>
    <row r="15" spans="2:42" s="2" customFormat="1" ht="16.2" customHeight="1" thickBot="1" x14ac:dyDescent="0.35">
      <c r="B15" s="204"/>
      <c r="C15" s="159"/>
      <c r="D15" s="159"/>
      <c r="E15" s="162"/>
      <c r="F15" s="165"/>
      <c r="G15" s="168"/>
      <c r="H15" s="153"/>
      <c r="I15" s="172"/>
      <c r="J15" s="175"/>
      <c r="K15" s="168"/>
      <c r="L15" s="234"/>
      <c r="M15" s="96">
        <v>1506634</v>
      </c>
      <c r="N15" s="96">
        <v>1376954</v>
      </c>
      <c r="O15" s="101"/>
      <c r="P15" s="227"/>
      <c r="Q15" s="189"/>
      <c r="R15" s="152"/>
      <c r="S15" s="152"/>
      <c r="T15" s="152"/>
      <c r="U15" s="152"/>
      <c r="V15" s="152"/>
      <c r="W15" s="152"/>
      <c r="X15" s="152"/>
      <c r="Y15" s="133"/>
      <c r="Z15" s="149"/>
      <c r="AA15" s="143"/>
      <c r="AB15" s="143"/>
      <c r="AC15" s="143"/>
      <c r="AD15" s="143"/>
      <c r="AE15" s="143"/>
      <c r="AF15" s="143"/>
      <c r="AG15" s="136"/>
    </row>
    <row r="16" spans="2:42" s="2" customFormat="1" ht="16.2" customHeight="1" x14ac:dyDescent="0.3">
      <c r="B16" s="202">
        <v>436</v>
      </c>
      <c r="C16" s="157">
        <v>45103</v>
      </c>
      <c r="D16" s="157">
        <v>45350</v>
      </c>
      <c r="E16" s="160">
        <v>45350</v>
      </c>
      <c r="F16" s="163">
        <v>1</v>
      </c>
      <c r="G16" s="166" t="s">
        <v>35</v>
      </c>
      <c r="H16" s="169">
        <v>38.4</v>
      </c>
      <c r="I16" s="170" t="s">
        <v>35</v>
      </c>
      <c r="J16" s="173"/>
      <c r="K16" s="166" t="s">
        <v>35</v>
      </c>
      <c r="L16" s="232"/>
      <c r="M16" s="17">
        <v>45350</v>
      </c>
      <c r="N16" s="119"/>
      <c r="O16" s="122"/>
      <c r="P16" s="225"/>
      <c r="Q16" s="189">
        <v>161485</v>
      </c>
      <c r="R16" s="211">
        <v>8.5</v>
      </c>
      <c r="S16" s="211">
        <v>13.8</v>
      </c>
      <c r="T16" s="211">
        <v>15.6</v>
      </c>
      <c r="U16" s="150">
        <f t="shared" ref="U16" si="6">S16*10*50</f>
        <v>6900</v>
      </c>
      <c r="V16" s="150">
        <f t="shared" ref="V16" si="7">T16*10*50</f>
        <v>7800</v>
      </c>
      <c r="W16" s="150">
        <f t="shared" ref="W16" si="8">SUM(U16:V16)</f>
        <v>14700</v>
      </c>
      <c r="X16" s="150">
        <f>W16*2.86</f>
        <v>42042</v>
      </c>
      <c r="Y16" s="131"/>
      <c r="Z16" s="147">
        <f t="shared" ref="Z16" si="9">X16/1000000</f>
        <v>4.2042000000000003E-2</v>
      </c>
      <c r="AA16" s="141">
        <f t="shared" ref="AA16" si="10">Z16*2</f>
        <v>8.4084000000000006E-2</v>
      </c>
      <c r="AB16" s="141">
        <v>45</v>
      </c>
      <c r="AC16" s="141">
        <v>8.65</v>
      </c>
      <c r="AD16" s="141">
        <v>19.22</v>
      </c>
      <c r="AE16" s="141">
        <v>24.28</v>
      </c>
      <c r="AF16" s="141">
        <v>2.1</v>
      </c>
      <c r="AG16" s="136"/>
    </row>
    <row r="17" spans="1:33" s="2" customFormat="1" ht="16.2" customHeight="1" x14ac:dyDescent="0.3">
      <c r="B17" s="203"/>
      <c r="C17" s="158"/>
      <c r="D17" s="158"/>
      <c r="E17" s="161"/>
      <c r="F17" s="164"/>
      <c r="G17" s="167"/>
      <c r="H17" s="148"/>
      <c r="I17" s="171"/>
      <c r="J17" s="174"/>
      <c r="K17" s="167"/>
      <c r="L17" s="233"/>
      <c r="M17" s="117">
        <f>M16-D16</f>
        <v>0</v>
      </c>
      <c r="O17" s="101"/>
      <c r="P17" s="226"/>
      <c r="Q17" s="189"/>
      <c r="R17" s="151"/>
      <c r="S17" s="151"/>
      <c r="T17" s="151"/>
      <c r="U17" s="151"/>
      <c r="V17" s="151"/>
      <c r="W17" s="151"/>
      <c r="X17" s="151"/>
      <c r="Y17" s="132">
        <f t="shared" si="5"/>
        <v>84084</v>
      </c>
      <c r="Z17" s="148"/>
      <c r="AA17" s="142"/>
      <c r="AB17" s="142"/>
      <c r="AC17" s="142"/>
      <c r="AD17" s="142"/>
      <c r="AE17" s="142"/>
      <c r="AF17" s="142"/>
      <c r="AG17" s="136"/>
    </row>
    <row r="18" spans="1:33" s="2" customFormat="1" ht="16.2" customHeight="1" thickBot="1" x14ac:dyDescent="0.35">
      <c r="B18" s="204"/>
      <c r="C18" s="159"/>
      <c r="D18" s="159"/>
      <c r="E18" s="162"/>
      <c r="F18" s="165"/>
      <c r="G18" s="168"/>
      <c r="H18" s="153"/>
      <c r="I18" s="172"/>
      <c r="J18" s="175"/>
      <c r="K18" s="168"/>
      <c r="L18" s="234"/>
      <c r="M18" s="96">
        <v>1530325</v>
      </c>
      <c r="N18" s="120"/>
      <c r="O18" s="102"/>
      <c r="P18" s="227"/>
      <c r="Q18" s="189"/>
      <c r="R18" s="152"/>
      <c r="S18" s="152"/>
      <c r="T18" s="152"/>
      <c r="U18" s="152"/>
      <c r="V18" s="152"/>
      <c r="W18" s="152"/>
      <c r="X18" s="152"/>
      <c r="Y18" s="133"/>
      <c r="Z18" s="149"/>
      <c r="AA18" s="143"/>
      <c r="AB18" s="143"/>
      <c r="AC18" s="143"/>
      <c r="AD18" s="143"/>
      <c r="AE18" s="143"/>
      <c r="AF18" s="143"/>
      <c r="AG18" s="136"/>
    </row>
    <row r="19" spans="1:33" s="2" customFormat="1" ht="16.2" customHeight="1" x14ac:dyDescent="0.3">
      <c r="B19" s="154">
        <v>469</v>
      </c>
      <c r="C19" s="157"/>
      <c r="D19" s="157"/>
      <c r="E19" s="160"/>
      <c r="F19" s="163"/>
      <c r="G19" s="166"/>
      <c r="H19" s="169"/>
      <c r="I19" s="170"/>
      <c r="J19" s="173"/>
      <c r="K19" s="166"/>
      <c r="L19" s="232"/>
      <c r="M19" s="17"/>
      <c r="N19" s="119"/>
      <c r="O19" s="122"/>
      <c r="P19" s="225"/>
      <c r="Q19" s="189"/>
      <c r="R19" s="211"/>
      <c r="S19" s="211"/>
      <c r="T19" s="211"/>
      <c r="U19" s="150"/>
      <c r="V19" s="150"/>
      <c r="W19" s="150"/>
      <c r="X19" s="150"/>
      <c r="Y19" s="134"/>
      <c r="Z19" s="147"/>
      <c r="AA19" s="141"/>
      <c r="AB19" s="141"/>
      <c r="AC19" s="141"/>
      <c r="AD19" s="141"/>
      <c r="AE19" s="141"/>
      <c r="AF19" s="141"/>
      <c r="AG19" s="136"/>
    </row>
    <row r="20" spans="1:33" s="2" customFormat="1" ht="16.2" customHeight="1" x14ac:dyDescent="0.3">
      <c r="B20" s="155"/>
      <c r="C20" s="158"/>
      <c r="D20" s="158"/>
      <c r="E20" s="161"/>
      <c r="F20" s="164"/>
      <c r="G20" s="167"/>
      <c r="H20" s="148"/>
      <c r="I20" s="171"/>
      <c r="J20" s="174"/>
      <c r="K20" s="167"/>
      <c r="L20" s="233"/>
      <c r="M20" s="117"/>
      <c r="O20" s="101"/>
      <c r="P20" s="226"/>
      <c r="Q20" s="189"/>
      <c r="R20" s="151"/>
      <c r="S20" s="151"/>
      <c r="T20" s="151"/>
      <c r="U20" s="151"/>
      <c r="V20" s="151"/>
      <c r="W20" s="151"/>
      <c r="X20" s="151"/>
      <c r="Y20" s="134"/>
      <c r="Z20" s="148"/>
      <c r="AA20" s="142"/>
      <c r="AB20" s="142"/>
      <c r="AC20" s="142"/>
      <c r="AD20" s="142"/>
      <c r="AE20" s="142"/>
      <c r="AF20" s="142"/>
      <c r="AG20" s="136"/>
    </row>
    <row r="21" spans="1:33" s="2" customFormat="1" ht="16.2" customHeight="1" thickBot="1" x14ac:dyDescent="0.35">
      <c r="B21" s="156"/>
      <c r="C21" s="159"/>
      <c r="D21" s="159"/>
      <c r="E21" s="162"/>
      <c r="F21" s="165"/>
      <c r="G21" s="168"/>
      <c r="H21" s="153"/>
      <c r="I21" s="172"/>
      <c r="J21" s="175"/>
      <c r="K21" s="168"/>
      <c r="L21" s="234"/>
      <c r="M21" s="118"/>
      <c r="N21" s="120"/>
      <c r="O21" s="102"/>
      <c r="P21" s="227"/>
      <c r="Q21" s="189"/>
      <c r="R21" s="152"/>
      <c r="S21" s="152"/>
      <c r="T21" s="152"/>
      <c r="U21" s="152"/>
      <c r="V21" s="152"/>
      <c r="W21" s="152"/>
      <c r="X21" s="152"/>
      <c r="Y21" s="134"/>
      <c r="Z21" s="149"/>
      <c r="AA21" s="143"/>
      <c r="AB21" s="143"/>
      <c r="AC21" s="143"/>
      <c r="AD21" s="143"/>
      <c r="AE21" s="143"/>
      <c r="AF21" s="143"/>
      <c r="AG21" s="136"/>
    </row>
    <row r="22" spans="1:33" s="2" customFormat="1" ht="16.2" customHeight="1" x14ac:dyDescent="0.3">
      <c r="B22" s="285">
        <v>429</v>
      </c>
      <c r="C22" s="179">
        <v>45103</v>
      </c>
      <c r="D22" s="179">
        <v>45329</v>
      </c>
      <c r="E22" s="193">
        <v>45332</v>
      </c>
      <c r="F22" s="196">
        <v>3</v>
      </c>
      <c r="G22" s="176" t="s">
        <v>35</v>
      </c>
      <c r="H22" s="268">
        <v>52</v>
      </c>
      <c r="I22" s="238" t="s">
        <v>35</v>
      </c>
      <c r="J22" s="229"/>
      <c r="K22" s="176" t="s">
        <v>35</v>
      </c>
      <c r="L22" s="183"/>
      <c r="M22" s="89">
        <v>45329</v>
      </c>
      <c r="N22" s="90">
        <v>45331</v>
      </c>
      <c r="O22" s="104"/>
      <c r="P22" s="247" t="s">
        <v>36</v>
      </c>
      <c r="Q22" s="189">
        <v>526842</v>
      </c>
      <c r="R22" s="222">
        <v>5.2</v>
      </c>
      <c r="S22" s="222">
        <v>5.08</v>
      </c>
      <c r="T22" s="222">
        <v>3.66</v>
      </c>
      <c r="U22" s="150">
        <f t="shared" ref="U22" si="11">S22*10*50</f>
        <v>2540</v>
      </c>
      <c r="V22" s="150">
        <f t="shared" ref="V22" si="12">T22*10*50</f>
        <v>1830</v>
      </c>
      <c r="W22" s="150">
        <f t="shared" ref="W22" si="13">SUM(U22:V22)</f>
        <v>4370</v>
      </c>
      <c r="X22" s="150">
        <f>W22*2.86</f>
        <v>12498.199999999999</v>
      </c>
      <c r="Y22" s="131"/>
      <c r="Z22" s="147">
        <f t="shared" ref="Z22" si="14">X22/1000000</f>
        <v>1.2498199999999999E-2</v>
      </c>
      <c r="AA22" s="141">
        <f t="shared" ref="AA22" si="15">Z22*2</f>
        <v>2.4996399999999998E-2</v>
      </c>
      <c r="AB22" s="141">
        <v>50</v>
      </c>
      <c r="AC22" s="141">
        <v>13.41</v>
      </c>
      <c r="AD22" s="141">
        <v>26.82</v>
      </c>
      <c r="AE22" s="141">
        <v>9.49</v>
      </c>
      <c r="AF22" s="141">
        <v>1.27</v>
      </c>
      <c r="AG22" s="136"/>
    </row>
    <row r="23" spans="1:33" s="2" customFormat="1" ht="16.2" customHeight="1" x14ac:dyDescent="0.3">
      <c r="B23" s="286"/>
      <c r="C23" s="180"/>
      <c r="D23" s="180"/>
      <c r="E23" s="194"/>
      <c r="F23" s="197"/>
      <c r="G23" s="177"/>
      <c r="H23" s="269"/>
      <c r="I23" s="239"/>
      <c r="J23" s="230"/>
      <c r="K23" s="177"/>
      <c r="L23" s="184"/>
      <c r="M23" s="109">
        <f>M22-D22</f>
        <v>0</v>
      </c>
      <c r="N23" s="112">
        <f>N22-D22</f>
        <v>2</v>
      </c>
      <c r="O23" s="104"/>
      <c r="P23" s="248"/>
      <c r="Q23" s="189"/>
      <c r="R23" s="223"/>
      <c r="S23" s="223"/>
      <c r="T23" s="223"/>
      <c r="U23" s="151"/>
      <c r="V23" s="151"/>
      <c r="W23" s="151"/>
      <c r="X23" s="151"/>
      <c r="Y23" s="132">
        <f t="shared" si="5"/>
        <v>24996.399999999998</v>
      </c>
      <c r="Z23" s="148"/>
      <c r="AA23" s="142"/>
      <c r="AB23" s="142"/>
      <c r="AC23" s="142"/>
      <c r="AD23" s="142"/>
      <c r="AE23" s="142"/>
      <c r="AF23" s="142"/>
      <c r="AG23" s="136"/>
    </row>
    <row r="24" spans="1:33" ht="16.2" customHeight="1" thickBot="1" x14ac:dyDescent="0.35">
      <c r="A24" s="2"/>
      <c r="B24" s="287"/>
      <c r="C24" s="181"/>
      <c r="D24" s="181"/>
      <c r="E24" s="195"/>
      <c r="F24" s="198"/>
      <c r="G24" s="178"/>
      <c r="H24" s="270"/>
      <c r="I24" s="240"/>
      <c r="J24" s="231"/>
      <c r="K24" s="178"/>
      <c r="L24" s="185"/>
      <c r="M24" s="96">
        <v>1572169</v>
      </c>
      <c r="N24" s="96">
        <v>1499494</v>
      </c>
      <c r="O24" s="104"/>
      <c r="P24" s="249"/>
      <c r="Q24" s="189"/>
      <c r="R24" s="224"/>
      <c r="S24" s="224"/>
      <c r="T24" s="224"/>
      <c r="U24" s="152"/>
      <c r="V24" s="152"/>
      <c r="W24" s="152"/>
      <c r="X24" s="152"/>
      <c r="Y24" s="133"/>
      <c r="Z24" s="149"/>
      <c r="AA24" s="143"/>
      <c r="AB24" s="143"/>
      <c r="AC24" s="143"/>
      <c r="AD24" s="143"/>
      <c r="AE24" s="143"/>
      <c r="AF24" s="143"/>
      <c r="AG24" s="136"/>
    </row>
    <row r="25" spans="1:33" s="2" customFormat="1" ht="16.2" customHeight="1" x14ac:dyDescent="0.3">
      <c r="B25" s="266">
        <v>147</v>
      </c>
      <c r="C25" s="182">
        <v>45253</v>
      </c>
      <c r="D25" s="182">
        <v>45331</v>
      </c>
      <c r="E25" s="267">
        <v>45334</v>
      </c>
      <c r="F25" s="196">
        <v>3</v>
      </c>
      <c r="G25" s="176" t="s">
        <v>35</v>
      </c>
      <c r="H25" s="260">
        <v>48.3</v>
      </c>
      <c r="I25" s="238" t="s">
        <v>35</v>
      </c>
      <c r="J25" s="229"/>
      <c r="K25" s="106"/>
      <c r="L25" s="238"/>
      <c r="M25" s="91">
        <v>45334</v>
      </c>
      <c r="N25" s="111"/>
      <c r="O25" s="103"/>
      <c r="P25" s="305"/>
      <c r="Q25" s="189">
        <v>323261</v>
      </c>
      <c r="R25" s="219">
        <v>6.4</v>
      </c>
      <c r="S25" s="219">
        <v>1.98</v>
      </c>
      <c r="T25" s="219">
        <v>1.36</v>
      </c>
      <c r="U25" s="150">
        <f t="shared" ref="U25" si="16">S25*10*50</f>
        <v>990</v>
      </c>
      <c r="V25" s="150">
        <f t="shared" ref="V25" si="17">T25*10*50</f>
        <v>680.00000000000011</v>
      </c>
      <c r="W25" s="150">
        <f t="shared" ref="W25" si="18">SUM(U25:V25)</f>
        <v>1670</v>
      </c>
      <c r="X25" s="150">
        <f t="shared" ref="X25" si="19">W25*2.86</f>
        <v>4776.2</v>
      </c>
      <c r="Y25" s="131"/>
      <c r="Z25" s="147">
        <f t="shared" ref="Z25" si="20">X25/1000000</f>
        <v>4.7761999999999995E-3</v>
      </c>
      <c r="AA25" s="141">
        <f t="shared" ref="AA25" si="21">Z25*2</f>
        <v>9.5523999999999991E-3</v>
      </c>
      <c r="AB25" s="141">
        <v>58.33</v>
      </c>
      <c r="AC25" s="141">
        <v>0.92</v>
      </c>
      <c r="AD25" s="141">
        <v>1.57</v>
      </c>
      <c r="AE25" s="141">
        <v>0.91</v>
      </c>
      <c r="AF25" s="141">
        <v>0.01</v>
      </c>
      <c r="AG25" s="136"/>
    </row>
    <row r="26" spans="1:33" s="2" customFormat="1" ht="16.2" customHeight="1" x14ac:dyDescent="0.3">
      <c r="B26" s="266"/>
      <c r="C26" s="182"/>
      <c r="D26" s="182"/>
      <c r="E26" s="267"/>
      <c r="F26" s="197"/>
      <c r="G26" s="177"/>
      <c r="H26" s="261"/>
      <c r="I26" s="239"/>
      <c r="J26" s="230"/>
      <c r="K26" s="107"/>
      <c r="L26" s="239"/>
      <c r="M26" s="109">
        <f>M25-D25</f>
        <v>3</v>
      </c>
      <c r="N26" s="112"/>
      <c r="O26" s="104"/>
      <c r="P26" s="306"/>
      <c r="Q26" s="189"/>
      <c r="R26" s="220"/>
      <c r="S26" s="220"/>
      <c r="T26" s="220"/>
      <c r="U26" s="151"/>
      <c r="V26" s="151"/>
      <c r="W26" s="151"/>
      <c r="X26" s="151"/>
      <c r="Y26" s="132">
        <f t="shared" si="5"/>
        <v>9552.4</v>
      </c>
      <c r="Z26" s="148"/>
      <c r="AA26" s="142"/>
      <c r="AB26" s="142"/>
      <c r="AC26" s="142"/>
      <c r="AD26" s="142"/>
      <c r="AE26" s="142"/>
      <c r="AF26" s="142"/>
      <c r="AG26" s="136"/>
    </row>
    <row r="27" spans="1:33" s="2" customFormat="1" ht="16.2" customHeight="1" thickBot="1" x14ac:dyDescent="0.35">
      <c r="A27" s="1"/>
      <c r="B27" s="266"/>
      <c r="C27" s="182"/>
      <c r="D27" s="182"/>
      <c r="E27" s="267"/>
      <c r="F27" s="198"/>
      <c r="G27" s="178"/>
      <c r="H27" s="262"/>
      <c r="I27" s="240"/>
      <c r="J27" s="231"/>
      <c r="K27" s="108"/>
      <c r="L27" s="240"/>
      <c r="M27" s="96">
        <v>1245439</v>
      </c>
      <c r="N27" s="113"/>
      <c r="O27" s="92"/>
      <c r="P27" s="307"/>
      <c r="Q27" s="189"/>
      <c r="R27" s="221"/>
      <c r="S27" s="221"/>
      <c r="T27" s="221"/>
      <c r="U27" s="152"/>
      <c r="V27" s="152"/>
      <c r="W27" s="152"/>
      <c r="X27" s="152"/>
      <c r="Y27" s="133"/>
      <c r="Z27" s="149"/>
      <c r="AA27" s="143"/>
      <c r="AB27" s="143"/>
      <c r="AC27" s="143"/>
      <c r="AD27" s="143"/>
      <c r="AE27" s="143"/>
      <c r="AF27" s="143"/>
      <c r="AG27" s="136"/>
    </row>
    <row r="28" spans="1:33" s="2" customFormat="1" ht="16.2" customHeight="1" x14ac:dyDescent="0.3">
      <c r="B28" s="263">
        <v>203</v>
      </c>
      <c r="C28" s="179">
        <v>45253</v>
      </c>
      <c r="D28" s="179">
        <v>45338</v>
      </c>
      <c r="E28" s="193">
        <v>45343</v>
      </c>
      <c r="F28" s="196">
        <v>3</v>
      </c>
      <c r="G28" s="176" t="s">
        <v>35</v>
      </c>
      <c r="H28" s="241">
        <v>47.4</v>
      </c>
      <c r="I28" s="238" t="s">
        <v>35</v>
      </c>
      <c r="J28" s="229"/>
      <c r="K28" s="176" t="s">
        <v>35</v>
      </c>
      <c r="L28" s="183"/>
      <c r="M28" s="89">
        <v>45341</v>
      </c>
      <c r="N28" s="112"/>
      <c r="O28" s="104"/>
      <c r="P28" s="186"/>
      <c r="Q28" s="189">
        <v>834926</v>
      </c>
      <c r="R28" s="190">
        <v>10.7</v>
      </c>
      <c r="S28" s="190">
        <v>8.5399999999999991</v>
      </c>
      <c r="T28" s="190">
        <v>10.7</v>
      </c>
      <c r="U28" s="150">
        <f t="shared" ref="U28" si="22">S28*10*50</f>
        <v>4270</v>
      </c>
      <c r="V28" s="150">
        <f t="shared" ref="V28" si="23">T28*10*50</f>
        <v>5350</v>
      </c>
      <c r="W28" s="150">
        <f t="shared" ref="W28" si="24">SUM(U28:V28)</f>
        <v>9620</v>
      </c>
      <c r="X28" s="150">
        <f t="shared" ref="X28" si="25">W28*2.86</f>
        <v>27513.199999999997</v>
      </c>
      <c r="Y28" s="131"/>
      <c r="Z28" s="147">
        <f t="shared" ref="Z28" si="26">X28/1000000</f>
        <v>2.7513199999999998E-2</v>
      </c>
      <c r="AA28" s="141">
        <f t="shared" ref="AA28" si="27">Z28*2</f>
        <v>5.5026399999999996E-2</v>
      </c>
      <c r="AB28" s="141" t="s">
        <v>117</v>
      </c>
      <c r="AC28" s="141">
        <v>20.36</v>
      </c>
      <c r="AD28" s="141">
        <v>23.58</v>
      </c>
      <c r="AE28" s="141">
        <v>20</v>
      </c>
      <c r="AF28" s="141">
        <v>4.07</v>
      </c>
      <c r="AG28" s="136"/>
    </row>
    <row r="29" spans="1:33" s="2" customFormat="1" ht="16.2" customHeight="1" x14ac:dyDescent="0.3">
      <c r="B29" s="264"/>
      <c r="C29" s="180"/>
      <c r="D29" s="180"/>
      <c r="E29" s="194"/>
      <c r="F29" s="197"/>
      <c r="G29" s="177"/>
      <c r="H29" s="242"/>
      <c r="I29" s="239"/>
      <c r="J29" s="230"/>
      <c r="K29" s="177"/>
      <c r="L29" s="184"/>
      <c r="M29" s="109">
        <f>M28-D28</f>
        <v>3</v>
      </c>
      <c r="N29" s="112"/>
      <c r="O29" s="104"/>
      <c r="P29" s="187"/>
      <c r="Q29" s="189"/>
      <c r="R29" s="191"/>
      <c r="S29" s="191"/>
      <c r="T29" s="191"/>
      <c r="U29" s="151"/>
      <c r="V29" s="151"/>
      <c r="W29" s="151"/>
      <c r="X29" s="151"/>
      <c r="Y29" s="132">
        <f t="shared" si="5"/>
        <v>55026.399999999994</v>
      </c>
      <c r="Z29" s="148"/>
      <c r="AA29" s="142"/>
      <c r="AB29" s="142"/>
      <c r="AC29" s="142"/>
      <c r="AD29" s="142"/>
      <c r="AE29" s="142"/>
      <c r="AF29" s="142"/>
      <c r="AG29" s="136"/>
    </row>
    <row r="30" spans="1:33" s="2" customFormat="1" ht="16.2" customHeight="1" thickBot="1" x14ac:dyDescent="0.35">
      <c r="B30" s="265"/>
      <c r="C30" s="181"/>
      <c r="D30" s="181"/>
      <c r="E30" s="195"/>
      <c r="F30" s="198"/>
      <c r="G30" s="178"/>
      <c r="H30" s="243"/>
      <c r="I30" s="240"/>
      <c r="J30" s="231"/>
      <c r="K30" s="178"/>
      <c r="L30" s="185"/>
      <c r="M30" s="96">
        <v>1061286</v>
      </c>
      <c r="N30" s="112"/>
      <c r="O30" s="104"/>
      <c r="P30" s="188"/>
      <c r="Q30" s="189"/>
      <c r="R30" s="192"/>
      <c r="S30" s="192"/>
      <c r="T30" s="192"/>
      <c r="U30" s="152"/>
      <c r="V30" s="152"/>
      <c r="W30" s="152"/>
      <c r="X30" s="152"/>
      <c r="Y30" s="133"/>
      <c r="Z30" s="149"/>
      <c r="AA30" s="143"/>
      <c r="AB30" s="143"/>
      <c r="AC30" s="143"/>
      <c r="AD30" s="143"/>
      <c r="AE30" s="143"/>
      <c r="AF30" s="143"/>
      <c r="AG30" s="136"/>
    </row>
    <row r="31" spans="1:33" s="2" customFormat="1" ht="16.2" customHeight="1" x14ac:dyDescent="0.3">
      <c r="B31" s="199">
        <v>435</v>
      </c>
      <c r="C31" s="179">
        <v>45103</v>
      </c>
      <c r="D31" s="179">
        <v>45345</v>
      </c>
      <c r="E31" s="193">
        <v>45348</v>
      </c>
      <c r="F31" s="196">
        <v>3</v>
      </c>
      <c r="G31" s="176" t="s">
        <v>35</v>
      </c>
      <c r="H31" s="260">
        <v>39.299999999999997</v>
      </c>
      <c r="I31" s="238" t="s">
        <v>35</v>
      </c>
      <c r="J31" s="229"/>
      <c r="K31" s="106"/>
      <c r="L31" s="183"/>
      <c r="M31" s="91">
        <v>45345</v>
      </c>
      <c r="N31" s="93">
        <v>45348</v>
      </c>
      <c r="O31" s="103"/>
      <c r="P31" s="186"/>
      <c r="Q31" s="189" t="s">
        <v>37</v>
      </c>
      <c r="R31" s="190">
        <v>6.7</v>
      </c>
      <c r="S31" s="190">
        <v>8.52</v>
      </c>
      <c r="T31" s="190">
        <v>4.1900000000000004</v>
      </c>
      <c r="U31" s="150">
        <f t="shared" ref="U31" si="28">S31*10*50</f>
        <v>4259.9999999999991</v>
      </c>
      <c r="V31" s="150">
        <f t="shared" ref="V31" si="29">T31*10*50</f>
        <v>2095.0000000000005</v>
      </c>
      <c r="W31" s="150">
        <f t="shared" ref="W31" si="30">SUM(U31:V31)</f>
        <v>6355</v>
      </c>
      <c r="X31" s="150">
        <f t="shared" ref="X31" si="31">W31*2.86</f>
        <v>18175.3</v>
      </c>
      <c r="Y31" s="131"/>
      <c r="Z31" s="147">
        <f t="shared" ref="Z31" si="32">X31/1000000</f>
        <v>1.8175299999999998E-2</v>
      </c>
      <c r="AA31" s="141">
        <f t="shared" ref="AA31" si="33">Z31*2</f>
        <v>3.6350599999999997E-2</v>
      </c>
      <c r="AB31" s="141">
        <v>52.63</v>
      </c>
      <c r="AC31" s="141">
        <v>16</v>
      </c>
      <c r="AD31" s="141">
        <v>30.4</v>
      </c>
      <c r="AE31" s="141">
        <v>34.700000000000003</v>
      </c>
      <c r="AF31" s="141">
        <v>5.55</v>
      </c>
      <c r="AG31" s="136"/>
    </row>
    <row r="32" spans="1:33" s="2" customFormat="1" ht="16.2" customHeight="1" x14ac:dyDescent="0.3">
      <c r="B32" s="200"/>
      <c r="C32" s="180"/>
      <c r="D32" s="180"/>
      <c r="E32" s="194"/>
      <c r="F32" s="197"/>
      <c r="G32" s="177"/>
      <c r="H32" s="261"/>
      <c r="I32" s="239"/>
      <c r="J32" s="230"/>
      <c r="K32" s="107"/>
      <c r="L32" s="184"/>
      <c r="M32" s="109">
        <f>M31-D31</f>
        <v>0</v>
      </c>
      <c r="N32" s="112">
        <f>N31-D31</f>
        <v>3</v>
      </c>
      <c r="O32" s="104"/>
      <c r="P32" s="187"/>
      <c r="Q32" s="189"/>
      <c r="R32" s="191"/>
      <c r="S32" s="191"/>
      <c r="T32" s="191"/>
      <c r="U32" s="151"/>
      <c r="V32" s="151"/>
      <c r="W32" s="151"/>
      <c r="X32" s="151"/>
      <c r="Y32" s="132">
        <f t="shared" si="5"/>
        <v>36350.6</v>
      </c>
      <c r="Z32" s="148"/>
      <c r="AA32" s="142"/>
      <c r="AB32" s="142"/>
      <c r="AC32" s="142"/>
      <c r="AD32" s="142"/>
      <c r="AE32" s="142"/>
      <c r="AF32" s="142"/>
      <c r="AG32" s="136"/>
    </row>
    <row r="33" spans="1:33" s="2" customFormat="1" ht="16.2" customHeight="1" thickBot="1" x14ac:dyDescent="0.35">
      <c r="B33" s="201"/>
      <c r="C33" s="181"/>
      <c r="D33" s="181"/>
      <c r="E33" s="195"/>
      <c r="F33" s="198"/>
      <c r="G33" s="178"/>
      <c r="H33" s="262"/>
      <c r="I33" s="240"/>
      <c r="J33" s="231"/>
      <c r="K33" s="108"/>
      <c r="L33" s="185"/>
      <c r="M33" s="96">
        <v>1470111</v>
      </c>
      <c r="N33" s="96">
        <v>1516249</v>
      </c>
      <c r="O33" s="105"/>
      <c r="P33" s="188"/>
      <c r="Q33" s="189"/>
      <c r="R33" s="192"/>
      <c r="S33" s="192"/>
      <c r="T33" s="192"/>
      <c r="U33" s="152"/>
      <c r="V33" s="152"/>
      <c r="W33" s="152"/>
      <c r="X33" s="152"/>
      <c r="Y33" s="133"/>
      <c r="Z33" s="149"/>
      <c r="AA33" s="143"/>
      <c r="AB33" s="143"/>
      <c r="AC33" s="143"/>
      <c r="AD33" s="143"/>
      <c r="AE33" s="143"/>
      <c r="AF33" s="143"/>
      <c r="AG33" s="136"/>
    </row>
    <row r="34" spans="1:33" s="2" customFormat="1" ht="15.6" customHeight="1" x14ac:dyDescent="0.3">
      <c r="B34" s="199">
        <v>440</v>
      </c>
      <c r="C34" s="179">
        <v>45302</v>
      </c>
      <c r="D34" s="179">
        <v>45357</v>
      </c>
      <c r="E34" s="193">
        <v>45359</v>
      </c>
      <c r="F34" s="196">
        <v>3</v>
      </c>
      <c r="G34" s="176" t="s">
        <v>35</v>
      </c>
      <c r="H34" s="260">
        <v>49.6</v>
      </c>
      <c r="I34" s="238" t="s">
        <v>35</v>
      </c>
      <c r="J34" s="229"/>
      <c r="K34" s="176" t="s">
        <v>35</v>
      </c>
      <c r="L34" s="183"/>
      <c r="M34" s="91">
        <v>45357</v>
      </c>
      <c r="N34" s="93">
        <v>45359</v>
      </c>
      <c r="O34" s="103"/>
      <c r="P34" s="186"/>
      <c r="Q34" s="189">
        <v>84289</v>
      </c>
      <c r="R34" s="190">
        <v>20.7</v>
      </c>
      <c r="S34" s="190">
        <v>1.4</v>
      </c>
      <c r="T34" s="190">
        <v>2.17</v>
      </c>
      <c r="U34" s="150">
        <f t="shared" ref="U34" si="34">S34*10*50</f>
        <v>700</v>
      </c>
      <c r="V34" s="150">
        <f t="shared" ref="V34" si="35">T34*10*50</f>
        <v>1085</v>
      </c>
      <c r="W34" s="150">
        <f t="shared" ref="W34" si="36">SUM(U34:V34)</f>
        <v>1785</v>
      </c>
      <c r="X34" s="150">
        <f t="shared" ref="X34" si="37">W34*2.86</f>
        <v>5105.0999999999995</v>
      </c>
      <c r="Y34" s="131"/>
      <c r="Z34" s="147">
        <f t="shared" ref="Z34" si="38">X34/1000000</f>
        <v>5.1050999999999996E-3</v>
      </c>
      <c r="AA34" s="141">
        <f t="shared" ref="AA34" si="39">Z34*2</f>
        <v>1.0210199999999999E-2</v>
      </c>
      <c r="AB34" s="141">
        <v>60.87</v>
      </c>
      <c r="AC34" s="141">
        <v>6.3</v>
      </c>
      <c r="AD34" s="141">
        <v>10.36</v>
      </c>
      <c r="AE34" s="141">
        <v>17.59</v>
      </c>
      <c r="AF34" s="141">
        <v>1.1100000000000001</v>
      </c>
      <c r="AG34" s="136"/>
    </row>
    <row r="35" spans="1:33" s="2" customFormat="1" ht="16.2" customHeight="1" x14ac:dyDescent="0.3">
      <c r="B35" s="200"/>
      <c r="C35" s="180"/>
      <c r="D35" s="180"/>
      <c r="E35" s="194"/>
      <c r="F35" s="197"/>
      <c r="G35" s="177"/>
      <c r="H35" s="261"/>
      <c r="I35" s="239"/>
      <c r="J35" s="230"/>
      <c r="K35" s="177"/>
      <c r="L35" s="184"/>
      <c r="M35" s="109">
        <f>M34-D34</f>
        <v>0</v>
      </c>
      <c r="N35" s="112">
        <f>N34-D34</f>
        <v>2</v>
      </c>
      <c r="O35" s="104"/>
      <c r="P35" s="187"/>
      <c r="Q35" s="189"/>
      <c r="R35" s="191"/>
      <c r="S35" s="191"/>
      <c r="T35" s="191"/>
      <c r="U35" s="151"/>
      <c r="V35" s="151"/>
      <c r="W35" s="151"/>
      <c r="X35" s="151"/>
      <c r="Y35" s="132">
        <f t="shared" si="5"/>
        <v>10210.199999999999</v>
      </c>
      <c r="Z35" s="148"/>
      <c r="AA35" s="142"/>
      <c r="AB35" s="142"/>
      <c r="AC35" s="142"/>
      <c r="AD35" s="142"/>
      <c r="AE35" s="142"/>
      <c r="AF35" s="142"/>
      <c r="AG35" s="136"/>
    </row>
    <row r="36" spans="1:33" s="2" customFormat="1" ht="16.2" customHeight="1" thickBot="1" x14ac:dyDescent="0.35">
      <c r="B36" s="201"/>
      <c r="C36" s="181"/>
      <c r="D36" s="181"/>
      <c r="E36" s="195"/>
      <c r="F36" s="198"/>
      <c r="G36" s="178"/>
      <c r="H36" s="262"/>
      <c r="I36" s="240"/>
      <c r="J36" s="231"/>
      <c r="K36" s="178"/>
      <c r="L36" s="185"/>
      <c r="M36" s="96">
        <v>1668881</v>
      </c>
      <c r="N36" s="96">
        <v>1500888</v>
      </c>
      <c r="O36" s="105"/>
      <c r="P36" s="188"/>
      <c r="Q36" s="189"/>
      <c r="R36" s="192"/>
      <c r="S36" s="192"/>
      <c r="T36" s="192"/>
      <c r="U36" s="152"/>
      <c r="V36" s="152"/>
      <c r="W36" s="152"/>
      <c r="X36" s="152"/>
      <c r="Y36" s="133"/>
      <c r="Z36" s="149"/>
      <c r="AA36" s="143"/>
      <c r="AB36" s="143"/>
      <c r="AC36" s="143"/>
      <c r="AD36" s="143"/>
      <c r="AE36" s="143"/>
      <c r="AF36" s="143"/>
      <c r="AG36" s="136"/>
    </row>
    <row r="37" spans="1:33" s="2" customFormat="1" ht="16.2" customHeight="1" x14ac:dyDescent="0.3">
      <c r="B37" s="199">
        <v>478</v>
      </c>
      <c r="C37" s="179"/>
      <c r="D37" s="179"/>
      <c r="E37" s="193"/>
      <c r="F37" s="196"/>
      <c r="G37" s="176"/>
      <c r="H37" s="260"/>
      <c r="I37" s="238"/>
      <c r="J37" s="229"/>
      <c r="K37" s="176"/>
      <c r="L37" s="183"/>
      <c r="M37" s="91"/>
      <c r="N37" s="93"/>
      <c r="O37" s="103"/>
      <c r="P37" s="186"/>
      <c r="Q37" s="189"/>
      <c r="R37" s="190"/>
      <c r="S37" s="190"/>
      <c r="T37" s="190"/>
      <c r="U37" s="150"/>
      <c r="V37" s="150"/>
      <c r="W37" s="150"/>
      <c r="X37" s="150"/>
      <c r="Y37" s="134"/>
      <c r="Z37" s="147"/>
      <c r="AA37" s="141"/>
      <c r="AB37" s="141"/>
      <c r="AC37" s="141"/>
      <c r="AD37" s="141"/>
      <c r="AE37" s="141"/>
      <c r="AF37" s="141"/>
      <c r="AG37" s="136"/>
    </row>
    <row r="38" spans="1:33" s="2" customFormat="1" ht="16.2" customHeight="1" x14ac:dyDescent="0.3">
      <c r="B38" s="200"/>
      <c r="C38" s="180"/>
      <c r="D38" s="180"/>
      <c r="E38" s="194"/>
      <c r="F38" s="197"/>
      <c r="G38" s="177"/>
      <c r="H38" s="261"/>
      <c r="I38" s="239"/>
      <c r="J38" s="230"/>
      <c r="K38" s="177"/>
      <c r="L38" s="184"/>
      <c r="M38" s="109"/>
      <c r="N38" s="112"/>
      <c r="O38" s="104"/>
      <c r="P38" s="187"/>
      <c r="Q38" s="189"/>
      <c r="R38" s="191"/>
      <c r="S38" s="191"/>
      <c r="T38" s="191"/>
      <c r="U38" s="151"/>
      <c r="V38" s="151"/>
      <c r="W38" s="151"/>
      <c r="X38" s="151"/>
      <c r="Y38" s="134"/>
      <c r="Z38" s="148"/>
      <c r="AA38" s="142"/>
      <c r="AB38" s="142"/>
      <c r="AC38" s="142"/>
      <c r="AD38" s="142"/>
      <c r="AE38" s="142"/>
      <c r="AF38" s="142"/>
      <c r="AG38" s="136"/>
    </row>
    <row r="39" spans="1:33" s="2" customFormat="1" ht="16.2" customHeight="1" thickBot="1" x14ac:dyDescent="0.35">
      <c r="B39" s="201"/>
      <c r="C39" s="181"/>
      <c r="D39" s="181"/>
      <c r="E39" s="195"/>
      <c r="F39" s="198"/>
      <c r="G39" s="178"/>
      <c r="H39" s="262"/>
      <c r="I39" s="240"/>
      <c r="J39" s="231"/>
      <c r="K39" s="178"/>
      <c r="L39" s="185"/>
      <c r="M39" s="110"/>
      <c r="N39" s="113"/>
      <c r="O39" s="105"/>
      <c r="P39" s="188"/>
      <c r="Q39" s="189"/>
      <c r="R39" s="192"/>
      <c r="S39" s="192"/>
      <c r="T39" s="192"/>
      <c r="U39" s="152"/>
      <c r="V39" s="152"/>
      <c r="W39" s="152"/>
      <c r="X39" s="152"/>
      <c r="Y39" s="134"/>
      <c r="Z39" s="149"/>
      <c r="AA39" s="143"/>
      <c r="AB39" s="143"/>
      <c r="AC39" s="143"/>
      <c r="AD39" s="143"/>
      <c r="AE39" s="143"/>
      <c r="AF39" s="143"/>
      <c r="AG39" s="136"/>
    </row>
    <row r="40" spans="1:33" s="2" customFormat="1" ht="16.2" customHeight="1" x14ac:dyDescent="0.3">
      <c r="B40" s="202">
        <v>422</v>
      </c>
      <c r="C40" s="157">
        <v>45103</v>
      </c>
      <c r="D40" s="157">
        <v>45324</v>
      </c>
      <c r="E40" s="160">
        <v>45332</v>
      </c>
      <c r="F40" s="163">
        <v>7</v>
      </c>
      <c r="G40" s="166" t="s">
        <v>35</v>
      </c>
      <c r="H40" s="169">
        <v>33.700000000000003</v>
      </c>
      <c r="I40" s="170" t="s">
        <v>35</v>
      </c>
      <c r="J40" s="173"/>
      <c r="K40" s="166" t="s">
        <v>35</v>
      </c>
      <c r="L40" s="232"/>
      <c r="M40" s="18">
        <v>45331</v>
      </c>
      <c r="O40" s="101"/>
      <c r="P40" s="225"/>
      <c r="Q40" s="189">
        <v>1747835</v>
      </c>
      <c r="R40" s="211">
        <v>11.1</v>
      </c>
      <c r="S40" s="211">
        <v>5.67</v>
      </c>
      <c r="T40" s="211">
        <v>4.8600000000000003</v>
      </c>
      <c r="U40" s="150">
        <f t="shared" ref="U40" si="40">S40*10*50</f>
        <v>2835</v>
      </c>
      <c r="V40" s="150">
        <f t="shared" ref="V40" si="41">T40*10*50</f>
        <v>2430</v>
      </c>
      <c r="W40" s="150">
        <f t="shared" ref="W40" si="42">SUM(U40:V40)</f>
        <v>5265</v>
      </c>
      <c r="X40" s="150">
        <f t="shared" ref="X40" si="43">W40*2.86</f>
        <v>15057.9</v>
      </c>
      <c r="Y40" s="131"/>
      <c r="Z40" s="147">
        <f t="shared" ref="Z40" si="44">X40/1000000</f>
        <v>1.5057899999999999E-2</v>
      </c>
      <c r="AA40" s="141">
        <f t="shared" ref="AA40" si="45">Z40*2</f>
        <v>3.0115799999999998E-2</v>
      </c>
      <c r="AB40" s="141">
        <v>54.55</v>
      </c>
      <c r="AC40" s="141">
        <v>6.32</v>
      </c>
      <c r="AD40" s="141">
        <v>11.58</v>
      </c>
      <c r="AE40" s="141">
        <v>17.989999999999998</v>
      </c>
      <c r="AF40" s="141">
        <v>1.1399999999999999</v>
      </c>
      <c r="AG40" s="136"/>
    </row>
    <row r="41" spans="1:33" s="2" customFormat="1" ht="16.2" customHeight="1" x14ac:dyDescent="0.3">
      <c r="B41" s="203"/>
      <c r="C41" s="158"/>
      <c r="D41" s="158"/>
      <c r="E41" s="161"/>
      <c r="F41" s="164"/>
      <c r="G41" s="167"/>
      <c r="H41" s="148"/>
      <c r="I41" s="171"/>
      <c r="J41" s="174"/>
      <c r="K41" s="167"/>
      <c r="L41" s="233"/>
      <c r="M41" s="117">
        <f>M40-D40</f>
        <v>7</v>
      </c>
      <c r="O41" s="101"/>
      <c r="P41" s="226"/>
      <c r="Q41" s="189"/>
      <c r="R41" s="151"/>
      <c r="S41" s="151"/>
      <c r="T41" s="151"/>
      <c r="U41" s="151"/>
      <c r="V41" s="151"/>
      <c r="W41" s="151"/>
      <c r="X41" s="151"/>
      <c r="Y41" s="132">
        <f t="shared" si="5"/>
        <v>30115.8</v>
      </c>
      <c r="Z41" s="148"/>
      <c r="AA41" s="142"/>
      <c r="AB41" s="142"/>
      <c r="AC41" s="142"/>
      <c r="AD41" s="142"/>
      <c r="AE41" s="142"/>
      <c r="AF41" s="142"/>
      <c r="AG41" s="136"/>
    </row>
    <row r="42" spans="1:33" s="2" customFormat="1" ht="16.2" customHeight="1" thickBot="1" x14ac:dyDescent="0.35">
      <c r="B42" s="204"/>
      <c r="C42" s="159"/>
      <c r="D42" s="159"/>
      <c r="E42" s="162"/>
      <c r="F42" s="165"/>
      <c r="G42" s="168"/>
      <c r="H42" s="153"/>
      <c r="I42" s="172"/>
      <c r="J42" s="175"/>
      <c r="K42" s="168"/>
      <c r="L42" s="234"/>
      <c r="M42" s="96">
        <v>1191035</v>
      </c>
      <c r="O42" s="101"/>
      <c r="P42" s="227"/>
      <c r="Q42" s="189"/>
      <c r="R42" s="152"/>
      <c r="S42" s="152"/>
      <c r="T42" s="152"/>
      <c r="U42" s="152"/>
      <c r="V42" s="152"/>
      <c r="W42" s="152"/>
      <c r="X42" s="152"/>
      <c r="Y42" s="133"/>
      <c r="Z42" s="149"/>
      <c r="AA42" s="143"/>
      <c r="AB42" s="143"/>
      <c r="AC42" s="143"/>
      <c r="AD42" s="143"/>
      <c r="AE42" s="143"/>
      <c r="AF42" s="143"/>
      <c r="AG42" s="136"/>
    </row>
    <row r="43" spans="1:33" ht="15.6" customHeight="1" x14ac:dyDescent="0.3">
      <c r="A43" s="2"/>
      <c r="B43" s="154">
        <v>426</v>
      </c>
      <c r="C43" s="157">
        <v>45103</v>
      </c>
      <c r="D43" s="157">
        <v>45327</v>
      </c>
      <c r="E43" s="160">
        <v>45334</v>
      </c>
      <c r="F43" s="163">
        <v>7</v>
      </c>
      <c r="G43" s="166" t="s">
        <v>35</v>
      </c>
      <c r="H43" s="257">
        <v>42.7</v>
      </c>
      <c r="I43" s="170" t="s">
        <v>35</v>
      </c>
      <c r="J43" s="173"/>
      <c r="K43" s="166" t="s">
        <v>35</v>
      </c>
      <c r="L43" s="232"/>
      <c r="M43" s="17">
        <v>45334</v>
      </c>
      <c r="N43" s="119"/>
      <c r="O43" s="122"/>
      <c r="P43" s="225"/>
      <c r="Q43" s="189">
        <v>1512914</v>
      </c>
      <c r="R43" s="211">
        <v>8.8000000000000007</v>
      </c>
      <c r="S43" s="211">
        <v>6.38</v>
      </c>
      <c r="T43" s="211">
        <v>8.2899999999999991</v>
      </c>
      <c r="U43" s="150">
        <f t="shared" ref="U43" si="46">S43*10*50</f>
        <v>3190</v>
      </c>
      <c r="V43" s="150">
        <f t="shared" ref="V43" si="47">T43*10*50</f>
        <v>4145</v>
      </c>
      <c r="W43" s="150">
        <f t="shared" ref="W43" si="48">SUM(U43:V43)</f>
        <v>7335</v>
      </c>
      <c r="X43" s="150">
        <f t="shared" ref="X43" si="49">W43*2.86</f>
        <v>20978.1</v>
      </c>
      <c r="Y43" s="131"/>
      <c r="Z43" s="147">
        <f t="shared" ref="Z43" si="50">X43/1000000</f>
        <v>2.09781E-2</v>
      </c>
      <c r="AA43" s="141">
        <f t="shared" ref="AA43" si="51">Z43*2</f>
        <v>4.1956199999999999E-2</v>
      </c>
      <c r="AB43" s="141">
        <v>71.430000000000007</v>
      </c>
      <c r="AC43" s="141">
        <v>13.19</v>
      </c>
      <c r="AD43" s="141">
        <v>18.47</v>
      </c>
      <c r="AE43" s="141">
        <v>36.53</v>
      </c>
      <c r="AF43" s="141">
        <v>4.82</v>
      </c>
      <c r="AG43" s="136"/>
    </row>
    <row r="44" spans="1:33" ht="16.2" customHeight="1" x14ac:dyDescent="0.3">
      <c r="A44" s="2"/>
      <c r="B44" s="155"/>
      <c r="C44" s="158"/>
      <c r="D44" s="158"/>
      <c r="E44" s="161"/>
      <c r="F44" s="164"/>
      <c r="G44" s="167"/>
      <c r="H44" s="258"/>
      <c r="I44" s="171"/>
      <c r="J44" s="174"/>
      <c r="K44" s="167"/>
      <c r="L44" s="233"/>
      <c r="M44" s="117">
        <f>M43-D43</f>
        <v>7</v>
      </c>
      <c r="N44" s="2"/>
      <c r="O44" s="101"/>
      <c r="P44" s="226"/>
      <c r="Q44" s="189"/>
      <c r="R44" s="151"/>
      <c r="S44" s="151"/>
      <c r="T44" s="151"/>
      <c r="U44" s="151"/>
      <c r="V44" s="151"/>
      <c r="W44" s="151"/>
      <c r="X44" s="151"/>
      <c r="Y44" s="132">
        <f t="shared" si="5"/>
        <v>41956.2</v>
      </c>
      <c r="Z44" s="148"/>
      <c r="AA44" s="142"/>
      <c r="AB44" s="142"/>
      <c r="AC44" s="142"/>
      <c r="AD44" s="142"/>
      <c r="AE44" s="142"/>
      <c r="AF44" s="142"/>
      <c r="AG44" s="136"/>
    </row>
    <row r="45" spans="1:33" ht="16.2" customHeight="1" thickBot="1" x14ac:dyDescent="0.35">
      <c r="A45" s="2"/>
      <c r="B45" s="156"/>
      <c r="C45" s="159"/>
      <c r="D45" s="159"/>
      <c r="E45" s="162"/>
      <c r="F45" s="165"/>
      <c r="G45" s="168"/>
      <c r="H45" s="259"/>
      <c r="I45" s="172"/>
      <c r="J45" s="175"/>
      <c r="K45" s="168"/>
      <c r="L45" s="234"/>
      <c r="M45" s="96">
        <v>1084741</v>
      </c>
      <c r="N45" s="2"/>
      <c r="O45" s="102"/>
      <c r="P45" s="227"/>
      <c r="Q45" s="189"/>
      <c r="R45" s="152"/>
      <c r="S45" s="152"/>
      <c r="T45" s="152"/>
      <c r="U45" s="152"/>
      <c r="V45" s="152"/>
      <c r="W45" s="152"/>
      <c r="X45" s="152"/>
      <c r="Y45" s="133"/>
      <c r="Z45" s="149"/>
      <c r="AA45" s="143"/>
      <c r="AB45" s="143"/>
      <c r="AC45" s="143"/>
      <c r="AD45" s="143"/>
      <c r="AE45" s="143"/>
      <c r="AF45" s="143"/>
      <c r="AG45" s="136"/>
    </row>
    <row r="46" spans="1:33" ht="15.6" customHeight="1" x14ac:dyDescent="0.3">
      <c r="A46" s="2"/>
      <c r="B46" s="202">
        <v>199</v>
      </c>
      <c r="C46" s="157">
        <v>45253</v>
      </c>
      <c r="D46" s="157">
        <v>45321</v>
      </c>
      <c r="E46" s="160">
        <v>45329</v>
      </c>
      <c r="F46" s="163">
        <v>7</v>
      </c>
      <c r="G46" s="166" t="s">
        <v>35</v>
      </c>
      <c r="H46" s="169">
        <v>43</v>
      </c>
      <c r="I46" s="170" t="s">
        <v>35</v>
      </c>
      <c r="J46" s="173"/>
      <c r="K46" s="166" t="s">
        <v>35</v>
      </c>
      <c r="L46" s="170"/>
      <c r="M46" s="17">
        <v>45321</v>
      </c>
      <c r="N46" s="128">
        <v>45329</v>
      </c>
      <c r="O46" s="122"/>
      <c r="P46" s="299"/>
      <c r="Q46" s="189">
        <v>1526964</v>
      </c>
      <c r="R46" s="216">
        <v>5.9</v>
      </c>
      <c r="S46" s="216">
        <v>7.02</v>
      </c>
      <c r="T46" s="216">
        <v>11.9</v>
      </c>
      <c r="U46" s="150">
        <f t="shared" ref="U46" si="52">S46*10*50</f>
        <v>3509.9999999999995</v>
      </c>
      <c r="V46" s="150">
        <f t="shared" ref="V46" si="53">T46*10*50</f>
        <v>5950</v>
      </c>
      <c r="W46" s="150">
        <f t="shared" ref="W46" si="54">SUM(U46:V46)</f>
        <v>9460</v>
      </c>
      <c r="X46" s="150">
        <f t="shared" ref="X46" si="55">W46*2.86</f>
        <v>27055.599999999999</v>
      </c>
      <c r="Y46" s="131"/>
      <c r="Z46" s="147">
        <f t="shared" ref="Z46" si="56">X46/1000000</f>
        <v>2.7055599999999999E-2</v>
      </c>
      <c r="AA46" s="141">
        <f t="shared" ref="AA46" si="57">Z46*2</f>
        <v>5.4111199999999998E-2</v>
      </c>
      <c r="AB46" s="141">
        <v>76.19</v>
      </c>
      <c r="AC46" s="141">
        <v>19.809999999999999</v>
      </c>
      <c r="AD46" s="141">
        <v>26</v>
      </c>
      <c r="AE46" s="141">
        <v>18.63</v>
      </c>
      <c r="AF46" s="141">
        <v>3.69</v>
      </c>
      <c r="AG46" s="136"/>
    </row>
    <row r="47" spans="1:33" ht="16.2" customHeight="1" x14ac:dyDescent="0.3">
      <c r="A47" s="2"/>
      <c r="B47" s="203"/>
      <c r="C47" s="158"/>
      <c r="D47" s="158"/>
      <c r="E47" s="161"/>
      <c r="F47" s="164"/>
      <c r="G47" s="167"/>
      <c r="H47" s="148"/>
      <c r="I47" s="171"/>
      <c r="J47" s="174"/>
      <c r="K47" s="167"/>
      <c r="L47" s="171"/>
      <c r="M47" s="117">
        <f>M46-D46</f>
        <v>0</v>
      </c>
      <c r="N47" s="2">
        <f>N46-D46</f>
        <v>8</v>
      </c>
      <c r="O47" s="101"/>
      <c r="P47" s="300"/>
      <c r="Q47" s="189"/>
      <c r="R47" s="217"/>
      <c r="S47" s="217"/>
      <c r="T47" s="217"/>
      <c r="U47" s="151"/>
      <c r="V47" s="151"/>
      <c r="W47" s="151"/>
      <c r="X47" s="151"/>
      <c r="Y47" s="132">
        <f t="shared" si="5"/>
        <v>54111.199999999997</v>
      </c>
      <c r="Z47" s="148"/>
      <c r="AA47" s="142"/>
      <c r="AB47" s="142"/>
      <c r="AC47" s="142"/>
      <c r="AD47" s="142"/>
      <c r="AE47" s="142"/>
      <c r="AF47" s="142"/>
      <c r="AG47" s="136"/>
    </row>
    <row r="48" spans="1:33" ht="16.2" customHeight="1" thickBot="1" x14ac:dyDescent="0.35">
      <c r="A48" s="2"/>
      <c r="B48" s="204"/>
      <c r="C48" s="159"/>
      <c r="D48" s="159"/>
      <c r="E48" s="162"/>
      <c r="F48" s="165"/>
      <c r="G48" s="168"/>
      <c r="H48" s="153"/>
      <c r="I48" s="172"/>
      <c r="J48" s="175"/>
      <c r="K48" s="168"/>
      <c r="L48" s="172"/>
      <c r="M48" s="96">
        <v>1513347</v>
      </c>
      <c r="N48" s="96">
        <v>1473111</v>
      </c>
      <c r="O48" s="102"/>
      <c r="P48" s="301"/>
      <c r="Q48" s="189"/>
      <c r="R48" s="218"/>
      <c r="S48" s="218"/>
      <c r="T48" s="218"/>
      <c r="U48" s="152"/>
      <c r="V48" s="152"/>
      <c r="W48" s="152"/>
      <c r="X48" s="152"/>
      <c r="Y48" s="133"/>
      <c r="Z48" s="149"/>
      <c r="AA48" s="143"/>
      <c r="AB48" s="143"/>
      <c r="AC48" s="143"/>
      <c r="AD48" s="143"/>
      <c r="AE48" s="143"/>
      <c r="AF48" s="143"/>
      <c r="AG48" s="136"/>
    </row>
    <row r="49" spans="2:33" ht="15.6" customHeight="1" x14ac:dyDescent="0.3">
      <c r="B49" s="154">
        <v>443</v>
      </c>
      <c r="C49" s="157">
        <v>45302</v>
      </c>
      <c r="D49" s="157">
        <v>45355</v>
      </c>
      <c r="E49" s="160">
        <v>45362</v>
      </c>
      <c r="F49" s="163">
        <v>7</v>
      </c>
      <c r="G49" s="166" t="s">
        <v>35</v>
      </c>
      <c r="H49" s="257">
        <v>47.7</v>
      </c>
      <c r="I49" s="170" t="s">
        <v>35</v>
      </c>
      <c r="J49" s="173"/>
      <c r="K49" s="114"/>
      <c r="L49" s="232"/>
      <c r="M49" s="18">
        <v>45355</v>
      </c>
      <c r="N49" s="127">
        <v>45362</v>
      </c>
      <c r="O49" s="101"/>
      <c r="P49" s="302" t="s">
        <v>38</v>
      </c>
      <c r="Q49" s="189">
        <v>1245489</v>
      </c>
      <c r="R49" s="213"/>
      <c r="S49" s="213"/>
      <c r="T49" s="213"/>
      <c r="U49" s="150"/>
      <c r="V49" s="150"/>
      <c r="W49" s="150"/>
      <c r="X49" s="150"/>
      <c r="Y49" s="134"/>
      <c r="Z49" s="147"/>
      <c r="AA49" s="141"/>
      <c r="AB49" s="141">
        <v>77.27</v>
      </c>
      <c r="AC49" s="141">
        <v>3</v>
      </c>
      <c r="AD49" s="141">
        <v>3.88</v>
      </c>
      <c r="AE49" s="141">
        <v>7.42</v>
      </c>
      <c r="AF49" s="141">
        <v>0.22</v>
      </c>
      <c r="AG49" s="136"/>
    </row>
    <row r="50" spans="2:33" ht="16.2" customHeight="1" x14ac:dyDescent="0.3">
      <c r="B50" s="155"/>
      <c r="C50" s="158"/>
      <c r="D50" s="158"/>
      <c r="E50" s="161"/>
      <c r="F50" s="164"/>
      <c r="G50" s="167"/>
      <c r="H50" s="258"/>
      <c r="I50" s="171"/>
      <c r="J50" s="174"/>
      <c r="K50" s="115"/>
      <c r="L50" s="233"/>
      <c r="M50" s="117">
        <f>M49-D49</f>
        <v>0</v>
      </c>
      <c r="N50" s="2">
        <f>N49-D49</f>
        <v>7</v>
      </c>
      <c r="O50" s="101"/>
      <c r="P50" s="303"/>
      <c r="Q50" s="189"/>
      <c r="R50" s="214"/>
      <c r="S50" s="214"/>
      <c r="T50" s="214"/>
      <c r="U50" s="151"/>
      <c r="V50" s="151"/>
      <c r="W50" s="151"/>
      <c r="X50" s="151"/>
      <c r="Y50" s="134"/>
      <c r="Z50" s="148"/>
      <c r="AA50" s="142"/>
      <c r="AB50" s="142"/>
      <c r="AC50" s="142"/>
      <c r="AD50" s="142"/>
      <c r="AE50" s="142"/>
      <c r="AF50" s="142"/>
      <c r="AG50" s="136"/>
    </row>
    <row r="51" spans="2:33" ht="16.2" customHeight="1" thickBot="1" x14ac:dyDescent="0.35">
      <c r="B51" s="156"/>
      <c r="C51" s="159"/>
      <c r="D51" s="159"/>
      <c r="E51" s="162"/>
      <c r="F51" s="165"/>
      <c r="G51" s="168"/>
      <c r="H51" s="259"/>
      <c r="I51" s="172"/>
      <c r="J51" s="175"/>
      <c r="K51" s="116"/>
      <c r="L51" s="234"/>
      <c r="M51" s="96">
        <v>1931869</v>
      </c>
      <c r="N51" s="96">
        <v>1647237</v>
      </c>
      <c r="O51" s="101"/>
      <c r="P51" s="304"/>
      <c r="Q51" s="189"/>
      <c r="R51" s="215"/>
      <c r="S51" s="215"/>
      <c r="T51" s="215"/>
      <c r="U51" s="152"/>
      <c r="V51" s="152"/>
      <c r="W51" s="152"/>
      <c r="X51" s="152"/>
      <c r="Y51" s="134"/>
      <c r="Z51" s="149"/>
      <c r="AA51" s="143"/>
      <c r="AB51" s="143"/>
      <c r="AC51" s="143"/>
      <c r="AD51" s="143"/>
      <c r="AE51" s="143"/>
      <c r="AF51" s="143"/>
      <c r="AG51" s="136"/>
    </row>
    <row r="52" spans="2:33" ht="15.6" customHeight="1" x14ac:dyDescent="0.3">
      <c r="B52" s="205">
        <v>103</v>
      </c>
      <c r="C52" s="179">
        <v>45253</v>
      </c>
      <c r="D52" s="179">
        <v>45350</v>
      </c>
      <c r="E52" s="193">
        <v>45362</v>
      </c>
      <c r="F52" s="196">
        <v>12</v>
      </c>
      <c r="G52" s="176" t="s">
        <v>35</v>
      </c>
      <c r="H52" s="241">
        <v>53.4</v>
      </c>
      <c r="I52" s="238" t="s">
        <v>35</v>
      </c>
      <c r="J52" s="229"/>
      <c r="K52" s="176" t="s">
        <v>35</v>
      </c>
      <c r="L52" s="183"/>
      <c r="M52" s="91">
        <v>45350</v>
      </c>
      <c r="N52" s="93">
        <v>45362</v>
      </c>
      <c r="O52" s="94"/>
      <c r="P52" s="186"/>
      <c r="Q52" s="189">
        <v>2145971</v>
      </c>
      <c r="R52" s="190">
        <v>15.3</v>
      </c>
      <c r="S52" s="190">
        <v>27.9</v>
      </c>
      <c r="T52" s="190">
        <v>50.9</v>
      </c>
      <c r="U52" s="150">
        <f t="shared" ref="U52" si="58">S52*10*50</f>
        <v>13950</v>
      </c>
      <c r="V52" s="150">
        <f t="shared" ref="V52" si="59">T52*10*50</f>
        <v>25450</v>
      </c>
      <c r="W52" s="150">
        <f t="shared" ref="W52" si="60">SUM(U52:V52)</f>
        <v>39400</v>
      </c>
      <c r="X52" s="150">
        <f t="shared" ref="X52" si="61">W52*2.86</f>
        <v>112684</v>
      </c>
      <c r="Y52" s="131"/>
      <c r="Z52" s="147">
        <f t="shared" ref="Z52" si="62">X52/1000000</f>
        <v>0.11268400000000001</v>
      </c>
      <c r="AA52" s="141">
        <f t="shared" ref="AA52" si="63">Z52*2</f>
        <v>0.22536800000000001</v>
      </c>
      <c r="AB52" s="141">
        <v>63.64</v>
      </c>
      <c r="AC52" s="141">
        <v>9.91</v>
      </c>
      <c r="AD52" s="141">
        <v>15.57</v>
      </c>
      <c r="AE52" s="141">
        <v>3.49</v>
      </c>
      <c r="AF52" s="141">
        <v>0.35</v>
      </c>
      <c r="AG52" s="136"/>
    </row>
    <row r="53" spans="2:33" ht="16.2" customHeight="1" x14ac:dyDescent="0.3">
      <c r="B53" s="206"/>
      <c r="C53" s="180"/>
      <c r="D53" s="180"/>
      <c r="E53" s="194"/>
      <c r="F53" s="197"/>
      <c r="G53" s="177"/>
      <c r="H53" s="242"/>
      <c r="I53" s="239"/>
      <c r="J53" s="230"/>
      <c r="K53" s="177"/>
      <c r="L53" s="184"/>
      <c r="M53" s="109">
        <f>M52-D52</f>
        <v>0</v>
      </c>
      <c r="N53" s="112">
        <f>N52-D52</f>
        <v>12</v>
      </c>
      <c r="O53" s="95"/>
      <c r="P53" s="187"/>
      <c r="Q53" s="189"/>
      <c r="R53" s="191"/>
      <c r="S53" s="191"/>
      <c r="T53" s="191"/>
      <c r="U53" s="151"/>
      <c r="V53" s="151"/>
      <c r="W53" s="151"/>
      <c r="X53" s="151"/>
      <c r="Y53" s="132">
        <f t="shared" si="5"/>
        <v>225368</v>
      </c>
      <c r="Z53" s="148"/>
      <c r="AA53" s="142"/>
      <c r="AB53" s="142"/>
      <c r="AC53" s="142"/>
      <c r="AD53" s="142"/>
      <c r="AE53" s="142"/>
      <c r="AF53" s="142"/>
      <c r="AG53" s="136"/>
    </row>
    <row r="54" spans="2:33" ht="16.2" customHeight="1" thickBot="1" x14ac:dyDescent="0.35">
      <c r="B54" s="207"/>
      <c r="C54" s="181"/>
      <c r="D54" s="181"/>
      <c r="E54" s="195"/>
      <c r="F54" s="198"/>
      <c r="G54" s="178"/>
      <c r="H54" s="243"/>
      <c r="I54" s="240"/>
      <c r="J54" s="231"/>
      <c r="K54" s="178"/>
      <c r="L54" s="185"/>
      <c r="M54" s="96">
        <v>1299597</v>
      </c>
      <c r="N54" s="96">
        <v>1269405</v>
      </c>
      <c r="O54" s="105"/>
      <c r="P54" s="188"/>
      <c r="Q54" s="189"/>
      <c r="R54" s="192"/>
      <c r="S54" s="192"/>
      <c r="T54" s="192"/>
      <c r="U54" s="152"/>
      <c r="V54" s="152"/>
      <c r="W54" s="152"/>
      <c r="X54" s="152"/>
      <c r="Y54" s="133"/>
      <c r="Z54" s="149"/>
      <c r="AA54" s="143"/>
      <c r="AB54" s="143"/>
      <c r="AC54" s="143"/>
      <c r="AD54" s="143"/>
      <c r="AE54" s="143"/>
      <c r="AF54" s="143"/>
      <c r="AG54" s="136"/>
    </row>
    <row r="55" spans="2:33" ht="15.6" customHeight="1" x14ac:dyDescent="0.3">
      <c r="B55" s="263">
        <v>127</v>
      </c>
      <c r="C55" s="179">
        <v>45253</v>
      </c>
      <c r="D55" s="179">
        <v>45350</v>
      </c>
      <c r="E55" s="193">
        <v>45362</v>
      </c>
      <c r="F55" s="196">
        <v>12</v>
      </c>
      <c r="G55" s="176" t="s">
        <v>35</v>
      </c>
      <c r="H55" s="241">
        <v>49.4</v>
      </c>
      <c r="I55" s="238" t="s">
        <v>35</v>
      </c>
      <c r="J55" s="229"/>
      <c r="K55" s="176" t="s">
        <v>35</v>
      </c>
      <c r="L55" s="183"/>
      <c r="M55" s="91">
        <v>45350</v>
      </c>
      <c r="N55" s="93">
        <v>45362</v>
      </c>
      <c r="O55" s="103"/>
      <c r="P55" s="186"/>
      <c r="Q55" s="189">
        <v>1523275</v>
      </c>
      <c r="R55" s="190">
        <v>6.8</v>
      </c>
      <c r="S55" s="190">
        <v>3.71</v>
      </c>
      <c r="T55" s="190">
        <v>3.93</v>
      </c>
      <c r="U55" s="150">
        <f t="shared" ref="U55" si="64">S55*10*50</f>
        <v>1855</v>
      </c>
      <c r="V55" s="150">
        <f t="shared" ref="V55" si="65">T55*10*50</f>
        <v>1965.0000000000002</v>
      </c>
      <c r="W55" s="150">
        <f t="shared" ref="W55" si="66">SUM(U55:V55)</f>
        <v>3820</v>
      </c>
      <c r="X55" s="150">
        <f t="shared" ref="X55" si="67">W55*2.86</f>
        <v>10925.199999999999</v>
      </c>
      <c r="Y55" s="131"/>
      <c r="Z55" s="147">
        <f t="shared" ref="Z55" si="68">X55/1000000</f>
        <v>1.0925199999999999E-2</v>
      </c>
      <c r="AA55" s="141">
        <f t="shared" ref="AA55" si="69">Z55*2</f>
        <v>2.1850399999999999E-2</v>
      </c>
      <c r="AB55" s="141">
        <v>52.38</v>
      </c>
      <c r="AC55" s="141">
        <v>4.24</v>
      </c>
      <c r="AD55" s="141">
        <v>8.09</v>
      </c>
      <c r="AE55" s="141">
        <v>3.93</v>
      </c>
      <c r="AF55" s="141">
        <v>0.17</v>
      </c>
      <c r="AG55" s="136"/>
    </row>
    <row r="56" spans="2:33" ht="16.2" customHeight="1" x14ac:dyDescent="0.3">
      <c r="B56" s="264"/>
      <c r="C56" s="180"/>
      <c r="D56" s="180"/>
      <c r="E56" s="194"/>
      <c r="F56" s="197"/>
      <c r="G56" s="177"/>
      <c r="H56" s="242"/>
      <c r="I56" s="239"/>
      <c r="J56" s="230"/>
      <c r="K56" s="177"/>
      <c r="L56" s="184"/>
      <c r="M56" s="109">
        <f>M55-D55</f>
        <v>0</v>
      </c>
      <c r="N56" s="112">
        <f>N55-D55</f>
        <v>12</v>
      </c>
      <c r="O56" s="104"/>
      <c r="P56" s="187"/>
      <c r="Q56" s="189"/>
      <c r="R56" s="191"/>
      <c r="S56" s="191"/>
      <c r="T56" s="191"/>
      <c r="U56" s="151"/>
      <c r="V56" s="151"/>
      <c r="W56" s="151"/>
      <c r="X56" s="151"/>
      <c r="Y56" s="132">
        <f t="shared" si="5"/>
        <v>21850.399999999998</v>
      </c>
      <c r="Z56" s="148"/>
      <c r="AA56" s="142"/>
      <c r="AB56" s="142"/>
      <c r="AC56" s="142"/>
      <c r="AD56" s="142"/>
      <c r="AE56" s="142"/>
      <c r="AF56" s="142"/>
      <c r="AG56" s="136"/>
    </row>
    <row r="57" spans="2:33" ht="16.2" customHeight="1" thickBot="1" x14ac:dyDescent="0.35">
      <c r="B57" s="265"/>
      <c r="C57" s="181"/>
      <c r="D57" s="181"/>
      <c r="E57" s="195"/>
      <c r="F57" s="198"/>
      <c r="G57" s="178"/>
      <c r="H57" s="243"/>
      <c r="I57" s="240"/>
      <c r="J57" s="231"/>
      <c r="K57" s="178"/>
      <c r="L57" s="185"/>
      <c r="M57" s="96">
        <v>1411172</v>
      </c>
      <c r="N57" s="96">
        <v>1451402</v>
      </c>
      <c r="O57" s="105"/>
      <c r="P57" s="188"/>
      <c r="Q57" s="189"/>
      <c r="R57" s="192"/>
      <c r="S57" s="192"/>
      <c r="T57" s="192"/>
      <c r="U57" s="152"/>
      <c r="V57" s="152"/>
      <c r="W57" s="152"/>
      <c r="X57" s="152"/>
      <c r="Y57" s="133"/>
      <c r="Z57" s="149"/>
      <c r="AA57" s="143"/>
      <c r="AB57" s="143"/>
      <c r="AC57" s="143"/>
      <c r="AD57" s="143"/>
      <c r="AE57" s="143"/>
      <c r="AF57" s="143"/>
      <c r="AG57" s="136"/>
    </row>
    <row r="58" spans="2:33" ht="15.6" customHeight="1" x14ac:dyDescent="0.3">
      <c r="B58" s="263">
        <v>135</v>
      </c>
      <c r="C58" s="179">
        <v>45253</v>
      </c>
      <c r="D58" s="179">
        <v>45350</v>
      </c>
      <c r="E58" s="193">
        <v>45362</v>
      </c>
      <c r="F58" s="196">
        <v>12</v>
      </c>
      <c r="G58" s="176" t="s">
        <v>35</v>
      </c>
      <c r="H58" s="241">
        <v>59.2</v>
      </c>
      <c r="I58" s="238" t="s">
        <v>35</v>
      </c>
      <c r="J58" s="229"/>
      <c r="K58" s="176" t="s">
        <v>35</v>
      </c>
      <c r="L58" s="183"/>
      <c r="M58" s="91">
        <v>45350</v>
      </c>
      <c r="N58" s="93">
        <v>45362</v>
      </c>
      <c r="O58" s="103"/>
      <c r="P58" s="186"/>
      <c r="Q58" s="189">
        <v>2256075</v>
      </c>
      <c r="R58" s="190">
        <v>5.2</v>
      </c>
      <c r="S58" s="190">
        <v>20</v>
      </c>
      <c r="T58" s="190">
        <v>30.6</v>
      </c>
      <c r="U58" s="150">
        <f t="shared" ref="U58" si="70">S58*10*50</f>
        <v>10000</v>
      </c>
      <c r="V58" s="150">
        <f t="shared" ref="V58" si="71">T58*10*50</f>
        <v>15300</v>
      </c>
      <c r="W58" s="150">
        <f t="shared" ref="W58" si="72">SUM(U58:V58)</f>
        <v>25300</v>
      </c>
      <c r="X58" s="150">
        <f t="shared" ref="X58" si="73">W58*2.86</f>
        <v>72358</v>
      </c>
      <c r="Y58" s="131"/>
      <c r="Z58" s="147">
        <f t="shared" ref="Z58" si="74">X58/1000000</f>
        <v>7.2358000000000006E-2</v>
      </c>
      <c r="AA58" s="141">
        <f t="shared" ref="AA58" si="75">Z58*2</f>
        <v>0.14471600000000001</v>
      </c>
      <c r="AB58" s="141">
        <v>83.33</v>
      </c>
      <c r="AC58" s="141">
        <v>8.3800000000000008</v>
      </c>
      <c r="AD58" s="141">
        <v>10.050000000000001</v>
      </c>
      <c r="AE58" s="141">
        <v>4.7300000000000004</v>
      </c>
      <c r="AF58" s="141">
        <v>0.4</v>
      </c>
      <c r="AG58" s="136"/>
    </row>
    <row r="59" spans="2:33" ht="16.2" customHeight="1" x14ac:dyDescent="0.3">
      <c r="B59" s="264"/>
      <c r="C59" s="180"/>
      <c r="D59" s="180"/>
      <c r="E59" s="194"/>
      <c r="F59" s="197"/>
      <c r="G59" s="177"/>
      <c r="H59" s="242"/>
      <c r="I59" s="239"/>
      <c r="J59" s="230"/>
      <c r="K59" s="177"/>
      <c r="L59" s="184"/>
      <c r="M59" s="109">
        <f>M58-D58</f>
        <v>0</v>
      </c>
      <c r="N59" s="112">
        <f>N58-D58</f>
        <v>12</v>
      </c>
      <c r="O59" s="104"/>
      <c r="P59" s="187"/>
      <c r="Q59" s="189"/>
      <c r="R59" s="191"/>
      <c r="S59" s="191"/>
      <c r="T59" s="191"/>
      <c r="U59" s="151"/>
      <c r="V59" s="151"/>
      <c r="W59" s="151"/>
      <c r="X59" s="151"/>
      <c r="Y59" s="132">
        <f t="shared" si="5"/>
        <v>144716</v>
      </c>
      <c r="Z59" s="148"/>
      <c r="AA59" s="142"/>
      <c r="AB59" s="142"/>
      <c r="AC59" s="142"/>
      <c r="AD59" s="142"/>
      <c r="AE59" s="142"/>
      <c r="AF59" s="142"/>
      <c r="AG59" s="136"/>
    </row>
    <row r="60" spans="2:33" ht="16.2" customHeight="1" thickBot="1" x14ac:dyDescent="0.35">
      <c r="B60" s="265"/>
      <c r="C60" s="181"/>
      <c r="D60" s="181"/>
      <c r="E60" s="195"/>
      <c r="F60" s="198"/>
      <c r="G60" s="178"/>
      <c r="H60" s="243"/>
      <c r="I60" s="240"/>
      <c r="J60" s="231"/>
      <c r="K60" s="178"/>
      <c r="L60" s="185"/>
      <c r="M60" s="96">
        <v>1125552</v>
      </c>
      <c r="N60" s="96">
        <v>1192547</v>
      </c>
      <c r="O60" s="104"/>
      <c r="P60" s="188"/>
      <c r="Q60" s="189"/>
      <c r="R60" s="192"/>
      <c r="S60" s="192"/>
      <c r="T60" s="192"/>
      <c r="U60" s="152"/>
      <c r="V60" s="152"/>
      <c r="W60" s="152"/>
      <c r="X60" s="152"/>
      <c r="Y60" s="133"/>
      <c r="Z60" s="149"/>
      <c r="AA60" s="143"/>
      <c r="AB60" s="143"/>
      <c r="AC60" s="143"/>
      <c r="AD60" s="143"/>
      <c r="AE60" s="143"/>
      <c r="AF60" s="143"/>
      <c r="AG60" s="136"/>
    </row>
    <row r="61" spans="2:33" ht="15.6" customHeight="1" x14ac:dyDescent="0.3">
      <c r="B61" s="199">
        <v>441</v>
      </c>
      <c r="C61" s="179">
        <v>45282</v>
      </c>
      <c r="D61" s="179">
        <v>45380</v>
      </c>
      <c r="E61" s="193">
        <v>45394</v>
      </c>
      <c r="F61" s="196">
        <v>12</v>
      </c>
      <c r="G61" s="176"/>
      <c r="H61" s="241"/>
      <c r="I61" s="238"/>
      <c r="J61" s="229"/>
      <c r="K61" s="176" t="s">
        <v>35</v>
      </c>
      <c r="L61" s="183"/>
      <c r="M61" s="91">
        <v>45381</v>
      </c>
      <c r="N61" s="93">
        <v>45392</v>
      </c>
      <c r="O61" s="103"/>
      <c r="P61" s="186"/>
      <c r="Q61" s="189">
        <v>1331807</v>
      </c>
      <c r="R61" s="190">
        <v>11.9</v>
      </c>
      <c r="S61" s="190">
        <v>24.6</v>
      </c>
      <c r="T61" s="190">
        <v>26.4</v>
      </c>
      <c r="U61" s="150">
        <f t="shared" ref="U61" si="76">S61*10*50</f>
        <v>12300</v>
      </c>
      <c r="V61" s="150">
        <f t="shared" ref="V61" si="77">T61*10*50</f>
        <v>13200</v>
      </c>
      <c r="W61" s="150">
        <f t="shared" ref="W61" si="78">SUM(U61:V61)</f>
        <v>25500</v>
      </c>
      <c r="X61" s="150">
        <f t="shared" ref="X61" si="79">W61*2.86</f>
        <v>72930</v>
      </c>
      <c r="Y61" s="131"/>
      <c r="Z61" s="147">
        <f t="shared" ref="Z61" si="80">X61/1000000</f>
        <v>7.2929999999999995E-2</v>
      </c>
      <c r="AA61" s="141">
        <f t="shared" ref="AA61" si="81">Z61*2</f>
        <v>0.14585999999999999</v>
      </c>
      <c r="AB61" s="141">
        <v>47.83</v>
      </c>
      <c r="AC61" s="141">
        <v>4.96</v>
      </c>
      <c r="AD61" s="141">
        <v>10.36</v>
      </c>
      <c r="AE61" s="141">
        <v>20</v>
      </c>
      <c r="AF61" s="141">
        <v>0.99</v>
      </c>
      <c r="AG61" s="136"/>
    </row>
    <row r="62" spans="2:33" ht="16.2" customHeight="1" x14ac:dyDescent="0.3">
      <c r="B62" s="200"/>
      <c r="C62" s="180"/>
      <c r="D62" s="180"/>
      <c r="E62" s="194"/>
      <c r="F62" s="197"/>
      <c r="G62" s="177"/>
      <c r="H62" s="242"/>
      <c r="I62" s="239"/>
      <c r="J62" s="230"/>
      <c r="K62" s="177"/>
      <c r="L62" s="184"/>
      <c r="M62" s="109">
        <f>M61-D61</f>
        <v>1</v>
      </c>
      <c r="N62" s="112">
        <f>N61-D61</f>
        <v>12</v>
      </c>
      <c r="O62" s="104"/>
      <c r="P62" s="187"/>
      <c r="Q62" s="189"/>
      <c r="R62" s="191"/>
      <c r="S62" s="191"/>
      <c r="T62" s="191"/>
      <c r="U62" s="151"/>
      <c r="V62" s="151"/>
      <c r="W62" s="151"/>
      <c r="X62" s="151"/>
      <c r="Y62" s="132">
        <f t="shared" si="5"/>
        <v>145860</v>
      </c>
      <c r="Z62" s="148"/>
      <c r="AA62" s="142"/>
      <c r="AB62" s="142"/>
      <c r="AC62" s="142"/>
      <c r="AD62" s="142"/>
      <c r="AE62" s="142"/>
      <c r="AF62" s="142"/>
      <c r="AG62" s="136"/>
    </row>
    <row r="63" spans="2:33" ht="16.2" customHeight="1" thickBot="1" x14ac:dyDescent="0.35">
      <c r="B63" s="201"/>
      <c r="C63" s="181"/>
      <c r="D63" s="181"/>
      <c r="E63" s="195"/>
      <c r="F63" s="198"/>
      <c r="G63" s="178"/>
      <c r="H63" s="243"/>
      <c r="I63" s="240"/>
      <c r="J63" s="231"/>
      <c r="K63" s="178"/>
      <c r="L63" s="185"/>
      <c r="M63" s="96">
        <v>1809545</v>
      </c>
      <c r="N63" s="96">
        <v>1931614</v>
      </c>
      <c r="O63" s="105"/>
      <c r="P63" s="188"/>
      <c r="Q63" s="189"/>
      <c r="R63" s="192"/>
      <c r="S63" s="192"/>
      <c r="T63" s="192"/>
      <c r="U63" s="152"/>
      <c r="V63" s="152"/>
      <c r="W63" s="152"/>
      <c r="X63" s="152"/>
      <c r="Y63" s="133"/>
      <c r="Z63" s="149"/>
      <c r="AA63" s="143"/>
      <c r="AB63" s="143"/>
      <c r="AC63" s="143"/>
      <c r="AD63" s="143"/>
      <c r="AE63" s="143"/>
      <c r="AF63" s="143"/>
      <c r="AG63" s="136"/>
    </row>
    <row r="64" spans="2:33" ht="15.6" customHeight="1" x14ac:dyDescent="0.3">
      <c r="B64" s="202">
        <v>211</v>
      </c>
      <c r="C64" s="157">
        <v>45253</v>
      </c>
      <c r="D64" s="157">
        <v>45317</v>
      </c>
      <c r="E64" s="160">
        <v>45348</v>
      </c>
      <c r="F64" s="163">
        <v>30</v>
      </c>
      <c r="G64" s="166" t="s">
        <v>35</v>
      </c>
      <c r="H64" s="169">
        <v>43.6</v>
      </c>
      <c r="I64" s="170" t="s">
        <v>35</v>
      </c>
      <c r="J64" s="173"/>
      <c r="K64" s="166" t="s">
        <v>35</v>
      </c>
      <c r="L64" s="232"/>
      <c r="M64" s="17">
        <v>45317</v>
      </c>
      <c r="N64" s="128">
        <v>45321</v>
      </c>
      <c r="O64" s="25">
        <v>45348</v>
      </c>
      <c r="P64" s="225"/>
      <c r="Q64" s="189">
        <v>1476639</v>
      </c>
      <c r="R64" s="211">
        <v>8.4</v>
      </c>
      <c r="S64" s="211">
        <v>35</v>
      </c>
      <c r="T64" s="211">
        <v>30.3</v>
      </c>
      <c r="U64" s="150">
        <f t="shared" ref="U64" si="82">S64*10*50</f>
        <v>17500</v>
      </c>
      <c r="V64" s="150">
        <f t="shared" ref="V64" si="83">T64*10*50</f>
        <v>15150</v>
      </c>
      <c r="W64" s="150">
        <f t="shared" ref="W64" si="84">SUM(U64:V64)</f>
        <v>32650</v>
      </c>
      <c r="X64" s="150">
        <f t="shared" ref="X64" si="85">W64*2.86</f>
        <v>93379</v>
      </c>
      <c r="Y64" s="131"/>
      <c r="Z64" s="147">
        <f t="shared" ref="Z64" si="86">X64/1000000</f>
        <v>9.3379000000000004E-2</v>
      </c>
      <c r="AA64" s="141">
        <f t="shared" ref="AA64" si="87">Z64*2</f>
        <v>0.18675800000000001</v>
      </c>
      <c r="AB64" s="141">
        <v>100</v>
      </c>
      <c r="AC64" s="141">
        <v>22.39</v>
      </c>
      <c r="AD64" s="141">
        <v>22.39</v>
      </c>
      <c r="AE64" s="141">
        <v>23.71</v>
      </c>
      <c r="AF64" s="141">
        <v>5.31</v>
      </c>
      <c r="AG64" s="136"/>
    </row>
    <row r="65" spans="2:33" ht="16.2" customHeight="1" x14ac:dyDescent="0.3">
      <c r="B65" s="203"/>
      <c r="C65" s="158"/>
      <c r="D65" s="158"/>
      <c r="E65" s="161"/>
      <c r="F65" s="164"/>
      <c r="G65" s="167"/>
      <c r="H65" s="148"/>
      <c r="I65" s="171"/>
      <c r="J65" s="174"/>
      <c r="K65" s="167"/>
      <c r="L65" s="233"/>
      <c r="M65" s="117">
        <f>M64-D64</f>
        <v>0</v>
      </c>
      <c r="N65" s="2">
        <f>N64-$D64</f>
        <v>4</v>
      </c>
      <c r="O65" s="101">
        <f>O64-$D64</f>
        <v>31</v>
      </c>
      <c r="P65" s="226"/>
      <c r="Q65" s="189"/>
      <c r="R65" s="151"/>
      <c r="S65" s="151"/>
      <c r="T65" s="151"/>
      <c r="U65" s="151"/>
      <c r="V65" s="151"/>
      <c r="W65" s="151"/>
      <c r="X65" s="151"/>
      <c r="Y65" s="132">
        <f t="shared" si="5"/>
        <v>186758</v>
      </c>
      <c r="Z65" s="148"/>
      <c r="AA65" s="142"/>
      <c r="AB65" s="142"/>
      <c r="AC65" s="142"/>
      <c r="AD65" s="142"/>
      <c r="AE65" s="142"/>
      <c r="AF65" s="142"/>
      <c r="AG65" s="136"/>
    </row>
    <row r="66" spans="2:33" ht="16.2" customHeight="1" thickBot="1" x14ac:dyDescent="0.35">
      <c r="B66" s="204"/>
      <c r="C66" s="159"/>
      <c r="D66" s="159"/>
      <c r="E66" s="162"/>
      <c r="F66" s="165"/>
      <c r="G66" s="168"/>
      <c r="H66" s="153"/>
      <c r="I66" s="172"/>
      <c r="J66" s="175"/>
      <c r="K66" s="168"/>
      <c r="L66" s="234"/>
      <c r="M66" s="96">
        <v>1342562</v>
      </c>
      <c r="N66" s="96">
        <v>1412983</v>
      </c>
      <c r="O66" s="96">
        <v>1352761</v>
      </c>
      <c r="P66" s="227"/>
      <c r="Q66" s="189"/>
      <c r="R66" s="152"/>
      <c r="S66" s="152"/>
      <c r="T66" s="152"/>
      <c r="U66" s="152"/>
      <c r="V66" s="152"/>
      <c r="W66" s="152"/>
      <c r="X66" s="152"/>
      <c r="Y66" s="133"/>
      <c r="Z66" s="149"/>
      <c r="AA66" s="143"/>
      <c r="AB66" s="143"/>
      <c r="AC66" s="143"/>
      <c r="AD66" s="143"/>
      <c r="AE66" s="143"/>
      <c r="AF66" s="143"/>
      <c r="AG66" s="136"/>
    </row>
    <row r="67" spans="2:33" ht="15.6" customHeight="1" x14ac:dyDescent="0.3">
      <c r="B67" s="202">
        <v>111</v>
      </c>
      <c r="C67" s="294">
        <v>45253</v>
      </c>
      <c r="D67" s="157">
        <v>45322</v>
      </c>
      <c r="E67" s="160">
        <v>45352</v>
      </c>
      <c r="F67" s="163">
        <v>30</v>
      </c>
      <c r="G67" s="166" t="s">
        <v>35</v>
      </c>
      <c r="H67" s="169">
        <v>61.9</v>
      </c>
      <c r="I67" s="170" t="s">
        <v>35</v>
      </c>
      <c r="J67" s="173"/>
      <c r="K67" s="166" t="s">
        <v>35</v>
      </c>
      <c r="L67" s="232"/>
      <c r="M67" s="17">
        <v>45322</v>
      </c>
      <c r="N67" s="128">
        <v>45352</v>
      </c>
      <c r="O67" s="122"/>
      <c r="P67" s="225"/>
      <c r="Q67" s="189">
        <v>1649863</v>
      </c>
      <c r="R67" s="211">
        <v>8.6</v>
      </c>
      <c r="S67" s="211">
        <v>61.2</v>
      </c>
      <c r="T67" s="211">
        <v>81.599999999999994</v>
      </c>
      <c r="U67" s="150">
        <f t="shared" ref="U67" si="88">S67*10*50</f>
        <v>30600</v>
      </c>
      <c r="V67" s="150">
        <f t="shared" ref="V67" si="89">T67*10*50</f>
        <v>40800</v>
      </c>
      <c r="W67" s="150">
        <f t="shared" ref="W67" si="90">SUM(U67:V67)</f>
        <v>71400</v>
      </c>
      <c r="X67" s="150">
        <f t="shared" ref="X67" si="91">W67*2.86</f>
        <v>204204</v>
      </c>
      <c r="Y67" s="131"/>
      <c r="Z67" s="147">
        <f t="shared" ref="Z67" si="92">X67/1000000</f>
        <v>0.204204</v>
      </c>
      <c r="AA67" s="141">
        <f t="shared" ref="AA67" si="93">Z67*2</f>
        <v>0.40840799999999999</v>
      </c>
      <c r="AB67" s="141">
        <v>85</v>
      </c>
      <c r="AC67" s="141">
        <v>4.0999999999999996</v>
      </c>
      <c r="AD67" s="141">
        <v>4.82</v>
      </c>
      <c r="AE67" s="141">
        <v>9.02</v>
      </c>
      <c r="AF67" s="141">
        <v>0.37</v>
      </c>
      <c r="AG67" s="136"/>
    </row>
    <row r="68" spans="2:33" ht="16.2" customHeight="1" x14ac:dyDescent="0.3">
      <c r="B68" s="203"/>
      <c r="C68" s="295"/>
      <c r="D68" s="158"/>
      <c r="E68" s="161"/>
      <c r="F68" s="164"/>
      <c r="G68" s="167"/>
      <c r="H68" s="148"/>
      <c r="I68" s="171"/>
      <c r="J68" s="174"/>
      <c r="K68" s="167"/>
      <c r="L68" s="233"/>
      <c r="M68" s="117">
        <f>M67-D67</f>
        <v>0</v>
      </c>
      <c r="N68" s="2">
        <f>N67-D67</f>
        <v>30</v>
      </c>
      <c r="O68" s="101"/>
      <c r="P68" s="226"/>
      <c r="Q68" s="189"/>
      <c r="R68" s="151"/>
      <c r="S68" s="151"/>
      <c r="T68" s="151"/>
      <c r="U68" s="151"/>
      <c r="V68" s="151"/>
      <c r="W68" s="151"/>
      <c r="X68" s="151"/>
      <c r="Y68" s="132">
        <f t="shared" si="5"/>
        <v>408408</v>
      </c>
      <c r="Z68" s="148"/>
      <c r="AA68" s="142"/>
      <c r="AB68" s="142"/>
      <c r="AC68" s="142"/>
      <c r="AD68" s="142"/>
      <c r="AE68" s="142"/>
      <c r="AF68" s="142"/>
      <c r="AG68" s="136"/>
    </row>
    <row r="69" spans="2:33" ht="16.2" customHeight="1" thickBot="1" x14ac:dyDescent="0.35">
      <c r="B69" s="204"/>
      <c r="C69" s="296"/>
      <c r="D69" s="159"/>
      <c r="E69" s="162"/>
      <c r="F69" s="165"/>
      <c r="G69" s="168"/>
      <c r="H69" s="153"/>
      <c r="I69" s="172"/>
      <c r="J69" s="175"/>
      <c r="K69" s="168"/>
      <c r="L69" s="234"/>
      <c r="M69" s="96">
        <v>1330265</v>
      </c>
      <c r="N69" s="96">
        <v>1676951</v>
      </c>
      <c r="O69" s="102"/>
      <c r="P69" s="227"/>
      <c r="Q69" s="189"/>
      <c r="R69" s="152"/>
      <c r="S69" s="152"/>
      <c r="T69" s="152"/>
      <c r="U69" s="152"/>
      <c r="V69" s="152"/>
      <c r="W69" s="152"/>
      <c r="X69" s="152"/>
      <c r="Y69" s="133"/>
      <c r="Z69" s="149"/>
      <c r="AA69" s="143"/>
      <c r="AB69" s="143"/>
      <c r="AC69" s="143"/>
      <c r="AD69" s="143"/>
      <c r="AE69" s="143"/>
      <c r="AF69" s="143"/>
      <c r="AG69" s="136"/>
    </row>
    <row r="70" spans="2:33" ht="16.2" customHeight="1" x14ac:dyDescent="0.3">
      <c r="B70" s="202">
        <v>123</v>
      </c>
      <c r="C70" s="294">
        <v>45253</v>
      </c>
      <c r="D70" s="157">
        <v>45331</v>
      </c>
      <c r="E70" s="160">
        <v>45362</v>
      </c>
      <c r="F70" s="163">
        <v>30</v>
      </c>
      <c r="G70" s="166" t="s">
        <v>35</v>
      </c>
      <c r="H70" s="169">
        <v>55.3</v>
      </c>
      <c r="I70" s="170" t="s">
        <v>35</v>
      </c>
      <c r="J70" s="173"/>
      <c r="K70" s="166" t="s">
        <v>35</v>
      </c>
      <c r="L70" s="232"/>
      <c r="M70" s="18">
        <v>45343</v>
      </c>
      <c r="N70" s="127">
        <v>45362</v>
      </c>
      <c r="O70" s="101"/>
      <c r="P70" s="225"/>
      <c r="Q70" s="189">
        <v>1116100</v>
      </c>
      <c r="R70" s="211">
        <v>18.899999999999999</v>
      </c>
      <c r="S70" s="211">
        <v>75.099999999999994</v>
      </c>
      <c r="T70" s="211">
        <v>95.2</v>
      </c>
      <c r="U70" s="150">
        <f t="shared" ref="U70" si="94">S70*10*50</f>
        <v>37550</v>
      </c>
      <c r="V70" s="150">
        <f t="shared" ref="V70" si="95">T70*10*50</f>
        <v>47600</v>
      </c>
      <c r="W70" s="150">
        <f t="shared" ref="W70" si="96">SUM(U70:V70)</f>
        <v>85150</v>
      </c>
      <c r="X70" s="150">
        <f t="shared" ref="X70" si="97">W70*2.86</f>
        <v>243529</v>
      </c>
      <c r="Y70" s="131"/>
      <c r="Z70" s="147">
        <f t="shared" ref="Z70" si="98">X70/1000000</f>
        <v>0.243529</v>
      </c>
      <c r="AA70" s="141">
        <f t="shared" ref="AA70" si="99">Z70*2</f>
        <v>0.48705799999999999</v>
      </c>
      <c r="AB70" s="141">
        <v>63.64</v>
      </c>
      <c r="AC70" s="141">
        <v>15.09</v>
      </c>
      <c r="AD70" s="141">
        <v>23.71</v>
      </c>
      <c r="AE70" s="141">
        <v>35.270000000000003</v>
      </c>
      <c r="AF70" s="141">
        <v>5.32</v>
      </c>
      <c r="AG70" s="136"/>
    </row>
    <row r="71" spans="2:33" ht="16.2" customHeight="1" x14ac:dyDescent="0.3">
      <c r="B71" s="203"/>
      <c r="C71" s="295"/>
      <c r="D71" s="158"/>
      <c r="E71" s="161"/>
      <c r="F71" s="164"/>
      <c r="G71" s="167"/>
      <c r="H71" s="148"/>
      <c r="I71" s="171"/>
      <c r="J71" s="174"/>
      <c r="K71" s="167"/>
      <c r="L71" s="233"/>
      <c r="M71" s="117">
        <f>M70-D70</f>
        <v>12</v>
      </c>
      <c r="N71" s="2">
        <f>N70-D70</f>
        <v>31</v>
      </c>
      <c r="O71" s="101"/>
      <c r="P71" s="226"/>
      <c r="Q71" s="189"/>
      <c r="R71" s="151"/>
      <c r="S71" s="151"/>
      <c r="T71" s="151"/>
      <c r="U71" s="151"/>
      <c r="V71" s="151"/>
      <c r="W71" s="151"/>
      <c r="X71" s="151"/>
      <c r="Y71" s="132">
        <f t="shared" si="5"/>
        <v>487058</v>
      </c>
      <c r="Z71" s="148"/>
      <c r="AA71" s="142"/>
      <c r="AB71" s="142"/>
      <c r="AC71" s="142"/>
      <c r="AD71" s="142"/>
      <c r="AE71" s="142"/>
      <c r="AF71" s="142"/>
      <c r="AG71" s="136"/>
    </row>
    <row r="72" spans="2:33" ht="16.2" customHeight="1" thickBot="1" x14ac:dyDescent="0.35">
      <c r="B72" s="204"/>
      <c r="C72" s="296"/>
      <c r="D72" s="159"/>
      <c r="E72" s="162"/>
      <c r="F72" s="165"/>
      <c r="G72" s="168"/>
      <c r="H72" s="153"/>
      <c r="I72" s="172"/>
      <c r="J72" s="175"/>
      <c r="K72" s="168"/>
      <c r="L72" s="234"/>
      <c r="M72" s="96">
        <v>1414482</v>
      </c>
      <c r="N72" s="96">
        <v>1925959</v>
      </c>
      <c r="O72" s="101"/>
      <c r="P72" s="227"/>
      <c r="Q72" s="189"/>
      <c r="R72" s="152"/>
      <c r="S72" s="152"/>
      <c r="T72" s="152"/>
      <c r="U72" s="152"/>
      <c r="V72" s="152"/>
      <c r="W72" s="152"/>
      <c r="X72" s="152"/>
      <c r="Y72" s="133"/>
      <c r="Z72" s="149"/>
      <c r="AA72" s="143"/>
      <c r="AB72" s="143"/>
      <c r="AC72" s="143"/>
      <c r="AD72" s="143"/>
      <c r="AE72" s="143"/>
      <c r="AF72" s="143"/>
      <c r="AG72" s="136"/>
    </row>
    <row r="73" spans="2:33" ht="16.2" customHeight="1" x14ac:dyDescent="0.3">
      <c r="B73" s="154">
        <v>171</v>
      </c>
      <c r="C73" s="157">
        <v>45253</v>
      </c>
      <c r="D73" s="157">
        <v>45334</v>
      </c>
      <c r="E73" s="160">
        <v>45365</v>
      </c>
      <c r="F73" s="163">
        <v>30</v>
      </c>
      <c r="G73" s="166" t="s">
        <v>35</v>
      </c>
      <c r="H73" s="169">
        <v>44</v>
      </c>
      <c r="I73" s="170" t="s">
        <v>35</v>
      </c>
      <c r="J73" s="173"/>
      <c r="K73" s="166" t="s">
        <v>35</v>
      </c>
      <c r="L73" s="232"/>
      <c r="M73" s="17">
        <v>45345</v>
      </c>
      <c r="N73" s="128">
        <v>45365</v>
      </c>
      <c r="O73" s="122"/>
      <c r="P73" s="225"/>
      <c r="Q73" s="189">
        <v>2255192</v>
      </c>
      <c r="R73" s="211">
        <v>23</v>
      </c>
      <c r="S73" s="211">
        <v>189</v>
      </c>
      <c r="T73" s="211">
        <v>165</v>
      </c>
      <c r="U73" s="150">
        <f t="shared" ref="U73" si="100">S73*10*50</f>
        <v>94500</v>
      </c>
      <c r="V73" s="150">
        <f t="shared" ref="V73" si="101">T73*10*50</f>
        <v>82500</v>
      </c>
      <c r="W73" s="150">
        <f t="shared" ref="W73" si="102">SUM(U73:V73)</f>
        <v>177000</v>
      </c>
      <c r="X73" s="150">
        <f t="shared" ref="X73" si="103">W73*2.86</f>
        <v>506220</v>
      </c>
      <c r="Y73" s="131"/>
      <c r="Z73" s="147">
        <f t="shared" ref="Z73" si="104">X73/1000000</f>
        <v>0.50622</v>
      </c>
      <c r="AA73" s="141">
        <f t="shared" ref="AA73" si="105">Z73*2</f>
        <v>1.01244</v>
      </c>
      <c r="AB73" s="141">
        <v>92</v>
      </c>
      <c r="AC73" s="141">
        <v>12.56</v>
      </c>
      <c r="AD73" s="141">
        <v>13.65</v>
      </c>
      <c r="AE73" s="141">
        <v>3.73</v>
      </c>
      <c r="AF73" s="141">
        <v>0.47</v>
      </c>
      <c r="AG73" s="136"/>
    </row>
    <row r="74" spans="2:33" ht="16.2" customHeight="1" x14ac:dyDescent="0.3">
      <c r="B74" s="155"/>
      <c r="C74" s="158"/>
      <c r="D74" s="158"/>
      <c r="E74" s="161"/>
      <c r="F74" s="164"/>
      <c r="G74" s="167"/>
      <c r="H74" s="148"/>
      <c r="I74" s="171"/>
      <c r="J74" s="174"/>
      <c r="K74" s="167"/>
      <c r="L74" s="233"/>
      <c r="M74" s="117">
        <f>M73-D73</f>
        <v>11</v>
      </c>
      <c r="N74" s="2">
        <f>N73-D73</f>
        <v>31</v>
      </c>
      <c r="O74" s="101"/>
      <c r="P74" s="226"/>
      <c r="Q74" s="189"/>
      <c r="R74" s="151"/>
      <c r="S74" s="151"/>
      <c r="T74" s="151"/>
      <c r="U74" s="151"/>
      <c r="V74" s="151"/>
      <c r="W74" s="151"/>
      <c r="X74" s="151"/>
      <c r="Y74" s="132">
        <f t="shared" si="5"/>
        <v>1012440</v>
      </c>
      <c r="Z74" s="148"/>
      <c r="AA74" s="142"/>
      <c r="AB74" s="142"/>
      <c r="AC74" s="142"/>
      <c r="AD74" s="142"/>
      <c r="AE74" s="142"/>
      <c r="AF74" s="142"/>
      <c r="AG74" s="136"/>
    </row>
    <row r="75" spans="2:33" ht="16.2" customHeight="1" thickBot="1" x14ac:dyDescent="0.35">
      <c r="B75" s="156"/>
      <c r="C75" s="159"/>
      <c r="D75" s="159"/>
      <c r="E75" s="162"/>
      <c r="F75" s="165"/>
      <c r="G75" s="168"/>
      <c r="H75" s="153"/>
      <c r="I75" s="172"/>
      <c r="J75" s="175"/>
      <c r="K75" s="168"/>
      <c r="L75" s="234"/>
      <c r="M75" s="96">
        <v>1579236</v>
      </c>
      <c r="N75" s="96">
        <v>1976318</v>
      </c>
      <c r="O75" s="102"/>
      <c r="P75" s="227"/>
      <c r="Q75" s="189"/>
      <c r="R75" s="152"/>
      <c r="S75" s="152"/>
      <c r="T75" s="152"/>
      <c r="U75" s="152"/>
      <c r="V75" s="152"/>
      <c r="W75" s="152"/>
      <c r="X75" s="152"/>
      <c r="Y75" s="133"/>
      <c r="Z75" s="149"/>
      <c r="AA75" s="143"/>
      <c r="AB75" s="143"/>
      <c r="AC75" s="143"/>
      <c r="AD75" s="143"/>
      <c r="AE75" s="143"/>
      <c r="AF75" s="143"/>
      <c r="AG75" s="136"/>
    </row>
    <row r="76" spans="2:33" ht="16.2" customHeight="1" x14ac:dyDescent="0.3">
      <c r="B76" s="202">
        <v>215</v>
      </c>
      <c r="C76" s="157">
        <v>45253</v>
      </c>
      <c r="D76" s="157">
        <v>45334</v>
      </c>
      <c r="E76" s="160">
        <v>45365</v>
      </c>
      <c r="F76" s="163">
        <v>30</v>
      </c>
      <c r="G76" s="166" t="s">
        <v>35</v>
      </c>
      <c r="H76" s="169">
        <v>55</v>
      </c>
      <c r="I76" s="170" t="s">
        <v>35</v>
      </c>
      <c r="J76" s="173"/>
      <c r="K76" s="166" t="s">
        <v>35</v>
      </c>
      <c r="L76" s="232"/>
      <c r="M76" s="17">
        <v>45345</v>
      </c>
      <c r="N76" s="128">
        <v>45365</v>
      </c>
      <c r="O76" s="122"/>
      <c r="P76" s="225"/>
      <c r="Q76" s="189">
        <v>2171638</v>
      </c>
      <c r="R76" s="211">
        <v>12.7</v>
      </c>
      <c r="S76" s="211">
        <v>39.4</v>
      </c>
      <c r="T76" s="211">
        <v>38.799999999999997</v>
      </c>
      <c r="U76" s="150">
        <f t="shared" ref="U76" si="106">S76*10*50</f>
        <v>19700</v>
      </c>
      <c r="V76" s="150">
        <f t="shared" ref="V76" si="107">T76*10*50</f>
        <v>19400</v>
      </c>
      <c r="W76" s="150">
        <f t="shared" ref="W76" si="108">SUM(U76:V76)</f>
        <v>39100</v>
      </c>
      <c r="X76" s="150">
        <f t="shared" ref="X76" si="109">W76*2.86</f>
        <v>111826</v>
      </c>
      <c r="Y76" s="131"/>
      <c r="Z76" s="147">
        <f t="shared" ref="Z76" si="110">X76/1000000</f>
        <v>0.11182599999999999</v>
      </c>
      <c r="AA76" s="141">
        <f t="shared" ref="AA76" si="111">Z76*2</f>
        <v>0.22365199999999999</v>
      </c>
      <c r="AB76" s="141">
        <v>78.260000000000005</v>
      </c>
      <c r="AC76" s="141">
        <v>15.7</v>
      </c>
      <c r="AD76" s="141">
        <v>20.059999999999999</v>
      </c>
      <c r="AE76" s="141">
        <v>20.55</v>
      </c>
      <c r="AF76" s="141">
        <v>3.23</v>
      </c>
      <c r="AG76" s="136"/>
    </row>
    <row r="77" spans="2:33" ht="16.2" customHeight="1" x14ac:dyDescent="0.3">
      <c r="B77" s="203"/>
      <c r="C77" s="158"/>
      <c r="D77" s="158"/>
      <c r="E77" s="161"/>
      <c r="F77" s="164"/>
      <c r="G77" s="167"/>
      <c r="H77" s="148"/>
      <c r="I77" s="171"/>
      <c r="J77" s="174"/>
      <c r="K77" s="167"/>
      <c r="L77" s="233"/>
      <c r="M77" s="117">
        <f>M76-D76</f>
        <v>11</v>
      </c>
      <c r="N77" s="2">
        <f>N76-D76</f>
        <v>31</v>
      </c>
      <c r="O77" s="101"/>
      <c r="P77" s="226"/>
      <c r="Q77" s="189"/>
      <c r="R77" s="151"/>
      <c r="S77" s="151"/>
      <c r="T77" s="151"/>
      <c r="U77" s="151"/>
      <c r="V77" s="151"/>
      <c r="W77" s="151"/>
      <c r="X77" s="151"/>
      <c r="Y77" s="132">
        <f t="shared" ref="Y77:Y86" si="112">X76*2</f>
        <v>223652</v>
      </c>
      <c r="Z77" s="148"/>
      <c r="AA77" s="142"/>
      <c r="AB77" s="142"/>
      <c r="AC77" s="142"/>
      <c r="AD77" s="142"/>
      <c r="AE77" s="142"/>
      <c r="AF77" s="142"/>
      <c r="AG77" s="136"/>
    </row>
    <row r="78" spans="2:33" ht="16.2" customHeight="1" thickBot="1" x14ac:dyDescent="0.35">
      <c r="B78" s="204"/>
      <c r="C78" s="159"/>
      <c r="D78" s="159"/>
      <c r="E78" s="162"/>
      <c r="F78" s="165"/>
      <c r="G78" s="168"/>
      <c r="H78" s="153"/>
      <c r="I78" s="172"/>
      <c r="J78" s="175"/>
      <c r="K78" s="168"/>
      <c r="L78" s="234"/>
      <c r="M78" s="96">
        <v>1152589</v>
      </c>
      <c r="N78" s="96">
        <v>1090107</v>
      </c>
      <c r="O78" s="102"/>
      <c r="P78" s="227"/>
      <c r="Q78" s="189"/>
      <c r="R78" s="152"/>
      <c r="S78" s="152"/>
      <c r="T78" s="152"/>
      <c r="U78" s="152"/>
      <c r="V78" s="152"/>
      <c r="W78" s="152"/>
      <c r="X78" s="152"/>
      <c r="Y78" s="133"/>
      <c r="Z78" s="149"/>
      <c r="AA78" s="143"/>
      <c r="AB78" s="143"/>
      <c r="AC78" s="143"/>
      <c r="AD78" s="143"/>
      <c r="AE78" s="143"/>
      <c r="AF78" s="143"/>
      <c r="AG78" s="136"/>
    </row>
    <row r="79" spans="2:33" ht="15.6" customHeight="1" x14ac:dyDescent="0.3">
      <c r="B79" s="202">
        <v>183</v>
      </c>
      <c r="C79" s="157">
        <v>45253</v>
      </c>
      <c r="D79" s="157">
        <v>45341</v>
      </c>
      <c r="E79" s="160">
        <v>45371</v>
      </c>
      <c r="F79" s="163">
        <v>30</v>
      </c>
      <c r="G79" s="166" t="s">
        <v>35</v>
      </c>
      <c r="H79" s="169">
        <v>68</v>
      </c>
      <c r="I79" s="170" t="s">
        <v>35</v>
      </c>
      <c r="J79" s="173"/>
      <c r="K79" s="166" t="s">
        <v>35</v>
      </c>
      <c r="L79" s="232"/>
      <c r="M79" s="17">
        <v>45341</v>
      </c>
      <c r="N79" s="128">
        <v>45355</v>
      </c>
      <c r="O79" s="25">
        <v>45371</v>
      </c>
      <c r="P79" s="225"/>
      <c r="Q79" s="189">
        <v>1594497</v>
      </c>
      <c r="R79" s="211">
        <v>15.5</v>
      </c>
      <c r="S79" s="211">
        <v>85.4</v>
      </c>
      <c r="T79" s="211">
        <v>78.5</v>
      </c>
      <c r="U79" s="150">
        <f t="shared" ref="U79" si="113">S79*10*50</f>
        <v>42700</v>
      </c>
      <c r="V79" s="150">
        <f t="shared" ref="V79" si="114">T79*10*50</f>
        <v>39250</v>
      </c>
      <c r="W79" s="150">
        <f t="shared" ref="W79" si="115">SUM(U79:V79)</f>
        <v>81950</v>
      </c>
      <c r="X79" s="150">
        <f t="shared" ref="X79" si="116">W79*2.86</f>
        <v>234377</v>
      </c>
      <c r="Y79" s="131"/>
      <c r="Z79" s="147">
        <f t="shared" ref="Z79" si="117">X79/1000000</f>
        <v>0.234377</v>
      </c>
      <c r="AA79" s="141">
        <f t="shared" ref="AA79" si="118">Z79*2</f>
        <v>0.468754</v>
      </c>
      <c r="AB79" s="141">
        <v>65</v>
      </c>
      <c r="AC79" s="141">
        <v>6.75</v>
      </c>
      <c r="AD79" s="141">
        <v>10.38</v>
      </c>
      <c r="AE79" s="141">
        <v>27.19</v>
      </c>
      <c r="AF79" s="141">
        <v>1.84</v>
      </c>
      <c r="AG79" s="136"/>
    </row>
    <row r="80" spans="2:33" ht="16.2" customHeight="1" x14ac:dyDescent="0.3">
      <c r="B80" s="203"/>
      <c r="C80" s="158"/>
      <c r="D80" s="158"/>
      <c r="E80" s="161"/>
      <c r="F80" s="164"/>
      <c r="G80" s="167"/>
      <c r="H80" s="148"/>
      <c r="I80" s="171"/>
      <c r="J80" s="174"/>
      <c r="K80" s="167"/>
      <c r="L80" s="233"/>
      <c r="M80" s="117">
        <f>M79-D79</f>
        <v>0</v>
      </c>
      <c r="N80" s="2">
        <f>N79-$D79</f>
        <v>14</v>
      </c>
      <c r="O80" s="101">
        <f>O79-$D79</f>
        <v>30</v>
      </c>
      <c r="P80" s="226"/>
      <c r="Q80" s="189"/>
      <c r="R80" s="151"/>
      <c r="S80" s="151"/>
      <c r="T80" s="151"/>
      <c r="U80" s="151"/>
      <c r="V80" s="151"/>
      <c r="W80" s="151"/>
      <c r="X80" s="151"/>
      <c r="Y80" s="132">
        <f t="shared" si="112"/>
        <v>468754</v>
      </c>
      <c r="Z80" s="148"/>
      <c r="AA80" s="142"/>
      <c r="AB80" s="142"/>
      <c r="AC80" s="142"/>
      <c r="AD80" s="142"/>
      <c r="AE80" s="142"/>
      <c r="AF80" s="142"/>
      <c r="AG80" s="136"/>
    </row>
    <row r="81" spans="2:33" ht="16.95" customHeight="1" thickBot="1" x14ac:dyDescent="0.35">
      <c r="B81" s="204"/>
      <c r="C81" s="159"/>
      <c r="D81" s="159"/>
      <c r="E81" s="162"/>
      <c r="F81" s="165"/>
      <c r="G81" s="168"/>
      <c r="H81" s="153"/>
      <c r="I81" s="172"/>
      <c r="J81" s="175"/>
      <c r="K81" s="168"/>
      <c r="L81" s="234"/>
      <c r="M81" s="96">
        <v>1015505</v>
      </c>
      <c r="N81" s="96">
        <v>1326977</v>
      </c>
      <c r="O81" s="96">
        <v>1339495</v>
      </c>
      <c r="P81" s="227"/>
      <c r="Q81" s="189"/>
      <c r="R81" s="152"/>
      <c r="S81" s="152"/>
      <c r="T81" s="152"/>
      <c r="U81" s="152"/>
      <c r="V81" s="152"/>
      <c r="W81" s="152"/>
      <c r="X81" s="152"/>
      <c r="Y81" s="133"/>
      <c r="Z81" s="149"/>
      <c r="AA81" s="143"/>
      <c r="AB81" s="143"/>
      <c r="AC81" s="143"/>
      <c r="AD81" s="143"/>
      <c r="AE81" s="143"/>
      <c r="AF81" s="143"/>
      <c r="AG81" s="136"/>
    </row>
    <row r="82" spans="2:33" ht="15.6" customHeight="1" x14ac:dyDescent="0.3">
      <c r="B82" s="202">
        <v>195</v>
      </c>
      <c r="C82" s="157">
        <v>45253</v>
      </c>
      <c r="D82" s="157">
        <v>45341</v>
      </c>
      <c r="E82" s="160">
        <v>45371</v>
      </c>
      <c r="F82" s="163">
        <v>30</v>
      </c>
      <c r="G82" s="166" t="s">
        <v>35</v>
      </c>
      <c r="H82" s="169">
        <v>46</v>
      </c>
      <c r="I82" s="170" t="s">
        <v>35</v>
      </c>
      <c r="J82" s="173"/>
      <c r="K82" s="166" t="s">
        <v>35</v>
      </c>
      <c r="L82" s="232"/>
      <c r="M82" s="17">
        <v>45341</v>
      </c>
      <c r="N82" s="128">
        <v>45355</v>
      </c>
      <c r="O82" s="25">
        <v>45371</v>
      </c>
      <c r="P82" s="225"/>
      <c r="Q82" s="189">
        <v>1922492</v>
      </c>
      <c r="R82" s="211">
        <v>20</v>
      </c>
      <c r="S82" s="211">
        <v>202</v>
      </c>
      <c r="T82" s="211">
        <v>212</v>
      </c>
      <c r="U82" s="150">
        <f t="shared" ref="U82" si="119">S82*10*50</f>
        <v>101000</v>
      </c>
      <c r="V82" s="150">
        <f t="shared" ref="V82" si="120">T82*10*50</f>
        <v>106000</v>
      </c>
      <c r="W82" s="150">
        <f t="shared" ref="W82" si="121">SUM(U82:V82)</f>
        <v>207000</v>
      </c>
      <c r="X82" s="150">
        <f t="shared" ref="X82" si="122">W82*2.86</f>
        <v>592020</v>
      </c>
      <c r="Y82" s="131"/>
      <c r="Z82" s="147">
        <f t="shared" ref="Z82" si="123">X82/1000000</f>
        <v>0.59201999999999999</v>
      </c>
      <c r="AA82" s="141">
        <f t="shared" ref="AA82" si="124">Z82*2</f>
        <v>1.18404</v>
      </c>
      <c r="AB82" s="141">
        <v>69.569999999999993</v>
      </c>
      <c r="AC82" s="141">
        <v>4.43</v>
      </c>
      <c r="AD82" s="141">
        <v>6.38</v>
      </c>
      <c r="AE82" s="141">
        <v>5</v>
      </c>
      <c r="AF82" s="141">
        <v>0.22</v>
      </c>
      <c r="AG82" s="136"/>
    </row>
    <row r="83" spans="2:33" ht="15.6" customHeight="1" x14ac:dyDescent="0.3">
      <c r="B83" s="203"/>
      <c r="C83" s="158"/>
      <c r="D83" s="158"/>
      <c r="E83" s="161"/>
      <c r="F83" s="164"/>
      <c r="G83" s="167"/>
      <c r="H83" s="148"/>
      <c r="I83" s="171"/>
      <c r="J83" s="174"/>
      <c r="K83" s="167"/>
      <c r="L83" s="233"/>
      <c r="M83" s="117">
        <f>M82-D82</f>
        <v>0</v>
      </c>
      <c r="N83" s="2">
        <f>N82-$D82</f>
        <v>14</v>
      </c>
      <c r="O83" s="101">
        <f>O82-$D82</f>
        <v>30</v>
      </c>
      <c r="P83" s="226"/>
      <c r="Q83" s="189"/>
      <c r="R83" s="151"/>
      <c r="S83" s="151"/>
      <c r="T83" s="151"/>
      <c r="U83" s="151"/>
      <c r="V83" s="151"/>
      <c r="W83" s="151"/>
      <c r="X83" s="151"/>
      <c r="Y83" s="132">
        <f t="shared" si="112"/>
        <v>1184040</v>
      </c>
      <c r="Z83" s="148"/>
      <c r="AA83" s="142"/>
      <c r="AB83" s="142"/>
      <c r="AC83" s="142"/>
      <c r="AD83" s="142"/>
      <c r="AE83" s="142"/>
      <c r="AF83" s="142"/>
      <c r="AG83" s="136"/>
    </row>
    <row r="84" spans="2:33" ht="16.2" thickBot="1" x14ac:dyDescent="0.35">
      <c r="B84" s="204"/>
      <c r="C84" s="159"/>
      <c r="D84" s="159"/>
      <c r="E84" s="162"/>
      <c r="F84" s="165"/>
      <c r="G84" s="168"/>
      <c r="H84" s="153"/>
      <c r="I84" s="172"/>
      <c r="J84" s="175"/>
      <c r="K84" s="168"/>
      <c r="L84" s="234"/>
      <c r="M84" s="96">
        <v>1239005</v>
      </c>
      <c r="N84" s="96">
        <v>1520295</v>
      </c>
      <c r="O84" s="101"/>
      <c r="P84" s="227"/>
      <c r="Q84" s="189"/>
      <c r="R84" s="152"/>
      <c r="S84" s="152"/>
      <c r="T84" s="152"/>
      <c r="U84" s="152"/>
      <c r="V84" s="152"/>
      <c r="W84" s="152"/>
      <c r="X84" s="152"/>
      <c r="Y84" s="133"/>
      <c r="Z84" s="149"/>
      <c r="AA84" s="143"/>
      <c r="AB84" s="143"/>
      <c r="AC84" s="143"/>
      <c r="AD84" s="143"/>
      <c r="AE84" s="143"/>
      <c r="AF84" s="143"/>
      <c r="AG84" s="136"/>
    </row>
    <row r="85" spans="2:33" ht="16.2" customHeight="1" thickBot="1" x14ac:dyDescent="0.35">
      <c r="B85" s="202">
        <v>179</v>
      </c>
      <c r="C85" s="157">
        <v>45253</v>
      </c>
      <c r="D85" s="157">
        <v>45341</v>
      </c>
      <c r="E85" s="160">
        <v>45371</v>
      </c>
      <c r="F85" s="163">
        <v>30</v>
      </c>
      <c r="G85" s="166" t="s">
        <v>35</v>
      </c>
      <c r="H85" s="169">
        <v>46</v>
      </c>
      <c r="I85" s="170" t="s">
        <v>35</v>
      </c>
      <c r="J85" s="173"/>
      <c r="K85" s="166" t="s">
        <v>35</v>
      </c>
      <c r="L85" s="232"/>
      <c r="M85" s="17">
        <v>45341</v>
      </c>
      <c r="N85" s="128">
        <v>45355</v>
      </c>
      <c r="O85" s="25">
        <v>45371</v>
      </c>
      <c r="P85" s="225"/>
      <c r="Q85" s="208">
        <v>2543003</v>
      </c>
      <c r="R85" s="211">
        <v>18.100000000000001</v>
      </c>
      <c r="S85" s="211">
        <v>84.5</v>
      </c>
      <c r="T85" s="211">
        <v>90.3</v>
      </c>
      <c r="U85" s="150">
        <f t="shared" ref="U85" si="125">S85*10*50</f>
        <v>42250</v>
      </c>
      <c r="V85" s="150">
        <f t="shared" ref="V85" si="126">T85*10*50</f>
        <v>45150</v>
      </c>
      <c r="W85" s="150">
        <f t="shared" ref="W85" si="127">SUM(U85:V85)</f>
        <v>87400</v>
      </c>
      <c r="X85" s="150">
        <f t="shared" ref="X85" si="128">W85*2.86</f>
        <v>249964</v>
      </c>
      <c r="Y85" s="131"/>
      <c r="Z85" s="147">
        <f t="shared" ref="Z85" si="129">X85/1000000</f>
        <v>0.24996399999999999</v>
      </c>
      <c r="AA85" s="141">
        <f t="shared" ref="AA85" si="130">Z85*2</f>
        <v>0.49992799999999998</v>
      </c>
      <c r="AB85" s="141">
        <v>85.71</v>
      </c>
      <c r="AC85" s="141">
        <v>9.76</v>
      </c>
      <c r="AD85" s="141">
        <v>11.39</v>
      </c>
      <c r="AE85" s="141">
        <v>3.46</v>
      </c>
      <c r="AF85" s="141">
        <v>0.34</v>
      </c>
      <c r="AG85" s="136"/>
    </row>
    <row r="86" spans="2:33" ht="15.6" x14ac:dyDescent="0.3">
      <c r="B86" s="203"/>
      <c r="C86" s="158"/>
      <c r="D86" s="158"/>
      <c r="E86" s="161"/>
      <c r="F86" s="164"/>
      <c r="G86" s="167"/>
      <c r="H86" s="148"/>
      <c r="I86" s="171"/>
      <c r="J86" s="174"/>
      <c r="K86" s="167"/>
      <c r="L86" s="233"/>
      <c r="M86" s="117">
        <f>M85-D85</f>
        <v>0</v>
      </c>
      <c r="N86" s="2">
        <f>N85-$D85</f>
        <v>14</v>
      </c>
      <c r="O86" s="101">
        <f>O85-$D85</f>
        <v>30</v>
      </c>
      <c r="P86" s="151"/>
      <c r="Q86" s="209"/>
      <c r="R86" s="151"/>
      <c r="S86" s="151"/>
      <c r="T86" s="151"/>
      <c r="U86" s="151"/>
      <c r="V86" s="151"/>
      <c r="W86" s="151"/>
      <c r="X86" s="151"/>
      <c r="Y86" s="132">
        <f t="shared" si="112"/>
        <v>499928</v>
      </c>
      <c r="Z86" s="148"/>
      <c r="AA86" s="142"/>
      <c r="AB86" s="142"/>
      <c r="AC86" s="142"/>
      <c r="AD86" s="142"/>
      <c r="AE86" s="142"/>
      <c r="AF86" s="142"/>
      <c r="AG86" s="136"/>
    </row>
    <row r="87" spans="2:33" ht="16.2" thickBot="1" x14ac:dyDescent="0.35">
      <c r="B87" s="278"/>
      <c r="C87" s="290"/>
      <c r="D87" s="290"/>
      <c r="E87" s="291"/>
      <c r="F87" s="292"/>
      <c r="G87" s="293"/>
      <c r="H87" s="149"/>
      <c r="I87" s="297"/>
      <c r="J87" s="308"/>
      <c r="K87" s="293"/>
      <c r="L87" s="298"/>
      <c r="M87" s="96">
        <v>1026511</v>
      </c>
      <c r="N87" s="96">
        <v>1247225</v>
      </c>
      <c r="O87" s="96">
        <v>1082473</v>
      </c>
      <c r="P87" s="212"/>
      <c r="Q87" s="210"/>
      <c r="R87" s="212"/>
      <c r="S87" s="212"/>
      <c r="T87" s="212"/>
      <c r="U87" s="152"/>
      <c r="V87" s="152"/>
      <c r="W87" s="152"/>
      <c r="X87" s="152"/>
      <c r="Y87" s="133"/>
      <c r="Z87" s="153"/>
      <c r="AA87" s="143"/>
      <c r="AB87" s="143"/>
      <c r="AC87" s="143"/>
      <c r="AD87" s="143"/>
      <c r="AE87" s="143"/>
      <c r="AF87" s="143"/>
      <c r="AG87" s="136"/>
    </row>
    <row r="88" spans="2:33" ht="15.6" x14ac:dyDescent="0.3"/>
    <row r="89" spans="2:33" ht="15.6" x14ac:dyDescent="0.3"/>
    <row r="90" spans="2:33" ht="15.6" x14ac:dyDescent="0.3"/>
    <row r="91" spans="2:33" ht="15.6" x14ac:dyDescent="0.3"/>
    <row r="92" spans="2:33" ht="15.6" x14ac:dyDescent="0.3"/>
    <row r="93" spans="2:33" ht="15.6" x14ac:dyDescent="0.3"/>
    <row r="94" spans="2:33" ht="15.6" x14ac:dyDescent="0.3"/>
    <row r="95" spans="2:33" ht="15.6" x14ac:dyDescent="0.3"/>
    <row r="96" spans="2:33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</sheetData>
  <mergeCells count="720">
    <mergeCell ref="K82:K84"/>
    <mergeCell ref="AA85:AA87"/>
    <mergeCell ref="U8:AA8"/>
    <mergeCell ref="AA10:AA12"/>
    <mergeCell ref="AA13:AA15"/>
    <mergeCell ref="AA16:AA18"/>
    <mergeCell ref="AA19:AA21"/>
    <mergeCell ref="AA22:AA24"/>
    <mergeCell ref="AA25:AA27"/>
    <mergeCell ref="AA28:AA30"/>
    <mergeCell ref="AA31:AA33"/>
    <mergeCell ref="AA34:AA36"/>
    <mergeCell ref="AA37:AA39"/>
    <mergeCell ref="AA40:AA42"/>
    <mergeCell ref="AA43:AA45"/>
    <mergeCell ref="AA46:AA48"/>
    <mergeCell ref="AA49:AA51"/>
    <mergeCell ref="AA52:AA54"/>
    <mergeCell ref="AA55:AA57"/>
    <mergeCell ref="AA58:AA60"/>
    <mergeCell ref="AA61:AA63"/>
    <mergeCell ref="AA64:AA66"/>
    <mergeCell ref="AA82:AA84"/>
    <mergeCell ref="U10:U12"/>
    <mergeCell ref="U61:U63"/>
    <mergeCell ref="V61:V63"/>
    <mergeCell ref="W61:W63"/>
    <mergeCell ref="X61:X63"/>
    <mergeCell ref="Z61:Z63"/>
    <mergeCell ref="U64:U66"/>
    <mergeCell ref="V64:V66"/>
    <mergeCell ref="W64:W66"/>
    <mergeCell ref="X64:X66"/>
    <mergeCell ref="AA67:AA69"/>
    <mergeCell ref="AA70:AA72"/>
    <mergeCell ref="AA73:AA75"/>
    <mergeCell ref="AA76:AA78"/>
    <mergeCell ref="AA79:AA81"/>
    <mergeCell ref="S70:S72"/>
    <mergeCell ref="T70:T72"/>
    <mergeCell ref="S67:S69"/>
    <mergeCell ref="T67:T69"/>
    <mergeCell ref="J85:J87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J67:J69"/>
    <mergeCell ref="J70:J72"/>
    <mergeCell ref="J73:J75"/>
    <mergeCell ref="J76:J78"/>
    <mergeCell ref="J79:J81"/>
    <mergeCell ref="J82:J84"/>
    <mergeCell ref="K85:K87"/>
    <mergeCell ref="K61:K63"/>
    <mergeCell ref="K22:K24"/>
    <mergeCell ref="K43:K45"/>
    <mergeCell ref="P25:P27"/>
    <mergeCell ref="P28:P30"/>
    <mergeCell ref="P31:P33"/>
    <mergeCell ref="P34:P36"/>
    <mergeCell ref="P67:P69"/>
    <mergeCell ref="P70:P72"/>
    <mergeCell ref="P73:P75"/>
    <mergeCell ref="P76:P78"/>
    <mergeCell ref="P79:P81"/>
    <mergeCell ref="L31:L33"/>
    <mergeCell ref="L55:L57"/>
    <mergeCell ref="L67:L69"/>
    <mergeCell ref="L58:L60"/>
    <mergeCell ref="L61:L63"/>
    <mergeCell ref="L64:L66"/>
    <mergeCell ref="L76:L78"/>
    <mergeCell ref="L70:L72"/>
    <mergeCell ref="K70:K72"/>
    <mergeCell ref="K76:K78"/>
    <mergeCell ref="K79:K81"/>
    <mergeCell ref="C67:C69"/>
    <mergeCell ref="D67:D69"/>
    <mergeCell ref="E67:E69"/>
    <mergeCell ref="F67:F69"/>
    <mergeCell ref="G67:G69"/>
    <mergeCell ref="H67:H69"/>
    <mergeCell ref="L85:L87"/>
    <mergeCell ref="P43:P45"/>
    <mergeCell ref="P46:P48"/>
    <mergeCell ref="P49:P51"/>
    <mergeCell ref="P52:P54"/>
    <mergeCell ref="P55:P57"/>
    <mergeCell ref="P58:P60"/>
    <mergeCell ref="P61:P63"/>
    <mergeCell ref="P64:P66"/>
    <mergeCell ref="P82:P84"/>
    <mergeCell ref="P85:P87"/>
    <mergeCell ref="K46:K48"/>
    <mergeCell ref="K52:K54"/>
    <mergeCell ref="K55:K57"/>
    <mergeCell ref="K58:K60"/>
    <mergeCell ref="K73:K75"/>
    <mergeCell ref="K64:K66"/>
    <mergeCell ref="K67:K69"/>
    <mergeCell ref="I85:I87"/>
    <mergeCell ref="I70:I72"/>
    <mergeCell ref="I73:I75"/>
    <mergeCell ref="B76:B78"/>
    <mergeCell ref="C76:C78"/>
    <mergeCell ref="D76:D78"/>
    <mergeCell ref="E76:E78"/>
    <mergeCell ref="F76:F78"/>
    <mergeCell ref="G76:G78"/>
    <mergeCell ref="H76:H78"/>
    <mergeCell ref="B82:B84"/>
    <mergeCell ref="C82:C84"/>
    <mergeCell ref="D82:D84"/>
    <mergeCell ref="E82:E84"/>
    <mergeCell ref="F82:F84"/>
    <mergeCell ref="G82:G84"/>
    <mergeCell ref="H82:H84"/>
    <mergeCell ref="B73:B75"/>
    <mergeCell ref="C73:C75"/>
    <mergeCell ref="D73:D75"/>
    <mergeCell ref="E73:E75"/>
    <mergeCell ref="F73:F75"/>
    <mergeCell ref="G73:G75"/>
    <mergeCell ref="H73:H75"/>
    <mergeCell ref="B85:B87"/>
    <mergeCell ref="C85:C87"/>
    <mergeCell ref="D85:D87"/>
    <mergeCell ref="E85:E87"/>
    <mergeCell ref="F85:F87"/>
    <mergeCell ref="G85:G87"/>
    <mergeCell ref="H85:H87"/>
    <mergeCell ref="B55:B57"/>
    <mergeCell ref="C55:C57"/>
    <mergeCell ref="D55:D57"/>
    <mergeCell ref="E55:E57"/>
    <mergeCell ref="F55:F57"/>
    <mergeCell ref="G55:G57"/>
    <mergeCell ref="H55:H57"/>
    <mergeCell ref="B79:B81"/>
    <mergeCell ref="C79:C81"/>
    <mergeCell ref="D79:D81"/>
    <mergeCell ref="E79:E81"/>
    <mergeCell ref="F79:F81"/>
    <mergeCell ref="G79:G81"/>
    <mergeCell ref="B67:B69"/>
    <mergeCell ref="B70:B72"/>
    <mergeCell ref="C70:C72"/>
    <mergeCell ref="D70:D72"/>
    <mergeCell ref="B64:B66"/>
    <mergeCell ref="B61:B63"/>
    <mergeCell ref="C61:C63"/>
    <mergeCell ref="D61:D63"/>
    <mergeCell ref="E61:E63"/>
    <mergeCell ref="F61:F63"/>
    <mergeCell ref="G61:G63"/>
    <mergeCell ref="C64:C66"/>
    <mergeCell ref="D64:D66"/>
    <mergeCell ref="E64:E66"/>
    <mergeCell ref="F64:F66"/>
    <mergeCell ref="G64:G66"/>
    <mergeCell ref="B58:B60"/>
    <mergeCell ref="C58:C60"/>
    <mergeCell ref="D58:D60"/>
    <mergeCell ref="E58:E60"/>
    <mergeCell ref="F58:F60"/>
    <mergeCell ref="G58:G60"/>
    <mergeCell ref="H58:H60"/>
    <mergeCell ref="I58:I60"/>
    <mergeCell ref="H61:H63"/>
    <mergeCell ref="I61:I63"/>
    <mergeCell ref="H8:H9"/>
    <mergeCell ref="C8:C9"/>
    <mergeCell ref="M8:O9"/>
    <mergeCell ref="G8:G9"/>
    <mergeCell ref="B49:B51"/>
    <mergeCell ref="C49:C51"/>
    <mergeCell ref="D49:D51"/>
    <mergeCell ref="E49:E51"/>
    <mergeCell ref="F49:F51"/>
    <mergeCell ref="G49:G51"/>
    <mergeCell ref="H49:H51"/>
    <mergeCell ref="L49:L51"/>
    <mergeCell ref="L10:L12"/>
    <mergeCell ref="L13:L15"/>
    <mergeCell ref="L16:L18"/>
    <mergeCell ref="B16:B18"/>
    <mergeCell ref="D16:D18"/>
    <mergeCell ref="D22:D24"/>
    <mergeCell ref="B22:B24"/>
    <mergeCell ref="F16:F18"/>
    <mergeCell ref="F22:F24"/>
    <mergeCell ref="E22:E24"/>
    <mergeCell ref="K8:K9"/>
    <mergeCell ref="I8:J8"/>
    <mergeCell ref="E10:E12"/>
    <mergeCell ref="F13:F15"/>
    <mergeCell ref="E13:E15"/>
    <mergeCell ref="D13:D15"/>
    <mergeCell ref="B13:B15"/>
    <mergeCell ref="C10:C12"/>
    <mergeCell ref="C13:C15"/>
    <mergeCell ref="C16:C18"/>
    <mergeCell ref="D8:F8"/>
    <mergeCell ref="B8:B9"/>
    <mergeCell ref="E16:E18"/>
    <mergeCell ref="B10:B12"/>
    <mergeCell ref="D10:D12"/>
    <mergeCell ref="F10:F12"/>
    <mergeCell ref="G13:G15"/>
    <mergeCell ref="I10:I12"/>
    <mergeCell ref="I13:I15"/>
    <mergeCell ref="I16:I18"/>
    <mergeCell ref="I22:I24"/>
    <mergeCell ref="I25:I27"/>
    <mergeCell ref="I28:I30"/>
    <mergeCell ref="G10:G12"/>
    <mergeCell ref="G16:G18"/>
    <mergeCell ref="B28:B30"/>
    <mergeCell ref="D28:D30"/>
    <mergeCell ref="E28:E30"/>
    <mergeCell ref="F28:F30"/>
    <mergeCell ref="L28:L30"/>
    <mergeCell ref="G28:G30"/>
    <mergeCell ref="H28:H30"/>
    <mergeCell ref="B25:B27"/>
    <mergeCell ref="D25:D27"/>
    <mergeCell ref="F25:F27"/>
    <mergeCell ref="E25:E27"/>
    <mergeCell ref="G25:G27"/>
    <mergeCell ref="H25:H27"/>
    <mergeCell ref="L25:L27"/>
    <mergeCell ref="K28:K30"/>
    <mergeCell ref="J25:J27"/>
    <mergeCell ref="J28:J30"/>
    <mergeCell ref="B34:B36"/>
    <mergeCell ref="D34:D36"/>
    <mergeCell ref="E34:E36"/>
    <mergeCell ref="F34:F36"/>
    <mergeCell ref="L34:L36"/>
    <mergeCell ref="G34:G36"/>
    <mergeCell ref="H34:H36"/>
    <mergeCell ref="I34:I36"/>
    <mergeCell ref="I40:I42"/>
    <mergeCell ref="B40:B42"/>
    <mergeCell ref="D40:D42"/>
    <mergeCell ref="E40:E42"/>
    <mergeCell ref="F40:F42"/>
    <mergeCell ref="K34:K36"/>
    <mergeCell ref="K40:K42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I82:I84"/>
    <mergeCell ref="L82:L84"/>
    <mergeCell ref="S8:S9"/>
    <mergeCell ref="T8:T9"/>
    <mergeCell ref="R40:R42"/>
    <mergeCell ref="R8:R9"/>
    <mergeCell ref="R19:R21"/>
    <mergeCell ref="R70:R72"/>
    <mergeCell ref="R73:R75"/>
    <mergeCell ref="R76:R78"/>
    <mergeCell ref="R79:R81"/>
    <mergeCell ref="R82:R84"/>
    <mergeCell ref="S10:S12"/>
    <mergeCell ref="T10:T12"/>
    <mergeCell ref="S16:S18"/>
    <mergeCell ref="T16:T18"/>
    <mergeCell ref="L22:L24"/>
    <mergeCell ref="K10:K12"/>
    <mergeCell ref="K13:K15"/>
    <mergeCell ref="K16:K18"/>
    <mergeCell ref="L8:L9"/>
    <mergeCell ref="L46:L48"/>
    <mergeCell ref="L43:L45"/>
    <mergeCell ref="I43:I45"/>
    <mergeCell ref="P8:P9"/>
    <mergeCell ref="P10:P12"/>
    <mergeCell ref="P13:P15"/>
    <mergeCell ref="P16:P18"/>
    <mergeCell ref="P22:P24"/>
    <mergeCell ref="R13:R15"/>
    <mergeCell ref="R16:R18"/>
    <mergeCell ref="R22:R24"/>
    <mergeCell ref="R25:R27"/>
    <mergeCell ref="R10:R12"/>
    <mergeCell ref="Q8:Q9"/>
    <mergeCell ref="L19:L21"/>
    <mergeCell ref="P19:P21"/>
    <mergeCell ref="Q10:Q12"/>
    <mergeCell ref="H10:H12"/>
    <mergeCell ref="H79:H81"/>
    <mergeCell ref="I79:I81"/>
    <mergeCell ref="L79:L81"/>
    <mergeCell ref="H40:H42"/>
    <mergeCell ref="L52:L54"/>
    <mergeCell ref="I49:I51"/>
    <mergeCell ref="I52:I54"/>
    <mergeCell ref="L73:L75"/>
    <mergeCell ref="I76:I78"/>
    <mergeCell ref="I55:I57"/>
    <mergeCell ref="H52:H54"/>
    <mergeCell ref="H46:H48"/>
    <mergeCell ref="H43:H45"/>
    <mergeCell ref="I46:I48"/>
    <mergeCell ref="L40:L42"/>
    <mergeCell ref="H31:H33"/>
    <mergeCell ref="I31:I33"/>
    <mergeCell ref="H22:H24"/>
    <mergeCell ref="I64:I66"/>
    <mergeCell ref="I67:I69"/>
    <mergeCell ref="J10:J12"/>
    <mergeCell ref="J13:J15"/>
    <mergeCell ref="J16:J18"/>
    <mergeCell ref="J22:J24"/>
    <mergeCell ref="J31:J33"/>
    <mergeCell ref="J34:J36"/>
    <mergeCell ref="H13:H15"/>
    <mergeCell ref="H16:H18"/>
    <mergeCell ref="K19:K21"/>
    <mergeCell ref="R85:R87"/>
    <mergeCell ref="R43:R45"/>
    <mergeCell ref="R46:R48"/>
    <mergeCell ref="R49:R51"/>
    <mergeCell ref="R52:R54"/>
    <mergeCell ref="R55:R57"/>
    <mergeCell ref="R58:R60"/>
    <mergeCell ref="R61:R63"/>
    <mergeCell ref="R64:R66"/>
    <mergeCell ref="R67:R69"/>
    <mergeCell ref="S25:S27"/>
    <mergeCell ref="T25:T27"/>
    <mergeCell ref="S28:S30"/>
    <mergeCell ref="T28:T30"/>
    <mergeCell ref="S22:S24"/>
    <mergeCell ref="T22:T24"/>
    <mergeCell ref="S19:S21"/>
    <mergeCell ref="T19:T21"/>
    <mergeCell ref="S13:S15"/>
    <mergeCell ref="T13:T15"/>
    <mergeCell ref="S49:S51"/>
    <mergeCell ref="T49:T51"/>
    <mergeCell ref="S46:S48"/>
    <mergeCell ref="T46:T48"/>
    <mergeCell ref="S43:S45"/>
    <mergeCell ref="T43:T45"/>
    <mergeCell ref="S40:S42"/>
    <mergeCell ref="T40:T42"/>
    <mergeCell ref="S31:S33"/>
    <mergeCell ref="T31:T33"/>
    <mergeCell ref="S34:S36"/>
    <mergeCell ref="T34:T36"/>
    <mergeCell ref="S37:S39"/>
    <mergeCell ref="T37:T39"/>
    <mergeCell ref="S55:S57"/>
    <mergeCell ref="T55:T57"/>
    <mergeCell ref="S52:S54"/>
    <mergeCell ref="T52:T54"/>
    <mergeCell ref="S85:S87"/>
    <mergeCell ref="T85:T87"/>
    <mergeCell ref="S82:S84"/>
    <mergeCell ref="T82:T84"/>
    <mergeCell ref="S79:S81"/>
    <mergeCell ref="T79:T81"/>
    <mergeCell ref="S76:S78"/>
    <mergeCell ref="T76:T78"/>
    <mergeCell ref="S73:S75"/>
    <mergeCell ref="T73:T75"/>
    <mergeCell ref="S61:S63"/>
    <mergeCell ref="T61:T63"/>
    <mergeCell ref="S58:S60"/>
    <mergeCell ref="T58:T60"/>
    <mergeCell ref="S64:S66"/>
    <mergeCell ref="T64:T66"/>
    <mergeCell ref="Q82:Q84"/>
    <mergeCell ref="Q85:Q87"/>
    <mergeCell ref="Q70:Q72"/>
    <mergeCell ref="Q13:Q15"/>
    <mergeCell ref="Q16:Q18"/>
    <mergeCell ref="Q22:Q24"/>
    <mergeCell ref="Q25:Q27"/>
    <mergeCell ref="Q28:Q30"/>
    <mergeCell ref="Q31:Q33"/>
    <mergeCell ref="Q34:Q36"/>
    <mergeCell ref="Q40:Q42"/>
    <mergeCell ref="Q46:Q48"/>
    <mergeCell ref="Q49:Q51"/>
    <mergeCell ref="Q52:Q54"/>
    <mergeCell ref="Q55:Q57"/>
    <mergeCell ref="Q58:Q60"/>
    <mergeCell ref="Q61:Q63"/>
    <mergeCell ref="Q64:Q66"/>
    <mergeCell ref="Q67:Q69"/>
    <mergeCell ref="Q43:Q45"/>
    <mergeCell ref="Q73:Q75"/>
    <mergeCell ref="Q76:Q78"/>
    <mergeCell ref="Q19:Q21"/>
    <mergeCell ref="B31:B33"/>
    <mergeCell ref="B43:B45"/>
    <mergeCell ref="B46:B48"/>
    <mergeCell ref="B52:B54"/>
    <mergeCell ref="C52:C54"/>
    <mergeCell ref="D52:D54"/>
    <mergeCell ref="E52:E54"/>
    <mergeCell ref="F52:F54"/>
    <mergeCell ref="Q79:Q81"/>
    <mergeCell ref="H64:H66"/>
    <mergeCell ref="H70:H72"/>
    <mergeCell ref="P40:P42"/>
    <mergeCell ref="E70:E72"/>
    <mergeCell ref="F70:F72"/>
    <mergeCell ref="G70:G72"/>
    <mergeCell ref="C31:C33"/>
    <mergeCell ref="C34:C36"/>
    <mergeCell ref="C40:C42"/>
    <mergeCell ref="C43:C45"/>
    <mergeCell ref="C46:C48"/>
    <mergeCell ref="G46:G48"/>
    <mergeCell ref="D43:D45"/>
    <mergeCell ref="E43:E45"/>
    <mergeCell ref="F43:F45"/>
    <mergeCell ref="G52:G54"/>
    <mergeCell ref="C22:C24"/>
    <mergeCell ref="C25:C27"/>
    <mergeCell ref="C28:C30"/>
    <mergeCell ref="K37:K39"/>
    <mergeCell ref="L37:L39"/>
    <mergeCell ref="P37:P39"/>
    <mergeCell ref="Q37:Q39"/>
    <mergeCell ref="R37:R39"/>
    <mergeCell ref="D31:D33"/>
    <mergeCell ref="E31:E33"/>
    <mergeCell ref="F31:F33"/>
    <mergeCell ref="R28:R30"/>
    <mergeCell ref="R31:R33"/>
    <mergeCell ref="R34:R36"/>
    <mergeCell ref="G43:G45"/>
    <mergeCell ref="D46:D48"/>
    <mergeCell ref="E46:E48"/>
    <mergeCell ref="F46:F48"/>
    <mergeCell ref="G40:G42"/>
    <mergeCell ref="G31:G33"/>
    <mergeCell ref="G22:G24"/>
    <mergeCell ref="B19:B21"/>
    <mergeCell ref="C19:C21"/>
    <mergeCell ref="D19:D21"/>
    <mergeCell ref="E19:E21"/>
    <mergeCell ref="F19:F21"/>
    <mergeCell ref="G19:G21"/>
    <mergeCell ref="H19:H21"/>
    <mergeCell ref="I19:I21"/>
    <mergeCell ref="J19:J21"/>
    <mergeCell ref="W10:W12"/>
    <mergeCell ref="X10:X12"/>
    <mergeCell ref="Z10:Z12"/>
    <mergeCell ref="U13:U15"/>
    <mergeCell ref="V13:V15"/>
    <mergeCell ref="W13:W15"/>
    <mergeCell ref="X13:X15"/>
    <mergeCell ref="Z13:Z15"/>
    <mergeCell ref="U16:U18"/>
    <mergeCell ref="V16:V18"/>
    <mergeCell ref="W16:W18"/>
    <mergeCell ref="X16:X18"/>
    <mergeCell ref="Z16:Z18"/>
    <mergeCell ref="V10:V12"/>
    <mergeCell ref="U19:U21"/>
    <mergeCell ref="V19:V21"/>
    <mergeCell ref="W19:W21"/>
    <mergeCell ref="X19:X21"/>
    <mergeCell ref="Z19:Z21"/>
    <mergeCell ref="U22:U24"/>
    <mergeCell ref="V22:V24"/>
    <mergeCell ref="W22:W24"/>
    <mergeCell ref="X22:X24"/>
    <mergeCell ref="Z22:Z24"/>
    <mergeCell ref="U25:U27"/>
    <mergeCell ref="V25:V27"/>
    <mergeCell ref="W25:W27"/>
    <mergeCell ref="X25:X27"/>
    <mergeCell ref="Z25:Z27"/>
    <mergeCell ref="U28:U30"/>
    <mergeCell ref="V28:V30"/>
    <mergeCell ref="W28:W30"/>
    <mergeCell ref="X28:X30"/>
    <mergeCell ref="Z28:Z30"/>
    <mergeCell ref="U31:U33"/>
    <mergeCell ref="V31:V33"/>
    <mergeCell ref="W31:W33"/>
    <mergeCell ref="X31:X33"/>
    <mergeCell ref="Z31:Z33"/>
    <mergeCell ref="U34:U36"/>
    <mergeCell ref="V34:V36"/>
    <mergeCell ref="W34:W36"/>
    <mergeCell ref="X34:X36"/>
    <mergeCell ref="Z34:Z36"/>
    <mergeCell ref="U37:U39"/>
    <mergeCell ref="V37:V39"/>
    <mergeCell ref="W37:W39"/>
    <mergeCell ref="X37:X39"/>
    <mergeCell ref="Z37:Z39"/>
    <mergeCell ref="U40:U42"/>
    <mergeCell ref="V40:V42"/>
    <mergeCell ref="W40:W42"/>
    <mergeCell ref="X40:X42"/>
    <mergeCell ref="Z40:Z42"/>
    <mergeCell ref="U43:U45"/>
    <mergeCell ref="V43:V45"/>
    <mergeCell ref="W43:W45"/>
    <mergeCell ref="X43:X45"/>
    <mergeCell ref="Z43:Z45"/>
    <mergeCell ref="U46:U48"/>
    <mergeCell ref="V46:V48"/>
    <mergeCell ref="W46:W48"/>
    <mergeCell ref="X46:X48"/>
    <mergeCell ref="Z46:Z48"/>
    <mergeCell ref="U49:U51"/>
    <mergeCell ref="V49:V51"/>
    <mergeCell ref="W49:W51"/>
    <mergeCell ref="X49:X51"/>
    <mergeCell ref="Z49:Z51"/>
    <mergeCell ref="U52:U54"/>
    <mergeCell ref="V52:V54"/>
    <mergeCell ref="W52:W54"/>
    <mergeCell ref="X52:X54"/>
    <mergeCell ref="Z52:Z54"/>
    <mergeCell ref="U55:U57"/>
    <mergeCell ref="V55:V57"/>
    <mergeCell ref="W55:W57"/>
    <mergeCell ref="X55:X57"/>
    <mergeCell ref="Z55:Z57"/>
    <mergeCell ref="U58:U60"/>
    <mergeCell ref="V58:V60"/>
    <mergeCell ref="W58:W60"/>
    <mergeCell ref="X58:X60"/>
    <mergeCell ref="Z58:Z60"/>
    <mergeCell ref="Z64:Z66"/>
    <mergeCell ref="U67:U69"/>
    <mergeCell ref="V67:V69"/>
    <mergeCell ref="W67:W69"/>
    <mergeCell ref="X67:X69"/>
    <mergeCell ref="Z67:Z69"/>
    <mergeCell ref="U70:U72"/>
    <mergeCell ref="V70:V72"/>
    <mergeCell ref="W70:W72"/>
    <mergeCell ref="X70:X72"/>
    <mergeCell ref="Z70:Z72"/>
    <mergeCell ref="U73:U75"/>
    <mergeCell ref="V73:V75"/>
    <mergeCell ref="W73:W75"/>
    <mergeCell ref="X73:X75"/>
    <mergeCell ref="Z73:Z75"/>
    <mergeCell ref="U76:U78"/>
    <mergeCell ref="V76:V78"/>
    <mergeCell ref="W76:W78"/>
    <mergeCell ref="X76:X78"/>
    <mergeCell ref="Z76:Z78"/>
    <mergeCell ref="V79:V81"/>
    <mergeCell ref="W79:W81"/>
    <mergeCell ref="X79:X81"/>
    <mergeCell ref="Z79:Z81"/>
    <mergeCell ref="U82:U84"/>
    <mergeCell ref="V82:V84"/>
    <mergeCell ref="W82:W84"/>
    <mergeCell ref="X82:X84"/>
    <mergeCell ref="Z82:Z84"/>
    <mergeCell ref="U85:U87"/>
    <mergeCell ref="V85:V87"/>
    <mergeCell ref="W85:W87"/>
    <mergeCell ref="X85:X87"/>
    <mergeCell ref="Z85:Z87"/>
    <mergeCell ref="AB10:AB12"/>
    <mergeCell ref="AB13:AB15"/>
    <mergeCell ref="AB16:AB18"/>
    <mergeCell ref="AB19:AB21"/>
    <mergeCell ref="AB22:AB24"/>
    <mergeCell ref="AB25:AB27"/>
    <mergeCell ref="AB28:AB30"/>
    <mergeCell ref="AB31:AB33"/>
    <mergeCell ref="AB34:AB36"/>
    <mergeCell ref="AB37:AB39"/>
    <mergeCell ref="AB40:AB42"/>
    <mergeCell ref="AB43:AB45"/>
    <mergeCell ref="AB46:AB48"/>
    <mergeCell ref="AB49:AB51"/>
    <mergeCell ref="AB52:AB54"/>
    <mergeCell ref="AB55:AB57"/>
    <mergeCell ref="AB58:AB60"/>
    <mergeCell ref="AB61:AB63"/>
    <mergeCell ref="U79:U81"/>
    <mergeCell ref="AB64:AB66"/>
    <mergeCell ref="AB67:AB69"/>
    <mergeCell ref="AB70:AB72"/>
    <mergeCell ref="AB73:AB75"/>
    <mergeCell ref="AB76:AB78"/>
    <mergeCell ref="AB79:AB81"/>
    <mergeCell ref="AB82:AB84"/>
    <mergeCell ref="AB85:AB87"/>
    <mergeCell ref="AC10:AC12"/>
    <mergeCell ref="AC13:AC15"/>
    <mergeCell ref="AC16:AC18"/>
    <mergeCell ref="AC19:AC21"/>
    <mergeCell ref="AC22:AC24"/>
    <mergeCell ref="AC25:AC27"/>
    <mergeCell ref="AC28:AC30"/>
    <mergeCell ref="AC31:AC33"/>
    <mergeCell ref="AC34:AC36"/>
    <mergeCell ref="AC37:AC39"/>
    <mergeCell ref="AC40:AC42"/>
    <mergeCell ref="AC43:AC45"/>
    <mergeCell ref="AC46:AC48"/>
    <mergeCell ref="AC49:AC51"/>
    <mergeCell ref="AC52:AC54"/>
    <mergeCell ref="AC55:AC57"/>
    <mergeCell ref="AC58:AC60"/>
    <mergeCell ref="AC61:AC63"/>
    <mergeCell ref="AC64:AC66"/>
    <mergeCell ref="AC67:AC69"/>
    <mergeCell ref="AC70:AC72"/>
    <mergeCell ref="AC73:AC75"/>
    <mergeCell ref="AC76:AC78"/>
    <mergeCell ref="AC79:AC81"/>
    <mergeCell ref="AC82:AC84"/>
    <mergeCell ref="AC85:AC87"/>
    <mergeCell ref="AD10:AD12"/>
    <mergeCell ref="AD13:AD15"/>
    <mergeCell ref="AD16:AD18"/>
    <mergeCell ref="AD19:AD21"/>
    <mergeCell ref="AD22:AD24"/>
    <mergeCell ref="AD25:AD27"/>
    <mergeCell ref="AD28:AD30"/>
    <mergeCell ref="AD31:AD33"/>
    <mergeCell ref="AD34:AD36"/>
    <mergeCell ref="AD37:AD39"/>
    <mergeCell ref="AD40:AD42"/>
    <mergeCell ref="AD43:AD45"/>
    <mergeCell ref="AD46:AD48"/>
    <mergeCell ref="AD49:AD51"/>
    <mergeCell ref="AD52:AD54"/>
    <mergeCell ref="AD55:AD57"/>
    <mergeCell ref="AD58:AD60"/>
    <mergeCell ref="AD61:AD63"/>
    <mergeCell ref="AD64:AD66"/>
    <mergeCell ref="AD67:AD69"/>
    <mergeCell ref="AD70:AD72"/>
    <mergeCell ref="AD73:AD75"/>
    <mergeCell ref="AD76:AD78"/>
    <mergeCell ref="AD79:AD81"/>
    <mergeCell ref="AD82:AD84"/>
    <mergeCell ref="AD85:AD87"/>
    <mergeCell ref="AE10:AE12"/>
    <mergeCell ref="AE13:AE15"/>
    <mergeCell ref="AE16:AE18"/>
    <mergeCell ref="AE19:AE21"/>
    <mergeCell ref="AE22:AE24"/>
    <mergeCell ref="AE25:AE27"/>
    <mergeCell ref="AE28:AE30"/>
    <mergeCell ref="AE31:AE33"/>
    <mergeCell ref="AE34:AE36"/>
    <mergeCell ref="AE37:AE39"/>
    <mergeCell ref="AE40:AE42"/>
    <mergeCell ref="AE43:AE45"/>
    <mergeCell ref="AE46:AE48"/>
    <mergeCell ref="AE49:AE51"/>
    <mergeCell ref="AE52:AE54"/>
    <mergeCell ref="AE55:AE57"/>
    <mergeCell ref="AE58:AE60"/>
    <mergeCell ref="AE61:AE63"/>
    <mergeCell ref="AE64:AE66"/>
    <mergeCell ref="AE67:AE69"/>
    <mergeCell ref="AE70:AE72"/>
    <mergeCell ref="AF76:AF78"/>
    <mergeCell ref="AF79:AF81"/>
    <mergeCell ref="AF82:AF84"/>
    <mergeCell ref="AF85:AF87"/>
    <mergeCell ref="AB8:AF8"/>
    <mergeCell ref="AE73:AE75"/>
    <mergeCell ref="AE76:AE78"/>
    <mergeCell ref="AE79:AE81"/>
    <mergeCell ref="AE82:AE84"/>
    <mergeCell ref="AE85:AE87"/>
    <mergeCell ref="AF10:AF12"/>
    <mergeCell ref="AF13:AF15"/>
    <mergeCell ref="AF16:AF18"/>
    <mergeCell ref="AF19:AF21"/>
    <mergeCell ref="AF22:AF24"/>
    <mergeCell ref="AF25:AF27"/>
    <mergeCell ref="AF28:AF30"/>
    <mergeCell ref="AF31:AF33"/>
    <mergeCell ref="AF34:AF36"/>
    <mergeCell ref="AF37:AF39"/>
    <mergeCell ref="AF40:AF42"/>
    <mergeCell ref="AF43:AF45"/>
    <mergeCell ref="AF46:AF48"/>
    <mergeCell ref="AF49:AF51"/>
    <mergeCell ref="AH9:AL9"/>
    <mergeCell ref="AH10:AL10"/>
    <mergeCell ref="AH11:AL11"/>
    <mergeCell ref="AH12:AL12"/>
    <mergeCell ref="AH13:AL13"/>
    <mergeCell ref="AF64:AF66"/>
    <mergeCell ref="AF67:AF69"/>
    <mergeCell ref="AF70:AF72"/>
    <mergeCell ref="AF73:AF75"/>
    <mergeCell ref="AF52:AF54"/>
    <mergeCell ref="AF55:AF57"/>
    <mergeCell ref="AF58:AF60"/>
    <mergeCell ref="AF61:AF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C700-3B82-3340-A443-1CA71704F5DD}">
  <dimension ref="B1:R39"/>
  <sheetViews>
    <sheetView topLeftCell="A19" workbookViewId="0">
      <selection activeCell="M39" sqref="M39"/>
    </sheetView>
  </sheetViews>
  <sheetFormatPr defaultColWidth="11" defaultRowHeight="15.75" customHeight="1" x14ac:dyDescent="0.3"/>
  <cols>
    <col min="1" max="1" width="0.69921875" style="1" customWidth="1"/>
    <col min="2" max="4" width="11" style="1"/>
    <col min="5" max="5" width="12.19921875" style="1" bestFit="1" customWidth="1"/>
    <col min="6" max="6" width="11.69921875" style="1" bestFit="1" customWidth="1"/>
    <col min="7" max="8" width="10.69921875" style="4"/>
    <col min="9" max="10" width="11" style="4"/>
    <col min="11" max="11" width="12" style="1" customWidth="1"/>
    <col min="12" max="13" width="12.19921875" style="1" customWidth="1"/>
    <col min="14" max="16384" width="11" style="1"/>
  </cols>
  <sheetData>
    <row r="1" spans="2:18" s="3" customFormat="1" ht="15.6" x14ac:dyDescent="0.3">
      <c r="B1" s="3" t="s">
        <v>42</v>
      </c>
    </row>
    <row r="2" spans="2:18" s="3" customFormat="1" ht="4.95" customHeight="1" x14ac:dyDescent="0.3"/>
    <row r="3" spans="2:18" s="10" customFormat="1" ht="14.4" x14ac:dyDescent="0.3">
      <c r="B3" s="8" t="s">
        <v>1</v>
      </c>
      <c r="C3" s="9" t="s">
        <v>43</v>
      </c>
      <c r="D3" s="9"/>
      <c r="F3" s="9"/>
      <c r="G3" s="9"/>
      <c r="H3" s="9"/>
      <c r="I3" s="9"/>
      <c r="J3" s="9"/>
      <c r="L3" s="9"/>
      <c r="M3" s="9"/>
    </row>
    <row r="4" spans="2:18" s="10" customFormat="1" ht="14.4" x14ac:dyDescent="0.3">
      <c r="B4" s="8" t="s">
        <v>3</v>
      </c>
      <c r="C4" s="9" t="s">
        <v>44</v>
      </c>
      <c r="D4" s="9"/>
      <c r="F4" s="9"/>
      <c r="G4" s="9"/>
      <c r="H4" s="9"/>
      <c r="I4" s="9"/>
      <c r="J4" s="9"/>
      <c r="L4" s="9"/>
      <c r="M4" s="9"/>
    </row>
    <row r="5" spans="2:18" s="10" customFormat="1" ht="14.4" x14ac:dyDescent="0.3">
      <c r="B5" s="8" t="s">
        <v>5</v>
      </c>
      <c r="C5" s="9" t="s">
        <v>45</v>
      </c>
      <c r="D5" s="9"/>
      <c r="F5" s="9"/>
      <c r="G5" s="9"/>
      <c r="H5" s="9"/>
      <c r="I5" s="9"/>
      <c r="J5" s="9"/>
      <c r="L5" s="9"/>
      <c r="M5" s="9"/>
    </row>
    <row r="6" spans="2:18" s="12" customFormat="1" ht="14.4" x14ac:dyDescent="0.3">
      <c r="B6" s="11" t="s">
        <v>7</v>
      </c>
      <c r="C6" s="12" t="s">
        <v>8</v>
      </c>
      <c r="N6" s="9"/>
      <c r="O6" s="9"/>
      <c r="P6" s="9"/>
      <c r="Q6" s="9"/>
      <c r="R6" s="9"/>
    </row>
    <row r="7" spans="2:18" ht="15.6" customHeight="1" x14ac:dyDescent="0.3">
      <c r="N7" s="309" t="s">
        <v>23</v>
      </c>
      <c r="O7" s="310"/>
      <c r="P7" s="310"/>
      <c r="Q7" s="310"/>
      <c r="R7" s="311"/>
    </row>
    <row r="8" spans="2:18" s="2" customFormat="1" ht="78" customHeight="1" x14ac:dyDescent="0.3">
      <c r="B8" s="125" t="s">
        <v>40</v>
      </c>
      <c r="C8" s="121" t="s">
        <v>41</v>
      </c>
      <c r="D8" s="126" t="s">
        <v>46</v>
      </c>
      <c r="E8" s="23" t="s">
        <v>47</v>
      </c>
      <c r="F8" s="126" t="s">
        <v>48</v>
      </c>
      <c r="G8" s="24" t="s">
        <v>26</v>
      </c>
      <c r="H8" s="24" t="s">
        <v>13</v>
      </c>
      <c r="I8" s="129" t="s">
        <v>79</v>
      </c>
      <c r="J8" s="129" t="s">
        <v>80</v>
      </c>
      <c r="K8" s="124" t="s">
        <v>20</v>
      </c>
      <c r="L8" s="31" t="s">
        <v>21</v>
      </c>
      <c r="M8" s="32" t="s">
        <v>22</v>
      </c>
      <c r="N8" s="88" t="s">
        <v>29</v>
      </c>
      <c r="O8" s="88" t="s">
        <v>30</v>
      </c>
      <c r="P8" s="88" t="s">
        <v>31</v>
      </c>
      <c r="Q8" s="88" t="s">
        <v>32</v>
      </c>
      <c r="R8" s="88" t="s">
        <v>33</v>
      </c>
    </row>
    <row r="9" spans="2:18" s="4" customFormat="1" ht="15.6" x14ac:dyDescent="0.3">
      <c r="B9" s="33">
        <v>877</v>
      </c>
      <c r="C9" s="34" t="s">
        <v>2</v>
      </c>
      <c r="D9" s="35">
        <v>100</v>
      </c>
      <c r="E9" s="36">
        <v>44670</v>
      </c>
      <c r="F9" s="37">
        <v>44713</v>
      </c>
      <c r="G9" s="38">
        <f>F9-E9</f>
        <v>43</v>
      </c>
      <c r="H9" s="39">
        <v>71</v>
      </c>
      <c r="I9" s="4" t="s">
        <v>81</v>
      </c>
      <c r="J9" s="130">
        <v>1620000</v>
      </c>
      <c r="K9" s="40" t="s">
        <v>49</v>
      </c>
      <c r="L9" s="41">
        <v>6.4899999999999999E-2</v>
      </c>
      <c r="M9" s="42">
        <v>0.13</v>
      </c>
      <c r="N9" s="44">
        <f>L9*10*50</f>
        <v>32.450000000000003</v>
      </c>
      <c r="O9" s="44">
        <f>M9*10*50</f>
        <v>65</v>
      </c>
      <c r="P9" s="44">
        <f>SUM(N9:O9)</f>
        <v>97.45</v>
      </c>
      <c r="Q9" s="44">
        <f>P9*2.86</f>
        <v>278.70699999999999</v>
      </c>
      <c r="R9" s="97">
        <f>Q9/1000000</f>
        <v>2.78707E-4</v>
      </c>
    </row>
    <row r="10" spans="2:18" s="4" customFormat="1" ht="15.6" x14ac:dyDescent="0.3">
      <c r="B10" s="45">
        <v>56</v>
      </c>
      <c r="C10" s="46" t="s">
        <v>2</v>
      </c>
      <c r="D10" s="47">
        <v>100</v>
      </c>
      <c r="E10" s="48">
        <v>44743</v>
      </c>
      <c r="F10" s="49">
        <v>44789</v>
      </c>
      <c r="G10" s="50">
        <f t="shared" ref="G10:G36" si="0">F10-E10</f>
        <v>46</v>
      </c>
      <c r="H10" s="39">
        <v>83</v>
      </c>
      <c r="I10" s="4" t="s">
        <v>82</v>
      </c>
      <c r="J10" s="130">
        <v>1470000</v>
      </c>
      <c r="K10" s="51" t="s">
        <v>50</v>
      </c>
      <c r="L10" s="44">
        <v>78.8</v>
      </c>
      <c r="M10" s="43">
        <v>53.1</v>
      </c>
      <c r="N10" s="44">
        <f t="shared" ref="N10:N36" si="1">L10*10*50</f>
        <v>39400</v>
      </c>
      <c r="O10" s="44">
        <f t="shared" ref="O10:O36" si="2">M10*10*50</f>
        <v>26550</v>
      </c>
      <c r="P10" s="44">
        <f t="shared" ref="P10:P36" si="3">SUM(N10:O10)</f>
        <v>65950</v>
      </c>
      <c r="Q10" s="44">
        <f t="shared" ref="Q10:Q36" si="4">P10*2.86</f>
        <v>188617</v>
      </c>
      <c r="R10" s="97">
        <f t="shared" ref="R10:R36" si="5">Q10/1000000</f>
        <v>0.18861700000000001</v>
      </c>
    </row>
    <row r="11" spans="2:18" s="4" customFormat="1" ht="15.6" x14ac:dyDescent="0.3">
      <c r="B11" s="45">
        <v>52</v>
      </c>
      <c r="C11" s="46" t="s">
        <v>2</v>
      </c>
      <c r="D11" s="47">
        <v>100</v>
      </c>
      <c r="E11" s="52">
        <v>44749</v>
      </c>
      <c r="F11" s="53">
        <v>44798</v>
      </c>
      <c r="G11" s="50">
        <f t="shared" si="0"/>
        <v>49</v>
      </c>
      <c r="H11" s="39">
        <v>103</v>
      </c>
      <c r="I11" s="4" t="s">
        <v>83</v>
      </c>
      <c r="J11" s="130">
        <v>2180000</v>
      </c>
      <c r="K11" s="51" t="s">
        <v>51</v>
      </c>
      <c r="L11" s="44">
        <v>42.2</v>
      </c>
      <c r="M11" s="43">
        <v>43.7</v>
      </c>
      <c r="N11" s="44">
        <f t="shared" si="1"/>
        <v>21100</v>
      </c>
      <c r="O11" s="44">
        <f t="shared" si="2"/>
        <v>21850</v>
      </c>
      <c r="P11" s="44">
        <f t="shared" si="3"/>
        <v>42950</v>
      </c>
      <c r="Q11" s="44">
        <f t="shared" si="4"/>
        <v>122837</v>
      </c>
      <c r="R11" s="97">
        <f t="shared" si="5"/>
        <v>0.122837</v>
      </c>
    </row>
    <row r="12" spans="2:18" s="4" customFormat="1" ht="15.6" x14ac:dyDescent="0.3">
      <c r="B12" s="45">
        <v>99</v>
      </c>
      <c r="C12" s="46" t="s">
        <v>2</v>
      </c>
      <c r="D12" s="47">
        <v>100</v>
      </c>
      <c r="E12" s="48">
        <v>44788</v>
      </c>
      <c r="F12" s="49">
        <v>44833</v>
      </c>
      <c r="G12" s="50">
        <f t="shared" si="0"/>
        <v>45</v>
      </c>
      <c r="H12" s="39">
        <v>102</v>
      </c>
      <c r="I12" s="4" t="s">
        <v>84</v>
      </c>
      <c r="J12" s="130">
        <v>1580000</v>
      </c>
      <c r="K12" s="51" t="s">
        <v>52</v>
      </c>
      <c r="L12" s="44">
        <v>48</v>
      </c>
      <c r="M12" s="43">
        <v>53.7</v>
      </c>
      <c r="N12" s="44">
        <f t="shared" si="1"/>
        <v>24000</v>
      </c>
      <c r="O12" s="44">
        <f t="shared" si="2"/>
        <v>26850</v>
      </c>
      <c r="P12" s="44">
        <f t="shared" si="3"/>
        <v>50850</v>
      </c>
      <c r="Q12" s="44">
        <f t="shared" si="4"/>
        <v>145431</v>
      </c>
      <c r="R12" s="97">
        <f t="shared" si="5"/>
        <v>0.145431</v>
      </c>
    </row>
    <row r="13" spans="2:18" s="4" customFormat="1" ht="15.6" x14ac:dyDescent="0.3">
      <c r="B13" s="45">
        <v>105</v>
      </c>
      <c r="C13" s="46" t="s">
        <v>2</v>
      </c>
      <c r="D13" s="47">
        <v>100</v>
      </c>
      <c r="E13" s="48">
        <v>44790</v>
      </c>
      <c r="F13" s="49">
        <v>44833</v>
      </c>
      <c r="G13" s="50">
        <f t="shared" si="0"/>
        <v>43</v>
      </c>
      <c r="H13" s="39">
        <v>98</v>
      </c>
      <c r="I13" s="4" t="s">
        <v>85</v>
      </c>
      <c r="J13" s="130">
        <v>2210000</v>
      </c>
      <c r="K13" s="51" t="s">
        <v>53</v>
      </c>
      <c r="L13" s="44">
        <v>53.2</v>
      </c>
      <c r="M13" s="43">
        <v>98.5</v>
      </c>
      <c r="N13" s="44">
        <f t="shared" si="1"/>
        <v>26600</v>
      </c>
      <c r="O13" s="44">
        <f t="shared" si="2"/>
        <v>49250</v>
      </c>
      <c r="P13" s="44">
        <f t="shared" si="3"/>
        <v>75850</v>
      </c>
      <c r="Q13" s="44">
        <f t="shared" si="4"/>
        <v>216931</v>
      </c>
      <c r="R13" s="97">
        <f t="shared" si="5"/>
        <v>0.21693100000000001</v>
      </c>
    </row>
    <row r="14" spans="2:18" s="4" customFormat="1" ht="15.6" x14ac:dyDescent="0.3">
      <c r="B14" s="45">
        <v>108</v>
      </c>
      <c r="C14" s="46" t="s">
        <v>2</v>
      </c>
      <c r="D14" s="47">
        <v>100</v>
      </c>
      <c r="E14" s="48">
        <v>44796</v>
      </c>
      <c r="F14" s="49">
        <v>44838</v>
      </c>
      <c r="G14" s="50">
        <f t="shared" si="0"/>
        <v>42</v>
      </c>
      <c r="H14" s="39">
        <v>94</v>
      </c>
      <c r="I14" s="4" t="s">
        <v>86</v>
      </c>
      <c r="J14" s="130">
        <v>2410000</v>
      </c>
      <c r="K14" s="51" t="s">
        <v>54</v>
      </c>
      <c r="L14" s="44">
        <v>217</v>
      </c>
      <c r="M14" s="43">
        <v>236</v>
      </c>
      <c r="N14" s="44">
        <f t="shared" si="1"/>
        <v>108500</v>
      </c>
      <c r="O14" s="44">
        <f t="shared" si="2"/>
        <v>118000</v>
      </c>
      <c r="P14" s="44">
        <f t="shared" si="3"/>
        <v>226500</v>
      </c>
      <c r="Q14" s="44">
        <f t="shared" si="4"/>
        <v>647790</v>
      </c>
      <c r="R14" s="97">
        <f t="shared" si="5"/>
        <v>0.64778999999999998</v>
      </c>
    </row>
    <row r="15" spans="2:18" s="4" customFormat="1" ht="15.6" x14ac:dyDescent="0.3">
      <c r="B15" s="45">
        <v>111</v>
      </c>
      <c r="C15" s="46" t="s">
        <v>2</v>
      </c>
      <c r="D15" s="47">
        <v>100</v>
      </c>
      <c r="E15" s="48">
        <v>44796</v>
      </c>
      <c r="F15" s="49">
        <v>44838</v>
      </c>
      <c r="G15" s="50">
        <f t="shared" si="0"/>
        <v>42</v>
      </c>
      <c r="H15" s="39">
        <v>96</v>
      </c>
      <c r="I15" s="4" t="s">
        <v>87</v>
      </c>
      <c r="J15" s="130">
        <v>40200</v>
      </c>
      <c r="K15" s="51" t="s">
        <v>55</v>
      </c>
      <c r="L15" s="44">
        <v>44.4</v>
      </c>
      <c r="M15" s="43">
        <v>34.200000000000003</v>
      </c>
      <c r="N15" s="44">
        <f t="shared" si="1"/>
        <v>22200</v>
      </c>
      <c r="O15" s="44">
        <f t="shared" si="2"/>
        <v>17100</v>
      </c>
      <c r="P15" s="44">
        <f t="shared" si="3"/>
        <v>39300</v>
      </c>
      <c r="Q15" s="44">
        <f t="shared" si="4"/>
        <v>112398</v>
      </c>
      <c r="R15" s="97">
        <f t="shared" si="5"/>
        <v>0.112398</v>
      </c>
    </row>
    <row r="16" spans="2:18" s="4" customFormat="1" ht="15.6" x14ac:dyDescent="0.3">
      <c r="B16" s="45">
        <v>106</v>
      </c>
      <c r="C16" s="46" t="s">
        <v>2</v>
      </c>
      <c r="D16" s="47">
        <v>100</v>
      </c>
      <c r="E16" s="48">
        <v>44799</v>
      </c>
      <c r="F16" s="49">
        <v>44855</v>
      </c>
      <c r="G16" s="50">
        <f t="shared" si="0"/>
        <v>56</v>
      </c>
      <c r="H16" s="39">
        <v>87</v>
      </c>
      <c r="I16" s="4" t="s">
        <v>88</v>
      </c>
      <c r="J16" s="130">
        <v>3370000</v>
      </c>
      <c r="K16" s="51" t="s">
        <v>56</v>
      </c>
      <c r="L16" s="44">
        <v>188</v>
      </c>
      <c r="M16" s="43">
        <v>226</v>
      </c>
      <c r="N16" s="44">
        <f t="shared" si="1"/>
        <v>94000</v>
      </c>
      <c r="O16" s="44">
        <f t="shared" si="2"/>
        <v>113000</v>
      </c>
      <c r="P16" s="44">
        <f t="shared" si="3"/>
        <v>207000</v>
      </c>
      <c r="Q16" s="69">
        <f t="shared" si="4"/>
        <v>592020</v>
      </c>
      <c r="R16" s="97">
        <f t="shared" si="5"/>
        <v>0.59201999999999999</v>
      </c>
    </row>
    <row r="17" spans="2:18" s="4" customFormat="1" ht="15.6" x14ac:dyDescent="0.3">
      <c r="B17" s="33">
        <v>938</v>
      </c>
      <c r="C17" s="34" t="s">
        <v>2</v>
      </c>
      <c r="D17" s="54">
        <v>200</v>
      </c>
      <c r="E17" s="55">
        <v>44645</v>
      </c>
      <c r="F17" s="37">
        <v>44690</v>
      </c>
      <c r="G17" s="38">
        <f t="shared" si="0"/>
        <v>45</v>
      </c>
      <c r="H17" s="56">
        <v>120</v>
      </c>
      <c r="I17" s="4" t="s">
        <v>89</v>
      </c>
      <c r="J17" s="130">
        <v>2430000</v>
      </c>
      <c r="K17" s="40" t="s">
        <v>57</v>
      </c>
      <c r="L17" s="57">
        <v>42.9</v>
      </c>
      <c r="M17" s="58">
        <v>57.3</v>
      </c>
      <c r="N17" s="59">
        <f t="shared" si="1"/>
        <v>21450</v>
      </c>
      <c r="O17" s="59">
        <f t="shared" si="2"/>
        <v>28650</v>
      </c>
      <c r="P17" s="59">
        <f t="shared" si="3"/>
        <v>50100</v>
      </c>
      <c r="Q17" s="44">
        <f t="shared" si="4"/>
        <v>143286</v>
      </c>
      <c r="R17" s="98">
        <f t="shared" si="5"/>
        <v>0.143286</v>
      </c>
    </row>
    <row r="18" spans="2:18" s="4" customFormat="1" ht="15.6" x14ac:dyDescent="0.3">
      <c r="B18" s="45">
        <v>839</v>
      </c>
      <c r="C18" s="46" t="s">
        <v>2</v>
      </c>
      <c r="D18" s="60">
        <v>200</v>
      </c>
      <c r="E18" s="48">
        <v>44645</v>
      </c>
      <c r="F18" s="49">
        <v>44690</v>
      </c>
      <c r="G18" s="50">
        <f t="shared" si="0"/>
        <v>45</v>
      </c>
      <c r="H18" s="39">
        <v>105</v>
      </c>
      <c r="I18" s="4" t="s">
        <v>90</v>
      </c>
      <c r="J18" s="130">
        <v>1370000</v>
      </c>
      <c r="K18" s="51" t="s">
        <v>58</v>
      </c>
      <c r="L18" s="44">
        <v>22.7</v>
      </c>
      <c r="M18" s="43">
        <v>16.100000000000001</v>
      </c>
      <c r="N18" s="44">
        <f t="shared" si="1"/>
        <v>11350</v>
      </c>
      <c r="O18" s="44">
        <f t="shared" si="2"/>
        <v>8050</v>
      </c>
      <c r="P18" s="44">
        <f t="shared" si="3"/>
        <v>19400</v>
      </c>
      <c r="Q18" s="44">
        <f t="shared" si="4"/>
        <v>55484</v>
      </c>
      <c r="R18" s="97">
        <f t="shared" si="5"/>
        <v>5.5483999999999999E-2</v>
      </c>
    </row>
    <row r="19" spans="2:18" s="4" customFormat="1" ht="15.6" x14ac:dyDescent="0.3">
      <c r="B19" s="61">
        <v>941</v>
      </c>
      <c r="C19" s="62" t="s">
        <v>2</v>
      </c>
      <c r="D19" s="63">
        <v>200</v>
      </c>
      <c r="E19" s="64">
        <v>44655</v>
      </c>
      <c r="F19" s="65">
        <v>44699</v>
      </c>
      <c r="G19" s="66">
        <f t="shared" si="0"/>
        <v>44</v>
      </c>
      <c r="H19" s="67">
        <v>98</v>
      </c>
      <c r="I19" s="4" t="s">
        <v>91</v>
      </c>
      <c r="J19" s="130">
        <v>1350000</v>
      </c>
      <c r="K19" s="68" t="s">
        <v>59</v>
      </c>
      <c r="L19" s="69">
        <v>14.9</v>
      </c>
      <c r="M19" s="70">
        <v>27.3</v>
      </c>
      <c r="N19" s="44">
        <f t="shared" si="1"/>
        <v>7450</v>
      </c>
      <c r="O19" s="44">
        <f t="shared" si="2"/>
        <v>13650</v>
      </c>
      <c r="P19" s="44">
        <f t="shared" si="3"/>
        <v>21100</v>
      </c>
      <c r="Q19" s="69">
        <f t="shared" si="4"/>
        <v>60346</v>
      </c>
      <c r="R19" s="97">
        <f t="shared" si="5"/>
        <v>6.0345999999999997E-2</v>
      </c>
    </row>
    <row r="20" spans="2:18" s="4" customFormat="1" ht="15.6" x14ac:dyDescent="0.3">
      <c r="B20" s="45">
        <v>991</v>
      </c>
      <c r="C20" s="46" t="s">
        <v>39</v>
      </c>
      <c r="D20" s="47">
        <v>100</v>
      </c>
      <c r="E20" s="48">
        <v>44645</v>
      </c>
      <c r="F20" s="49">
        <v>44690</v>
      </c>
      <c r="G20" s="50">
        <f t="shared" si="0"/>
        <v>45</v>
      </c>
      <c r="H20" s="39">
        <v>87</v>
      </c>
      <c r="I20" s="4" t="s">
        <v>92</v>
      </c>
      <c r="J20" s="130">
        <v>3540000</v>
      </c>
      <c r="K20" s="40" t="s">
        <v>60</v>
      </c>
      <c r="L20" s="44">
        <v>579</v>
      </c>
      <c r="M20" s="43"/>
      <c r="N20" s="59">
        <f t="shared" si="1"/>
        <v>289500</v>
      </c>
      <c r="O20" s="59">
        <f t="shared" si="2"/>
        <v>0</v>
      </c>
      <c r="P20" s="59">
        <f t="shared" si="3"/>
        <v>289500</v>
      </c>
      <c r="Q20" s="44">
        <f t="shared" si="4"/>
        <v>827970</v>
      </c>
      <c r="R20" s="98">
        <f t="shared" si="5"/>
        <v>0.82796999999999998</v>
      </c>
    </row>
    <row r="21" spans="2:18" s="4" customFormat="1" ht="15.6" x14ac:dyDescent="0.3">
      <c r="B21" s="45">
        <v>1024</v>
      </c>
      <c r="C21" s="46" t="s">
        <v>39</v>
      </c>
      <c r="D21" s="47">
        <v>100</v>
      </c>
      <c r="E21" s="48">
        <v>44697</v>
      </c>
      <c r="F21" s="49">
        <v>44706</v>
      </c>
      <c r="G21" s="50">
        <f t="shared" si="0"/>
        <v>9</v>
      </c>
      <c r="H21" s="39">
        <v>73</v>
      </c>
      <c r="I21" s="4" t="s">
        <v>93</v>
      </c>
      <c r="J21" s="130">
        <v>2390000</v>
      </c>
      <c r="K21" s="51" t="s">
        <v>61</v>
      </c>
      <c r="L21" s="44">
        <v>169</v>
      </c>
      <c r="M21" s="43"/>
      <c r="N21" s="44">
        <f t="shared" si="1"/>
        <v>84500</v>
      </c>
      <c r="O21" s="44">
        <f t="shared" si="2"/>
        <v>0</v>
      </c>
      <c r="P21" s="44">
        <f t="shared" si="3"/>
        <v>84500</v>
      </c>
      <c r="Q21" s="44">
        <f t="shared" si="4"/>
        <v>241670</v>
      </c>
      <c r="R21" s="97">
        <f t="shared" si="5"/>
        <v>0.24167</v>
      </c>
    </row>
    <row r="22" spans="2:18" s="4" customFormat="1" ht="15.6" x14ac:dyDescent="0.3">
      <c r="B22" s="45">
        <v>1040</v>
      </c>
      <c r="C22" s="46" t="s">
        <v>39</v>
      </c>
      <c r="D22" s="47">
        <v>100</v>
      </c>
      <c r="E22" s="48">
        <v>44683</v>
      </c>
      <c r="F22" s="49">
        <v>44726</v>
      </c>
      <c r="G22" s="50">
        <f t="shared" si="0"/>
        <v>43</v>
      </c>
      <c r="H22" s="39">
        <v>89</v>
      </c>
      <c r="I22" s="4" t="s">
        <v>94</v>
      </c>
      <c r="J22" s="130">
        <v>4600000</v>
      </c>
      <c r="K22" s="51" t="s">
        <v>62</v>
      </c>
      <c r="L22" s="44">
        <v>2463</v>
      </c>
      <c r="M22" s="43"/>
      <c r="N22" s="44">
        <f t="shared" si="1"/>
        <v>1231500</v>
      </c>
      <c r="O22" s="44">
        <f t="shared" si="2"/>
        <v>0</v>
      </c>
      <c r="P22" s="44">
        <f t="shared" si="3"/>
        <v>1231500</v>
      </c>
      <c r="Q22" s="44">
        <f t="shared" si="4"/>
        <v>3522090</v>
      </c>
      <c r="R22" s="97">
        <f t="shared" si="5"/>
        <v>3.5220899999999999</v>
      </c>
    </row>
    <row r="23" spans="2:18" s="4" customFormat="1" ht="15.6" x14ac:dyDescent="0.3">
      <c r="B23" s="45">
        <v>1048</v>
      </c>
      <c r="C23" s="46" t="s">
        <v>39</v>
      </c>
      <c r="D23" s="47">
        <v>100</v>
      </c>
      <c r="E23" s="48">
        <v>44687</v>
      </c>
      <c r="F23" s="49">
        <v>44734</v>
      </c>
      <c r="G23" s="50">
        <f t="shared" si="0"/>
        <v>47</v>
      </c>
      <c r="H23" s="39">
        <v>97</v>
      </c>
      <c r="I23" s="4" t="s">
        <v>95</v>
      </c>
      <c r="J23" s="130">
        <v>6640000</v>
      </c>
      <c r="K23" s="51" t="s">
        <v>63</v>
      </c>
      <c r="L23" s="44">
        <v>778</v>
      </c>
      <c r="M23" s="43"/>
      <c r="N23" s="44">
        <f t="shared" si="1"/>
        <v>389000</v>
      </c>
      <c r="O23" s="44">
        <f t="shared" si="2"/>
        <v>0</v>
      </c>
      <c r="P23" s="44">
        <f t="shared" si="3"/>
        <v>389000</v>
      </c>
      <c r="Q23" s="44">
        <f t="shared" si="4"/>
        <v>1112540</v>
      </c>
      <c r="R23" s="97">
        <f t="shared" si="5"/>
        <v>1.1125400000000001</v>
      </c>
    </row>
    <row r="24" spans="2:18" s="4" customFormat="1" ht="15.6" x14ac:dyDescent="0.3">
      <c r="B24" s="45">
        <v>1014</v>
      </c>
      <c r="C24" s="46" t="s">
        <v>39</v>
      </c>
      <c r="D24" s="47">
        <v>100</v>
      </c>
      <c r="E24" s="48">
        <v>44706</v>
      </c>
      <c r="F24" s="49">
        <v>44749</v>
      </c>
      <c r="G24" s="50">
        <f t="shared" si="0"/>
        <v>43</v>
      </c>
      <c r="H24" s="39">
        <v>105</v>
      </c>
      <c r="I24" s="4" t="s">
        <v>96</v>
      </c>
      <c r="J24" s="130">
        <v>5070000</v>
      </c>
      <c r="K24" s="51" t="s">
        <v>64</v>
      </c>
      <c r="L24" s="44">
        <v>313</v>
      </c>
      <c r="M24" s="43"/>
      <c r="N24" s="44">
        <f t="shared" si="1"/>
        <v>156500</v>
      </c>
      <c r="O24" s="44">
        <f t="shared" si="2"/>
        <v>0</v>
      </c>
      <c r="P24" s="44">
        <f t="shared" si="3"/>
        <v>156500</v>
      </c>
      <c r="Q24" s="69">
        <f t="shared" si="4"/>
        <v>447590</v>
      </c>
      <c r="R24" s="97">
        <f t="shared" si="5"/>
        <v>0.44758999999999999</v>
      </c>
    </row>
    <row r="25" spans="2:18" s="4" customFormat="1" ht="15.6" x14ac:dyDescent="0.3">
      <c r="B25" s="33">
        <v>1053</v>
      </c>
      <c r="C25" s="34" t="s">
        <v>39</v>
      </c>
      <c r="D25" s="54">
        <v>200</v>
      </c>
      <c r="E25" s="55">
        <v>44664</v>
      </c>
      <c r="F25" s="37">
        <v>44706</v>
      </c>
      <c r="G25" s="38">
        <f t="shared" si="0"/>
        <v>42</v>
      </c>
      <c r="H25" s="56">
        <v>123</v>
      </c>
      <c r="I25" s="4" t="s">
        <v>97</v>
      </c>
      <c r="J25" s="130">
        <v>2510000</v>
      </c>
      <c r="K25" s="71" t="s">
        <v>65</v>
      </c>
      <c r="L25" s="57">
        <v>40.6</v>
      </c>
      <c r="M25" s="58"/>
      <c r="N25" s="59">
        <f t="shared" si="1"/>
        <v>20300</v>
      </c>
      <c r="O25" s="59">
        <f t="shared" si="2"/>
        <v>0</v>
      </c>
      <c r="P25" s="59">
        <f t="shared" si="3"/>
        <v>20300</v>
      </c>
      <c r="Q25" s="44">
        <f t="shared" si="4"/>
        <v>58058</v>
      </c>
      <c r="R25" s="98">
        <f t="shared" si="5"/>
        <v>5.8057999999999998E-2</v>
      </c>
    </row>
    <row r="26" spans="2:18" s="4" customFormat="1" ht="15.6" x14ac:dyDescent="0.3">
      <c r="B26" s="45">
        <v>1031</v>
      </c>
      <c r="C26" s="46" t="s">
        <v>39</v>
      </c>
      <c r="D26" s="60">
        <v>200</v>
      </c>
      <c r="E26" s="72">
        <v>44670</v>
      </c>
      <c r="F26" s="49">
        <v>44713</v>
      </c>
      <c r="G26" s="50">
        <f t="shared" si="0"/>
        <v>43</v>
      </c>
      <c r="H26" s="39">
        <v>87</v>
      </c>
      <c r="I26" s="4" t="s">
        <v>98</v>
      </c>
      <c r="J26" s="130">
        <v>3360000</v>
      </c>
      <c r="K26" s="51" t="s">
        <v>66</v>
      </c>
      <c r="L26" s="41">
        <v>6.3899999999999998E-2</v>
      </c>
      <c r="M26" s="43"/>
      <c r="N26" s="44">
        <f t="shared" si="1"/>
        <v>31.95</v>
      </c>
      <c r="O26" s="44">
        <f t="shared" si="2"/>
        <v>0</v>
      </c>
      <c r="P26" s="44">
        <f t="shared" si="3"/>
        <v>31.95</v>
      </c>
      <c r="Q26" s="44">
        <f t="shared" si="4"/>
        <v>91.376999999999995</v>
      </c>
      <c r="R26" s="97">
        <f t="shared" si="5"/>
        <v>9.1376999999999989E-5</v>
      </c>
    </row>
    <row r="27" spans="2:18" s="4" customFormat="1" ht="15.6" x14ac:dyDescent="0.3">
      <c r="B27" s="45">
        <v>1045</v>
      </c>
      <c r="C27" s="46" t="s">
        <v>39</v>
      </c>
      <c r="D27" s="60">
        <v>200</v>
      </c>
      <c r="E27" s="48">
        <v>44685</v>
      </c>
      <c r="F27" s="49">
        <v>44734</v>
      </c>
      <c r="G27" s="50">
        <f t="shared" si="0"/>
        <v>49</v>
      </c>
      <c r="H27" s="39">
        <v>130</v>
      </c>
      <c r="I27" s="4" t="s">
        <v>99</v>
      </c>
      <c r="J27" s="130">
        <v>3730000</v>
      </c>
      <c r="K27" s="51" t="s">
        <v>67</v>
      </c>
      <c r="L27" s="44">
        <v>36.5</v>
      </c>
      <c r="M27" s="43"/>
      <c r="N27" s="44">
        <f t="shared" si="1"/>
        <v>18250</v>
      </c>
      <c r="O27" s="44">
        <f t="shared" si="2"/>
        <v>0</v>
      </c>
      <c r="P27" s="44">
        <f t="shared" si="3"/>
        <v>18250</v>
      </c>
      <c r="Q27" s="44">
        <f t="shared" si="4"/>
        <v>52195</v>
      </c>
      <c r="R27" s="97">
        <f t="shared" si="5"/>
        <v>5.2194999999999998E-2</v>
      </c>
    </row>
    <row r="28" spans="2:18" s="4" customFormat="1" ht="15.6" x14ac:dyDescent="0.3">
      <c r="B28" s="61">
        <v>1035</v>
      </c>
      <c r="C28" s="62" t="s">
        <v>39</v>
      </c>
      <c r="D28" s="63">
        <v>200</v>
      </c>
      <c r="E28" s="64">
        <v>44699</v>
      </c>
      <c r="F28" s="65">
        <v>44740</v>
      </c>
      <c r="G28" s="66">
        <f t="shared" si="0"/>
        <v>41</v>
      </c>
      <c r="H28" s="67">
        <v>125</v>
      </c>
      <c r="I28" s="4" t="s">
        <v>100</v>
      </c>
      <c r="J28" s="130">
        <v>4380000</v>
      </c>
      <c r="K28" s="51" t="s">
        <v>68</v>
      </c>
      <c r="L28" s="69">
        <v>108</v>
      </c>
      <c r="M28" s="70"/>
      <c r="N28" s="44">
        <f t="shared" si="1"/>
        <v>54000</v>
      </c>
      <c r="O28" s="44">
        <f t="shared" si="2"/>
        <v>0</v>
      </c>
      <c r="P28" s="44">
        <f t="shared" si="3"/>
        <v>54000</v>
      </c>
      <c r="Q28" s="69">
        <f t="shared" si="4"/>
        <v>154440</v>
      </c>
      <c r="R28" s="97">
        <f t="shared" si="5"/>
        <v>0.15443999999999999</v>
      </c>
    </row>
    <row r="29" spans="2:18" s="4" customFormat="1" ht="15.6" x14ac:dyDescent="0.3">
      <c r="B29" s="73">
        <v>12</v>
      </c>
      <c r="C29" s="74" t="s">
        <v>69</v>
      </c>
      <c r="D29" s="75">
        <v>100</v>
      </c>
      <c r="E29" s="76">
        <v>44683</v>
      </c>
      <c r="F29" s="77">
        <v>44726</v>
      </c>
      <c r="G29" s="50">
        <f t="shared" si="0"/>
        <v>43</v>
      </c>
      <c r="H29" s="39">
        <v>94</v>
      </c>
      <c r="I29" s="4" t="s">
        <v>101</v>
      </c>
      <c r="J29" s="130">
        <v>10500000</v>
      </c>
      <c r="K29" s="40" t="s">
        <v>70</v>
      </c>
      <c r="L29" s="44"/>
      <c r="M29" s="43"/>
      <c r="N29" s="59"/>
      <c r="O29" s="59"/>
      <c r="P29" s="59"/>
      <c r="Q29" s="44"/>
      <c r="R29" s="98"/>
    </row>
    <row r="30" spans="2:18" s="4" customFormat="1" ht="15.6" x14ac:dyDescent="0.3">
      <c r="B30" s="73">
        <v>13</v>
      </c>
      <c r="C30" s="74" t="s">
        <v>69</v>
      </c>
      <c r="D30" s="75">
        <v>100</v>
      </c>
      <c r="E30" s="76">
        <v>44673</v>
      </c>
      <c r="F30" s="77">
        <v>44726</v>
      </c>
      <c r="G30" s="50">
        <f t="shared" si="0"/>
        <v>53</v>
      </c>
      <c r="H30" s="39">
        <v>99</v>
      </c>
      <c r="I30" s="4" t="s">
        <v>102</v>
      </c>
      <c r="J30" s="130">
        <v>9860000</v>
      </c>
      <c r="K30" s="51" t="s">
        <v>71</v>
      </c>
      <c r="L30" s="44"/>
      <c r="M30" s="43"/>
      <c r="N30" s="44"/>
      <c r="O30" s="44"/>
      <c r="P30" s="44"/>
      <c r="Q30" s="44"/>
      <c r="R30" s="97"/>
    </row>
    <row r="31" spans="2:18" s="4" customFormat="1" ht="15.6" x14ac:dyDescent="0.3">
      <c r="B31" s="73">
        <v>21</v>
      </c>
      <c r="C31" s="74" t="s">
        <v>69</v>
      </c>
      <c r="D31" s="75">
        <v>100</v>
      </c>
      <c r="E31" s="76">
        <v>44683</v>
      </c>
      <c r="F31" s="77">
        <v>44726</v>
      </c>
      <c r="G31" s="50">
        <f t="shared" si="0"/>
        <v>43</v>
      </c>
      <c r="H31" s="39">
        <v>96</v>
      </c>
      <c r="I31" s="4" t="s">
        <v>103</v>
      </c>
      <c r="J31" s="4" t="s">
        <v>104</v>
      </c>
      <c r="K31" s="51" t="s">
        <v>72</v>
      </c>
      <c r="L31" s="44"/>
      <c r="M31" s="43"/>
      <c r="N31" s="44"/>
      <c r="O31" s="44"/>
      <c r="P31" s="44"/>
      <c r="Q31" s="44"/>
      <c r="R31" s="97"/>
    </row>
    <row r="32" spans="2:18" s="4" customFormat="1" ht="15.6" x14ac:dyDescent="0.3">
      <c r="B32" s="73">
        <v>32</v>
      </c>
      <c r="C32" s="74" t="s">
        <v>69</v>
      </c>
      <c r="D32" s="75">
        <v>100</v>
      </c>
      <c r="E32" s="76">
        <v>44679</v>
      </c>
      <c r="F32" s="77">
        <v>44726</v>
      </c>
      <c r="G32" s="50">
        <f t="shared" si="0"/>
        <v>47</v>
      </c>
      <c r="H32" s="39">
        <v>94</v>
      </c>
      <c r="I32" s="4" t="s">
        <v>105</v>
      </c>
      <c r="J32" s="130">
        <v>6250000</v>
      </c>
      <c r="K32" s="51" t="s">
        <v>73</v>
      </c>
      <c r="L32" s="44"/>
      <c r="M32" s="43"/>
      <c r="N32" s="44"/>
      <c r="O32" s="44"/>
      <c r="P32" s="44"/>
      <c r="Q32" s="44"/>
      <c r="R32" s="97"/>
    </row>
    <row r="33" spans="2:18" s="4" customFormat="1" ht="15.6" x14ac:dyDescent="0.3">
      <c r="B33" s="73">
        <v>30</v>
      </c>
      <c r="C33" s="74" t="s">
        <v>69</v>
      </c>
      <c r="D33" s="75">
        <v>100</v>
      </c>
      <c r="E33" s="76">
        <v>44687</v>
      </c>
      <c r="F33" s="77">
        <v>44734</v>
      </c>
      <c r="G33" s="50">
        <f t="shared" si="0"/>
        <v>47</v>
      </c>
      <c r="H33" s="39">
        <v>88</v>
      </c>
      <c r="I33" s="4" t="s">
        <v>106</v>
      </c>
      <c r="J33" s="4" t="s">
        <v>107</v>
      </c>
      <c r="K33" s="51" t="s">
        <v>74</v>
      </c>
      <c r="L33" s="44"/>
      <c r="M33" s="43"/>
      <c r="N33" s="44"/>
      <c r="O33" s="44"/>
      <c r="P33" s="44"/>
      <c r="Q33" s="69"/>
      <c r="R33" s="97"/>
    </row>
    <row r="34" spans="2:18" s="4" customFormat="1" ht="15.6" x14ac:dyDescent="0.3">
      <c r="B34" s="33">
        <v>81</v>
      </c>
      <c r="C34" s="34" t="s">
        <v>75</v>
      </c>
      <c r="D34" s="35">
        <v>100</v>
      </c>
      <c r="E34" s="55">
        <v>44746</v>
      </c>
      <c r="F34" s="37">
        <v>44789</v>
      </c>
      <c r="G34" s="38">
        <f t="shared" si="0"/>
        <v>43</v>
      </c>
      <c r="H34" s="56">
        <v>105</v>
      </c>
      <c r="I34" s="4" t="s">
        <v>108</v>
      </c>
      <c r="J34" s="130">
        <v>3330000</v>
      </c>
      <c r="K34" s="40" t="s">
        <v>76</v>
      </c>
      <c r="L34" s="57">
        <v>135</v>
      </c>
      <c r="M34" s="58">
        <v>81.900000000000006</v>
      </c>
      <c r="N34" s="59">
        <f t="shared" si="1"/>
        <v>67500</v>
      </c>
      <c r="O34" s="59">
        <f t="shared" si="2"/>
        <v>40950</v>
      </c>
      <c r="P34" s="59">
        <f t="shared" si="3"/>
        <v>108450</v>
      </c>
      <c r="Q34" s="44">
        <f t="shared" si="4"/>
        <v>310167</v>
      </c>
      <c r="R34" s="98">
        <f t="shared" si="5"/>
        <v>0.31016700000000003</v>
      </c>
    </row>
    <row r="35" spans="2:18" s="4" customFormat="1" ht="15.6" x14ac:dyDescent="0.3">
      <c r="B35" s="45">
        <v>91</v>
      </c>
      <c r="C35" s="46" t="s">
        <v>75</v>
      </c>
      <c r="D35" s="47">
        <v>100</v>
      </c>
      <c r="E35" s="48">
        <v>44750</v>
      </c>
      <c r="F35" s="49">
        <v>44798</v>
      </c>
      <c r="G35" s="50">
        <f t="shared" si="0"/>
        <v>48</v>
      </c>
      <c r="H35" s="39">
        <v>111</v>
      </c>
      <c r="I35" s="4" t="s">
        <v>109</v>
      </c>
      <c r="J35" s="130">
        <v>3000000</v>
      </c>
      <c r="K35" s="51" t="s">
        <v>77</v>
      </c>
      <c r="L35" s="44">
        <v>72.8</v>
      </c>
      <c r="M35" s="43">
        <v>62.9</v>
      </c>
      <c r="N35" s="44">
        <f t="shared" si="1"/>
        <v>36400</v>
      </c>
      <c r="O35" s="44">
        <f t="shared" si="2"/>
        <v>31450</v>
      </c>
      <c r="P35" s="44">
        <f t="shared" si="3"/>
        <v>67850</v>
      </c>
      <c r="Q35" s="44">
        <f t="shared" si="4"/>
        <v>194051</v>
      </c>
      <c r="R35" s="97">
        <f t="shared" si="5"/>
        <v>0.194051</v>
      </c>
    </row>
    <row r="36" spans="2:18" s="4" customFormat="1" ht="15.6" x14ac:dyDescent="0.3">
      <c r="B36" s="78">
        <v>89</v>
      </c>
      <c r="C36" s="79" t="s">
        <v>75</v>
      </c>
      <c r="D36" s="80">
        <v>100</v>
      </c>
      <c r="E36" s="81">
        <v>44747</v>
      </c>
      <c r="F36" s="82">
        <v>44803</v>
      </c>
      <c r="G36" s="83">
        <f t="shared" si="0"/>
        <v>56</v>
      </c>
      <c r="H36" s="84">
        <v>103</v>
      </c>
      <c r="I36" s="4" t="s">
        <v>110</v>
      </c>
      <c r="J36" s="130">
        <v>1590000</v>
      </c>
      <c r="K36" s="85" t="s">
        <v>78</v>
      </c>
      <c r="L36" s="87">
        <v>107</v>
      </c>
      <c r="M36" s="86">
        <v>60.1</v>
      </c>
      <c r="N36" s="87">
        <f t="shared" si="1"/>
        <v>53500</v>
      </c>
      <c r="O36" s="87">
        <f t="shared" si="2"/>
        <v>30050</v>
      </c>
      <c r="P36" s="87">
        <f t="shared" si="3"/>
        <v>83550</v>
      </c>
      <c r="Q36" s="69">
        <f t="shared" si="4"/>
        <v>238953</v>
      </c>
      <c r="R36" s="99">
        <f t="shared" si="5"/>
        <v>0.238953</v>
      </c>
    </row>
    <row r="37" spans="2:18" s="4" customFormat="1" ht="15.6" x14ac:dyDescent="0.3"/>
    <row r="38" spans="2:18" s="4" customFormat="1" ht="15.6" x14ac:dyDescent="0.3"/>
    <row r="39" spans="2:18" s="4" customFormat="1" ht="15.6" x14ac:dyDescent="0.3"/>
  </sheetData>
  <mergeCells count="1">
    <mergeCell ref="N7:R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7891-AD44-48B1-893C-18F53DACFCCD}">
  <dimension ref="A1:I25"/>
  <sheetViews>
    <sheetView tabSelected="1" workbookViewId="0">
      <selection activeCell="M11" sqref="M11"/>
    </sheetView>
  </sheetViews>
  <sheetFormatPr defaultRowHeight="15.6" x14ac:dyDescent="0.3"/>
  <cols>
    <col min="1" max="2" width="8.796875" style="138"/>
    <col min="3" max="3" width="12.3984375" style="138" customWidth="1"/>
    <col min="4" max="4" width="11.09765625" style="138" customWidth="1"/>
    <col min="5" max="9" width="8.796875" style="138"/>
  </cols>
  <sheetData>
    <row r="1" spans="1:9" x14ac:dyDescent="0.3">
      <c r="E1" s="312" t="s">
        <v>111</v>
      </c>
      <c r="F1" s="312"/>
      <c r="G1" s="312"/>
      <c r="H1" s="312"/>
      <c r="I1" s="312"/>
    </row>
    <row r="2" spans="1:9" x14ac:dyDescent="0.3">
      <c r="A2" s="138" t="s">
        <v>9</v>
      </c>
      <c r="B2" s="138" t="s">
        <v>148</v>
      </c>
      <c r="C2" s="137" t="s">
        <v>149</v>
      </c>
      <c r="D2" s="137" t="s">
        <v>150</v>
      </c>
      <c r="E2" s="137" t="s">
        <v>112</v>
      </c>
      <c r="F2" s="137" t="s">
        <v>113</v>
      </c>
      <c r="G2" s="137" t="s">
        <v>114</v>
      </c>
      <c r="H2" s="137" t="s">
        <v>115</v>
      </c>
      <c r="I2" s="137" t="s">
        <v>116</v>
      </c>
    </row>
    <row r="3" spans="1:9" x14ac:dyDescent="0.3">
      <c r="A3" s="138" t="s">
        <v>125</v>
      </c>
      <c r="B3" s="138">
        <v>1</v>
      </c>
      <c r="C3" s="138">
        <v>200292</v>
      </c>
      <c r="D3" s="138">
        <v>171600</v>
      </c>
      <c r="E3" s="138">
        <v>77.27</v>
      </c>
      <c r="F3" s="138">
        <v>9.27</v>
      </c>
      <c r="G3" s="138">
        <v>12</v>
      </c>
      <c r="H3" s="138">
        <v>22.4</v>
      </c>
      <c r="I3" s="138">
        <v>2.08</v>
      </c>
    </row>
    <row r="4" spans="1:9" x14ac:dyDescent="0.3">
      <c r="A4" s="138" t="s">
        <v>126</v>
      </c>
      <c r="B4" s="138">
        <v>1</v>
      </c>
      <c r="C4" s="138">
        <v>196939</v>
      </c>
      <c r="D4" s="138">
        <v>18132.399999999998</v>
      </c>
      <c r="E4" s="138">
        <v>52.38</v>
      </c>
      <c r="F4" s="138">
        <v>1.29</v>
      </c>
      <c r="G4" s="138">
        <v>2.4500000000000002</v>
      </c>
      <c r="H4" s="138">
        <v>4.8099999999999996</v>
      </c>
      <c r="I4" s="138">
        <v>0.06</v>
      </c>
    </row>
    <row r="5" spans="1:9" x14ac:dyDescent="0.3">
      <c r="A5" s="138" t="s">
        <v>127</v>
      </c>
      <c r="B5" s="138">
        <v>1</v>
      </c>
      <c r="C5" s="138">
        <v>161485</v>
      </c>
      <c r="D5" s="138">
        <v>84084</v>
      </c>
      <c r="E5" s="138">
        <v>45</v>
      </c>
      <c r="F5" s="138">
        <v>8.65</v>
      </c>
      <c r="G5" s="138">
        <v>19.22</v>
      </c>
      <c r="H5" s="138">
        <v>24.28</v>
      </c>
      <c r="I5" s="138">
        <v>2.1</v>
      </c>
    </row>
    <row r="6" spans="1:9" x14ac:dyDescent="0.3">
      <c r="A6" s="138" t="s">
        <v>128</v>
      </c>
      <c r="B6" s="138">
        <v>3</v>
      </c>
      <c r="C6" s="138">
        <v>526842</v>
      </c>
      <c r="D6" s="138">
        <v>24996.399999999998</v>
      </c>
      <c r="E6" s="138">
        <v>50</v>
      </c>
      <c r="F6" s="138">
        <v>13.41</v>
      </c>
      <c r="G6" s="138">
        <v>26.82</v>
      </c>
      <c r="H6" s="138">
        <v>9.49</v>
      </c>
      <c r="I6" s="138">
        <v>1.27</v>
      </c>
    </row>
    <row r="7" spans="1:9" x14ac:dyDescent="0.3">
      <c r="A7" s="138" t="s">
        <v>129</v>
      </c>
      <c r="B7" s="138">
        <v>3</v>
      </c>
      <c r="C7" s="138">
        <v>323261</v>
      </c>
      <c r="D7" s="138">
        <v>9552.4</v>
      </c>
      <c r="E7" s="138">
        <v>58.33</v>
      </c>
      <c r="F7" s="138">
        <v>0.92</v>
      </c>
      <c r="G7" s="138">
        <v>1.57</v>
      </c>
      <c r="H7" s="138">
        <v>0.91</v>
      </c>
      <c r="I7" s="138">
        <v>0.01</v>
      </c>
    </row>
    <row r="8" spans="1:9" x14ac:dyDescent="0.3">
      <c r="A8" s="138" t="s">
        <v>130</v>
      </c>
      <c r="B8" s="138">
        <v>3</v>
      </c>
      <c r="C8" s="138">
        <v>834926</v>
      </c>
      <c r="D8" s="138">
        <v>55026.399999999994</v>
      </c>
      <c r="E8" s="138" t="s">
        <v>117</v>
      </c>
      <c r="F8" s="138">
        <v>20.36</v>
      </c>
      <c r="G8" s="138">
        <v>23.58</v>
      </c>
      <c r="H8" s="138">
        <v>20</v>
      </c>
      <c r="I8" s="138">
        <v>4.07</v>
      </c>
    </row>
    <row r="9" spans="1:9" x14ac:dyDescent="0.3">
      <c r="A9" s="138" t="s">
        <v>131</v>
      </c>
      <c r="B9" s="138">
        <v>3</v>
      </c>
      <c r="C9" s="138" t="s">
        <v>37</v>
      </c>
      <c r="D9" s="138">
        <v>36350.6</v>
      </c>
      <c r="E9" s="138">
        <v>52.63</v>
      </c>
      <c r="F9" s="138">
        <v>16</v>
      </c>
      <c r="G9" s="138">
        <v>30.4</v>
      </c>
      <c r="H9" s="138">
        <v>34.700000000000003</v>
      </c>
      <c r="I9" s="138">
        <v>5.55</v>
      </c>
    </row>
    <row r="10" spans="1:9" x14ac:dyDescent="0.3">
      <c r="A10" s="138" t="s">
        <v>132</v>
      </c>
      <c r="B10" s="138">
        <v>3</v>
      </c>
      <c r="C10" s="138">
        <v>84289</v>
      </c>
      <c r="D10" s="138">
        <v>10210.199999999999</v>
      </c>
      <c r="E10" s="138">
        <v>60.87</v>
      </c>
      <c r="F10" s="138">
        <v>6.3</v>
      </c>
      <c r="G10" s="138">
        <v>10.36</v>
      </c>
      <c r="H10" s="138">
        <v>17.59</v>
      </c>
      <c r="I10" s="138">
        <v>1.1100000000000001</v>
      </c>
    </row>
    <row r="11" spans="1:9" x14ac:dyDescent="0.3">
      <c r="A11" s="138" t="s">
        <v>133</v>
      </c>
      <c r="B11" s="138">
        <v>7</v>
      </c>
      <c r="C11" s="138">
        <v>1747835</v>
      </c>
      <c r="D11" s="138">
        <v>30115.8</v>
      </c>
      <c r="E11" s="138">
        <v>54.55</v>
      </c>
      <c r="F11" s="138">
        <v>6.32</v>
      </c>
      <c r="G11" s="138">
        <v>11.58</v>
      </c>
      <c r="H11" s="138">
        <v>17.989999999999998</v>
      </c>
      <c r="I11" s="138">
        <v>1.1399999999999999</v>
      </c>
    </row>
    <row r="12" spans="1:9" x14ac:dyDescent="0.3">
      <c r="A12" s="138" t="s">
        <v>134</v>
      </c>
      <c r="B12" s="138">
        <v>7</v>
      </c>
      <c r="C12" s="138">
        <v>1512914</v>
      </c>
      <c r="D12" s="138">
        <v>41956.2</v>
      </c>
      <c r="E12" s="138">
        <v>71.430000000000007</v>
      </c>
      <c r="F12" s="138">
        <v>13.19</v>
      </c>
      <c r="G12" s="138">
        <v>18.47</v>
      </c>
      <c r="H12" s="138">
        <v>36.53</v>
      </c>
      <c r="I12" s="138">
        <v>4.82</v>
      </c>
    </row>
    <row r="13" spans="1:9" x14ac:dyDescent="0.3">
      <c r="A13" s="138" t="s">
        <v>135</v>
      </c>
      <c r="B13" s="138">
        <v>7</v>
      </c>
      <c r="C13" s="138">
        <v>1526964</v>
      </c>
      <c r="D13" s="138">
        <v>54111.199999999997</v>
      </c>
      <c r="E13" s="138">
        <v>76.19</v>
      </c>
      <c r="F13" s="138">
        <v>19.809999999999999</v>
      </c>
      <c r="G13" s="138">
        <v>26</v>
      </c>
      <c r="H13" s="138">
        <v>18.63</v>
      </c>
      <c r="I13" s="138">
        <v>3.69</v>
      </c>
    </row>
    <row r="14" spans="1:9" x14ac:dyDescent="0.3">
      <c r="A14" s="138" t="s">
        <v>136</v>
      </c>
      <c r="B14" s="138">
        <v>12</v>
      </c>
      <c r="C14" s="138">
        <v>2145971</v>
      </c>
      <c r="D14" s="138">
        <v>225368</v>
      </c>
      <c r="E14" s="138">
        <v>63.64</v>
      </c>
      <c r="F14" s="138">
        <v>9.91</v>
      </c>
      <c r="G14" s="138">
        <v>15.57</v>
      </c>
      <c r="H14" s="138">
        <v>3.49</v>
      </c>
      <c r="I14" s="138">
        <v>0.35</v>
      </c>
    </row>
    <row r="15" spans="1:9" x14ac:dyDescent="0.3">
      <c r="A15" s="138" t="s">
        <v>137</v>
      </c>
      <c r="B15" s="138">
        <v>12</v>
      </c>
      <c r="C15" s="138">
        <v>1523275</v>
      </c>
      <c r="D15" s="138">
        <v>21850.399999999998</v>
      </c>
      <c r="E15" s="138">
        <v>52.38</v>
      </c>
      <c r="F15" s="138">
        <v>4.24</v>
      </c>
      <c r="G15" s="138">
        <v>8.09</v>
      </c>
      <c r="H15" s="138">
        <v>3.93</v>
      </c>
      <c r="I15" s="138">
        <v>0.17</v>
      </c>
    </row>
    <row r="16" spans="1:9" x14ac:dyDescent="0.3">
      <c r="A16" s="138" t="s">
        <v>138</v>
      </c>
      <c r="B16" s="138">
        <v>12</v>
      </c>
      <c r="C16" s="138">
        <v>2256075</v>
      </c>
      <c r="D16" s="138">
        <v>144716</v>
      </c>
      <c r="E16" s="138">
        <v>83.33</v>
      </c>
      <c r="F16" s="138">
        <v>8.3800000000000008</v>
      </c>
      <c r="G16" s="138">
        <v>10.050000000000001</v>
      </c>
      <c r="H16" s="138">
        <v>4.7300000000000004</v>
      </c>
      <c r="I16" s="138">
        <v>0.4</v>
      </c>
    </row>
    <row r="17" spans="1:9" x14ac:dyDescent="0.3">
      <c r="A17" s="138" t="s">
        <v>139</v>
      </c>
      <c r="B17" s="138">
        <v>12</v>
      </c>
      <c r="C17" s="138">
        <v>1331807</v>
      </c>
      <c r="D17" s="138">
        <v>145860</v>
      </c>
      <c r="E17" s="138">
        <v>47.83</v>
      </c>
      <c r="F17" s="138">
        <v>4.96</v>
      </c>
      <c r="G17" s="138">
        <v>10.36</v>
      </c>
      <c r="H17" s="138">
        <v>20</v>
      </c>
      <c r="I17" s="138">
        <v>0.99</v>
      </c>
    </row>
    <row r="18" spans="1:9" x14ac:dyDescent="0.3">
      <c r="A18" s="138" t="s">
        <v>140</v>
      </c>
      <c r="B18" s="138">
        <v>30</v>
      </c>
      <c r="C18" s="138">
        <v>1476639</v>
      </c>
      <c r="D18" s="138">
        <v>186758</v>
      </c>
      <c r="E18" s="138">
        <v>100</v>
      </c>
      <c r="F18" s="138">
        <v>22.39</v>
      </c>
      <c r="G18" s="138">
        <v>22.39</v>
      </c>
      <c r="H18" s="138">
        <v>23.71</v>
      </c>
      <c r="I18" s="138">
        <v>5.31</v>
      </c>
    </row>
    <row r="19" spans="1:9" x14ac:dyDescent="0.3">
      <c r="A19" s="138" t="s">
        <v>141</v>
      </c>
      <c r="B19" s="138">
        <v>30</v>
      </c>
      <c r="C19" s="138">
        <v>1649863</v>
      </c>
      <c r="D19" s="138">
        <v>408408</v>
      </c>
      <c r="E19" s="138">
        <v>85</v>
      </c>
      <c r="F19" s="138">
        <v>4.0999999999999996</v>
      </c>
      <c r="G19" s="138">
        <v>4.82</v>
      </c>
      <c r="H19" s="138">
        <v>9.02</v>
      </c>
      <c r="I19" s="138">
        <v>0.37</v>
      </c>
    </row>
    <row r="20" spans="1:9" x14ac:dyDescent="0.3">
      <c r="A20" s="138" t="s">
        <v>142</v>
      </c>
      <c r="B20" s="138">
        <v>30</v>
      </c>
      <c r="C20" s="138">
        <v>1116100</v>
      </c>
      <c r="D20" s="138">
        <v>487058</v>
      </c>
      <c r="E20" s="138">
        <v>63.64</v>
      </c>
      <c r="F20" s="138">
        <v>15.09</v>
      </c>
      <c r="G20" s="138">
        <v>23.71</v>
      </c>
      <c r="H20" s="138">
        <v>35.270000000000003</v>
      </c>
      <c r="I20" s="138">
        <v>5.32</v>
      </c>
    </row>
    <row r="21" spans="1:9" x14ac:dyDescent="0.3">
      <c r="A21" s="138" t="s">
        <v>143</v>
      </c>
      <c r="B21" s="138">
        <v>30</v>
      </c>
      <c r="C21" s="138">
        <v>2255192</v>
      </c>
      <c r="D21" s="138">
        <v>1012440</v>
      </c>
      <c r="E21" s="138">
        <v>92</v>
      </c>
      <c r="F21" s="138">
        <v>12.56</v>
      </c>
      <c r="G21" s="138">
        <v>13.65</v>
      </c>
      <c r="H21" s="138">
        <v>3.73</v>
      </c>
      <c r="I21" s="138">
        <v>0.47</v>
      </c>
    </row>
    <row r="22" spans="1:9" x14ac:dyDescent="0.3">
      <c r="A22" s="138" t="s">
        <v>144</v>
      </c>
      <c r="B22" s="138">
        <v>30</v>
      </c>
      <c r="C22" s="138">
        <v>2171638</v>
      </c>
      <c r="D22" s="138">
        <v>223652</v>
      </c>
      <c r="E22" s="138">
        <v>78.260000000000005</v>
      </c>
      <c r="F22" s="138">
        <v>15.7</v>
      </c>
      <c r="G22" s="138">
        <v>20.059999999999999</v>
      </c>
      <c r="H22" s="138">
        <v>20.55</v>
      </c>
      <c r="I22" s="138">
        <v>3.23</v>
      </c>
    </row>
    <row r="23" spans="1:9" x14ac:dyDescent="0.3">
      <c r="A23" s="138" t="s">
        <v>145</v>
      </c>
      <c r="B23" s="138">
        <v>30</v>
      </c>
      <c r="C23" s="138">
        <v>1594497</v>
      </c>
      <c r="D23" s="138">
        <v>468754</v>
      </c>
      <c r="E23" s="138">
        <v>65</v>
      </c>
      <c r="F23" s="138">
        <v>6.75</v>
      </c>
      <c r="G23" s="138">
        <v>10.38</v>
      </c>
      <c r="H23" s="138">
        <v>27.19</v>
      </c>
      <c r="I23" s="138">
        <v>1.84</v>
      </c>
    </row>
    <row r="24" spans="1:9" x14ac:dyDescent="0.3">
      <c r="A24" s="138" t="s">
        <v>146</v>
      </c>
      <c r="B24" s="138">
        <v>30</v>
      </c>
      <c r="C24" s="138">
        <v>1922492</v>
      </c>
      <c r="D24" s="138">
        <v>1184040</v>
      </c>
      <c r="E24" s="138">
        <v>69.569999999999993</v>
      </c>
      <c r="F24" s="138">
        <v>4.43</v>
      </c>
      <c r="G24" s="138">
        <v>6.38</v>
      </c>
      <c r="H24" s="138">
        <v>5</v>
      </c>
      <c r="I24" s="138">
        <v>0.22</v>
      </c>
    </row>
    <row r="25" spans="1:9" x14ac:dyDescent="0.3">
      <c r="A25" s="138" t="s">
        <v>147</v>
      </c>
      <c r="B25" s="138">
        <v>30</v>
      </c>
      <c r="C25" s="138">
        <v>2543003</v>
      </c>
      <c r="D25" s="138">
        <v>499928</v>
      </c>
      <c r="E25" s="138">
        <v>85.71</v>
      </c>
      <c r="F25" s="138">
        <v>9.76</v>
      </c>
      <c r="G25" s="138">
        <v>11.39</v>
      </c>
      <c r="H25" s="138">
        <v>3.46</v>
      </c>
      <c r="I25" s="138">
        <v>0.34</v>
      </c>
    </row>
  </sheetData>
  <mergeCells count="1"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A5 - Carrot Toby</vt:lpstr>
      <vt:lpstr>Carbon Root Compartment</vt:lpstr>
      <vt:lpstr>Colonization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Loreto Oyarte Galvez</dc:creator>
  <cp:keywords/>
  <dc:description/>
  <cp:lastModifiedBy>Kokkoris, V. (Vasileios)</cp:lastModifiedBy>
  <cp:revision/>
  <dcterms:created xsi:type="dcterms:W3CDTF">2024-01-11T08:11:11Z</dcterms:created>
  <dcterms:modified xsi:type="dcterms:W3CDTF">2024-04-25T16:29:23Z</dcterms:modified>
  <cp:category/>
  <cp:contentStatus/>
</cp:coreProperties>
</file>