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F191AA4A-BB19-43AD-A1CB-4003F3359F30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0" i="1"/>
  <c r="E10" i="1"/>
  <c r="F10" i="1"/>
  <c r="G10" i="1"/>
  <c r="I10" i="1"/>
  <c r="J10" i="1"/>
  <c r="K10" i="1"/>
  <c r="L10" i="1"/>
  <c r="M10" i="1"/>
  <c r="N10" i="1"/>
  <c r="O10" i="1"/>
  <c r="P10" i="1"/>
  <c r="C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  <c r="P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7" i="1"/>
  <c r="C6" i="1"/>
  <c r="D6" i="1"/>
  <c r="E6" i="1"/>
  <c r="F6" i="1"/>
  <c r="G6" i="1"/>
  <c r="H6" i="1"/>
  <c r="H10" i="1" s="1"/>
  <c r="I6" i="1"/>
  <c r="J6" i="1"/>
  <c r="K6" i="1"/>
  <c r="L6" i="1"/>
  <c r="M6" i="1"/>
  <c r="N6" i="1"/>
  <c r="O6" i="1"/>
  <c r="P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</calcChain>
</file>

<file path=xl/sharedStrings.xml><?xml version="1.0" encoding="utf-8"?>
<sst xmlns="http://schemas.openxmlformats.org/spreadsheetml/2006/main" count="11" uniqueCount="11">
  <si>
    <t>YAW_fdbP</t>
    <phoneticPr fontId="1" type="noConversion"/>
  </si>
  <si>
    <t>Vision_x</t>
    <phoneticPr fontId="1" type="noConversion"/>
  </si>
  <si>
    <t>YAW_errorP</t>
    <phoneticPr fontId="1" type="noConversion"/>
  </si>
  <si>
    <t>Vision_errorx</t>
    <phoneticPr fontId="1" type="noConversion"/>
  </si>
  <si>
    <t>-YAW_errorP</t>
    <phoneticPr fontId="1" type="noConversion"/>
  </si>
  <si>
    <t>(以向右正方向)</t>
    <phoneticPr fontId="1" type="noConversion"/>
  </si>
  <si>
    <t>YAW_errorθ</t>
    <phoneticPr fontId="1" type="noConversion"/>
  </si>
  <si>
    <t>解算出来的A</t>
    <phoneticPr fontId="1" type="noConversion"/>
  </si>
  <si>
    <t>A=errorx/tan(θ)</t>
    <phoneticPr fontId="1" type="noConversion"/>
  </si>
  <si>
    <t>E(A)=</t>
    <phoneticPr fontId="1" type="noConversion"/>
  </si>
  <si>
    <t>目标移动和车本身移动在相机中的区别解释深度与errorx是否同步发生变化，但整个过程对于errorx或vx是等价相同的，在补偿或者跟随上，pitch和yaw也是相互独立的不会彼此影响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</si>
</sst>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系数解算结果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Sheet1!$C$1:$P$1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C-41E6-956E-8B7693B30A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Sheet1!$C$10:$P$10</c:f>
              <c:numCache>
                <c:formatCode>General</c:formatCode>
                <c:ptCount val="14"/>
                <c:pt idx="0">
                  <c:v>1821.8827452076528</c:v>
                </c:pt>
                <c:pt idx="1">
                  <c:v>1830.5308750455467</c:v>
                </c:pt>
                <c:pt idx="2">
                  <c:v>1817.1601977021405</c:v>
                </c:pt>
                <c:pt idx="3">
                  <c:v>1805.0874583704835</c:v>
                </c:pt>
                <c:pt idx="4">
                  <c:v>1841.0655337758651</c:v>
                </c:pt>
                <c:pt idx="5">
                  <c:v>1817.1613969057335</c:v>
                </c:pt>
                <c:pt idx="6">
                  <c:v>1886.6246801187051</c:v>
                </c:pt>
                <c:pt idx="7">
                  <c:v>1835.4491345178355</c:v>
                </c:pt>
                <c:pt idx="8">
                  <c:v>1859.0182108597107</c:v>
                </c:pt>
                <c:pt idx="9">
                  <c:v>1861.9661443065406</c:v>
                </c:pt>
                <c:pt idx="10">
                  <c:v>1870.7533006087817</c:v>
                </c:pt>
                <c:pt idx="11">
                  <c:v>1875.0126755457254</c:v>
                </c:pt>
                <c:pt idx="12">
                  <c:v>1877.8924360323936</c:v>
                </c:pt>
                <c:pt idx="13">
                  <c:v>1887.4666651392683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C-41E6-956E-8B7693B3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62992"/>
        <c:axId val="626916168"/>
      </c:lineChart>
      <c:catAx>
        <c:axId val="62616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6168"/>
        <c:crosses val="autoZero"/>
        <c:auto val="1"/>
        <c:lblAlgn val="ctr"/>
        <c:lblOffset val="100"/>
        <c:noMultiLvlLbl val="0"/>
      </c:catAx>
      <c:valAx>
        <c:axId val="6269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1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14</xdr:row>
      <xdr:rowOff>80961</xdr:rowOff>
    </xdr:from>
    <xdr:to>
      <xdr:col>11</xdr:col>
      <xdr:colOff>57150</xdr:colOff>
      <xdr:row>38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791FAE-6938-4CD3-AAA4-6777FF5CF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C17" sqref="C17"/>
    </sheetView>
  </sheetViews>
  <sheetFormatPr defaultRowHeight="14.25" x14ac:dyDescent="0.2"/>
  <cols>
    <col min="1" max="1" width="11.25" customWidth="1"/>
  </cols>
  <sheetData>
    <row r="1" spans="1:1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7" x14ac:dyDescent="0.2">
      <c r="A2" t="s">
        <v>0</v>
      </c>
      <c r="B2">
        <v>300</v>
      </c>
      <c r="C2">
        <v>475</v>
      </c>
      <c r="D2">
        <v>374</v>
      </c>
      <c r="E2">
        <v>267</v>
      </c>
      <c r="F2">
        <v>230</v>
      </c>
      <c r="G2">
        <v>194</v>
      </c>
      <c r="H2">
        <v>167</v>
      </c>
      <c r="I2">
        <v>150</v>
      </c>
      <c r="J2">
        <v>104</v>
      </c>
      <c r="K2">
        <v>56</v>
      </c>
      <c r="L2">
        <v>8165</v>
      </c>
      <c r="M2">
        <v>8100</v>
      </c>
      <c r="N2">
        <v>8031</v>
      </c>
      <c r="O2">
        <v>7987</v>
      </c>
      <c r="P2">
        <v>7942</v>
      </c>
    </row>
    <row r="3" spans="1:17" x14ac:dyDescent="0.2">
      <c r="A3" t="s">
        <v>1</v>
      </c>
      <c r="B3">
        <v>1020</v>
      </c>
      <c r="C3">
        <v>774</v>
      </c>
      <c r="D3">
        <v>916</v>
      </c>
      <c r="E3">
        <v>1066</v>
      </c>
      <c r="F3">
        <v>1117</v>
      </c>
      <c r="G3">
        <v>1170</v>
      </c>
      <c r="H3">
        <v>1206</v>
      </c>
      <c r="I3">
        <v>1238</v>
      </c>
      <c r="J3">
        <v>1298</v>
      </c>
      <c r="K3">
        <v>1372</v>
      </c>
      <c r="L3">
        <v>1497</v>
      </c>
      <c r="M3">
        <v>1600</v>
      </c>
      <c r="N3">
        <v>1712</v>
      </c>
      <c r="O3">
        <v>1786</v>
      </c>
      <c r="P3">
        <v>1867</v>
      </c>
    </row>
    <row r="5" spans="1:17" x14ac:dyDescent="0.2">
      <c r="A5" t="s">
        <v>2</v>
      </c>
      <c r="B5">
        <f>IF(B2-$B$2&gt;4096,B2-$B$2-8192,B2-$B$2)</f>
        <v>0</v>
      </c>
      <c r="C5">
        <f t="shared" ref="C5:P5" si="0">IF(C2-$B$2&gt;4096,C2-$B$2-8192,C2-$B$2)</f>
        <v>175</v>
      </c>
      <c r="D5">
        <f t="shared" si="0"/>
        <v>74</v>
      </c>
      <c r="E5">
        <f t="shared" si="0"/>
        <v>-33</v>
      </c>
      <c r="F5">
        <f t="shared" si="0"/>
        <v>-70</v>
      </c>
      <c r="G5">
        <f t="shared" si="0"/>
        <v>-106</v>
      </c>
      <c r="H5">
        <f t="shared" si="0"/>
        <v>-133</v>
      </c>
      <c r="I5">
        <f t="shared" si="0"/>
        <v>-150</v>
      </c>
      <c r="J5">
        <f t="shared" si="0"/>
        <v>-196</v>
      </c>
      <c r="K5">
        <f t="shared" si="0"/>
        <v>-244</v>
      </c>
      <c r="L5">
        <f t="shared" si="0"/>
        <v>-327</v>
      </c>
      <c r="M5">
        <f t="shared" si="0"/>
        <v>-392</v>
      </c>
      <c r="N5">
        <f t="shared" si="0"/>
        <v>-461</v>
      </c>
      <c r="O5">
        <f t="shared" si="0"/>
        <v>-505</v>
      </c>
      <c r="P5">
        <f t="shared" si="0"/>
        <v>-550</v>
      </c>
    </row>
    <row r="6" spans="1:17" x14ac:dyDescent="0.2">
      <c r="A6" t="s">
        <v>3</v>
      </c>
      <c r="B6">
        <f>B3-$B$3</f>
        <v>0</v>
      </c>
      <c r="C6">
        <f t="shared" ref="C6:P6" si="1">C3-$B$3</f>
        <v>-246</v>
      </c>
      <c r="D6">
        <f t="shared" si="1"/>
        <v>-104</v>
      </c>
      <c r="E6">
        <f t="shared" si="1"/>
        <v>46</v>
      </c>
      <c r="F6">
        <f t="shared" si="1"/>
        <v>97</v>
      </c>
      <c r="G6">
        <f t="shared" si="1"/>
        <v>150</v>
      </c>
      <c r="H6">
        <f t="shared" si="1"/>
        <v>186</v>
      </c>
      <c r="I6">
        <f t="shared" si="1"/>
        <v>218</v>
      </c>
      <c r="J6">
        <f t="shared" si="1"/>
        <v>278</v>
      </c>
      <c r="K6">
        <f t="shared" si="1"/>
        <v>352</v>
      </c>
      <c r="L6">
        <f t="shared" si="1"/>
        <v>477</v>
      </c>
      <c r="M6">
        <f t="shared" si="1"/>
        <v>580</v>
      </c>
      <c r="N6">
        <f t="shared" si="1"/>
        <v>692</v>
      </c>
      <c r="O6">
        <f t="shared" si="1"/>
        <v>766</v>
      </c>
      <c r="P6">
        <f t="shared" si="1"/>
        <v>847</v>
      </c>
    </row>
    <row r="7" spans="1:17" x14ac:dyDescent="0.2">
      <c r="A7" s="1" t="s">
        <v>4</v>
      </c>
      <c r="B7">
        <f>-B5</f>
        <v>0</v>
      </c>
      <c r="C7">
        <f t="shared" ref="C7:P7" si="2">-C5</f>
        <v>-175</v>
      </c>
      <c r="D7">
        <f t="shared" si="2"/>
        <v>-74</v>
      </c>
      <c r="E7">
        <f t="shared" si="2"/>
        <v>33</v>
      </c>
      <c r="F7">
        <f t="shared" si="2"/>
        <v>70</v>
      </c>
      <c r="G7">
        <f t="shared" si="2"/>
        <v>106</v>
      </c>
      <c r="H7">
        <f t="shared" si="2"/>
        <v>133</v>
      </c>
      <c r="I7">
        <f t="shared" si="2"/>
        <v>150</v>
      </c>
      <c r="J7">
        <f t="shared" si="2"/>
        <v>196</v>
      </c>
      <c r="K7">
        <f t="shared" si="2"/>
        <v>244</v>
      </c>
      <c r="L7">
        <f t="shared" si="2"/>
        <v>327</v>
      </c>
      <c r="M7">
        <f t="shared" si="2"/>
        <v>392</v>
      </c>
      <c r="N7">
        <f t="shared" si="2"/>
        <v>461</v>
      </c>
      <c r="O7">
        <f t="shared" si="2"/>
        <v>505</v>
      </c>
      <c r="P7">
        <f>-P5</f>
        <v>550</v>
      </c>
      <c r="Q7" t="s">
        <v>5</v>
      </c>
    </row>
    <row r="9" spans="1:17" x14ac:dyDescent="0.2">
      <c r="A9" t="s">
        <v>6</v>
      </c>
      <c r="B9">
        <f>B7*360/8192</f>
        <v>0</v>
      </c>
      <c r="C9">
        <f t="shared" ref="C9:P9" si="3">C7*360/8192</f>
        <v>-7.6904296875</v>
      </c>
      <c r="D9">
        <f t="shared" si="3"/>
        <v>-3.251953125</v>
      </c>
      <c r="E9">
        <f t="shared" si="3"/>
        <v>1.4501953125</v>
      </c>
      <c r="F9">
        <f t="shared" si="3"/>
        <v>3.076171875</v>
      </c>
      <c r="G9">
        <f t="shared" si="3"/>
        <v>4.658203125</v>
      </c>
      <c r="H9">
        <f t="shared" si="3"/>
        <v>5.8447265625</v>
      </c>
      <c r="I9">
        <f t="shared" si="3"/>
        <v>6.591796875</v>
      </c>
      <c r="J9">
        <f t="shared" si="3"/>
        <v>8.61328125</v>
      </c>
      <c r="K9">
        <f t="shared" si="3"/>
        <v>10.72265625</v>
      </c>
      <c r="L9">
        <f t="shared" si="3"/>
        <v>14.3701171875</v>
      </c>
      <c r="M9">
        <f t="shared" si="3"/>
        <v>17.2265625</v>
      </c>
      <c r="N9">
        <f t="shared" si="3"/>
        <v>20.2587890625</v>
      </c>
      <c r="O9">
        <f t="shared" si="3"/>
        <v>22.1923828125</v>
      </c>
      <c r="P9">
        <f t="shared" si="3"/>
        <v>24.169921875</v>
      </c>
    </row>
    <row r="10" spans="1:17" x14ac:dyDescent="0.2">
      <c r="A10" t="s">
        <v>7</v>
      </c>
      <c r="B10" t="e">
        <f>B6/TAN(B9*57.3)</f>
        <v>#DIV/0!</v>
      </c>
      <c r="C10">
        <f>C6/TAN(C9/57.3)</f>
        <v>1821.8827452076528</v>
      </c>
      <c r="D10">
        <f t="shared" ref="D10:P10" si="4">D6/TAN(D9/57.3)</f>
        <v>1830.5308750455467</v>
      </c>
      <c r="E10">
        <f t="shared" si="4"/>
        <v>1817.1601977021405</v>
      </c>
      <c r="F10">
        <f t="shared" si="4"/>
        <v>1805.0874583704835</v>
      </c>
      <c r="G10">
        <f t="shared" si="4"/>
        <v>1841.0655337758651</v>
      </c>
      <c r="H10">
        <f t="shared" si="4"/>
        <v>1817.1613969057335</v>
      </c>
      <c r="I10">
        <f t="shared" si="4"/>
        <v>1886.6246801187051</v>
      </c>
      <c r="J10">
        <f t="shared" si="4"/>
        <v>1835.4491345178355</v>
      </c>
      <c r="K10">
        <f t="shared" si="4"/>
        <v>1859.0182108597107</v>
      </c>
      <c r="L10">
        <f t="shared" si="4"/>
        <v>1861.9661443065406</v>
      </c>
      <c r="M10">
        <f t="shared" si="4"/>
        <v>1870.7533006087817</v>
      </c>
      <c r="N10">
        <f t="shared" si="4"/>
        <v>1875.0126755457254</v>
      </c>
      <c r="O10">
        <f t="shared" si="4"/>
        <v>1877.8924360323936</v>
      </c>
      <c r="P10">
        <f t="shared" si="4"/>
        <v>1887.4666651392683</v>
      </c>
    </row>
    <row r="11" spans="1:17" x14ac:dyDescent="0.2">
      <c r="A11" t="s">
        <v>8</v>
      </c>
    </row>
    <row r="13" spans="1:17" x14ac:dyDescent="0.2">
      <c r="B13" t="s">
        <v>9</v>
      </c>
      <c r="C13">
        <f>AVERAGE(C10:P10)</f>
        <v>1849.0765324383133</v>
      </c>
    </row>
    <row r="14" spans="1:17" x14ac:dyDescent="0.2">
      <c r="E14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2018-06-19T13:44:24Z</dcterms:modified>
</cp:coreProperties>
</file>