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ocalShare\dkeddie\Downloads\"/>
    </mc:Choice>
  </mc:AlternateContent>
  <xr:revisionPtr revIDLastSave="0" documentId="13_ncr:1_{78A12026-9A27-4889-AD16-C6AE2085B14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ummary" sheetId="2" r:id="rId1"/>
    <sheet name="Register" sheetId="1" r:id="rId2"/>
  </sheets>
  <definedNames>
    <definedName name="_xlnm.Print_Area" localSheetId="1">Register!$A$1:$Q$26</definedName>
    <definedName name="_xlnm.Print_Area" localSheetId="0">Summary!$A$1:$N$64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F6" i="1"/>
  <c r="F26" i="1" s="1"/>
  <c r="E6" i="1"/>
  <c r="J19" i="2"/>
  <c r="F19" i="2"/>
  <c r="F20" i="2"/>
  <c r="J20" i="2"/>
  <c r="F18" i="2"/>
  <c r="J18" i="2"/>
  <c r="P56" i="2"/>
  <c r="P55" i="2"/>
  <c r="P54" i="2"/>
  <c r="P53" i="2"/>
  <c r="P62" i="2"/>
  <c r="P61" i="2"/>
  <c r="P60" i="2"/>
  <c r="P59" i="2"/>
  <c r="P50" i="2"/>
  <c r="P49" i="2"/>
  <c r="P48" i="2"/>
  <c r="P47" i="2"/>
  <c r="P44" i="2"/>
  <c r="P43" i="2"/>
  <c r="P42" i="2"/>
  <c r="P41" i="2"/>
  <c r="P38" i="2"/>
  <c r="P37" i="2"/>
  <c r="P36" i="2"/>
  <c r="P35" i="2"/>
  <c r="P32" i="2"/>
  <c r="P31" i="2"/>
  <c r="P30" i="2"/>
  <c r="P29" i="2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H7" i="2"/>
  <c r="G7" i="2"/>
  <c r="L5" i="1"/>
  <c r="K5" i="1"/>
  <c r="I5" i="1"/>
  <c r="H5" i="1"/>
  <c r="H24" i="1" s="1"/>
  <c r="G5" i="1"/>
  <c r="G24" i="1" s="1"/>
  <c r="J26" i="1"/>
  <c r="H25" i="1" l="1"/>
  <c r="G10" i="1"/>
  <c r="I7" i="2"/>
  <c r="K7" i="2" s="1"/>
  <c r="G25" i="1"/>
  <c r="I54" i="2"/>
  <c r="J54" i="2"/>
  <c r="F55" i="2"/>
  <c r="F53" i="2"/>
  <c r="F13" i="2" s="1"/>
  <c r="J53" i="2"/>
  <c r="J13" i="2" s="1"/>
  <c r="F54" i="2"/>
  <c r="K54" i="2"/>
  <c r="G55" i="2"/>
  <c r="F56" i="2"/>
  <c r="G54" i="2"/>
  <c r="L54" i="2"/>
  <c r="J55" i="2"/>
  <c r="J56" i="2"/>
  <c r="H54" i="2"/>
  <c r="I56" i="2"/>
  <c r="G56" i="2"/>
  <c r="K56" i="2"/>
  <c r="H56" i="2"/>
  <c r="L56" i="2"/>
  <c r="I31" i="2"/>
  <c r="F32" i="2"/>
  <c r="J32" i="2"/>
  <c r="H36" i="2"/>
  <c r="L36" i="2"/>
  <c r="I37" i="2"/>
  <c r="F38" i="2"/>
  <c r="J38" i="2"/>
  <c r="G41" i="2"/>
  <c r="G11" i="2" s="1"/>
  <c r="K41" i="2"/>
  <c r="K11" i="2" s="1"/>
  <c r="F44" i="2"/>
  <c r="J44" i="2"/>
  <c r="H48" i="2"/>
  <c r="L48" i="2"/>
  <c r="I49" i="2"/>
  <c r="F50" i="2"/>
  <c r="J50" i="2"/>
  <c r="G59" i="2"/>
  <c r="G14" i="2" s="1"/>
  <c r="K59" i="2"/>
  <c r="K14" i="2" s="1"/>
  <c r="H60" i="2"/>
  <c r="L60" i="2"/>
  <c r="I61" i="2"/>
  <c r="F62" i="2"/>
  <c r="J62" i="2"/>
  <c r="F31" i="2"/>
  <c r="J31" i="2"/>
  <c r="G32" i="2"/>
  <c r="K32" i="2"/>
  <c r="I36" i="2"/>
  <c r="F37" i="2"/>
  <c r="J37" i="2"/>
  <c r="H41" i="2"/>
  <c r="H11" i="2" s="1"/>
  <c r="L41" i="2"/>
  <c r="L11" i="2" s="1"/>
  <c r="F43" i="2"/>
  <c r="J43" i="2"/>
  <c r="G44" i="2"/>
  <c r="K44" i="2"/>
  <c r="I48" i="2"/>
  <c r="F49" i="2"/>
  <c r="J49" i="2"/>
  <c r="G50" i="2"/>
  <c r="K50" i="2"/>
  <c r="H59" i="2"/>
  <c r="H14" i="2" s="1"/>
  <c r="L59" i="2"/>
  <c r="L14" i="2" s="1"/>
  <c r="I60" i="2"/>
  <c r="F61" i="2"/>
  <c r="J61" i="2"/>
  <c r="F30" i="2"/>
  <c r="J30" i="2"/>
  <c r="G31" i="2"/>
  <c r="K31" i="2"/>
  <c r="H32" i="2"/>
  <c r="L32" i="2"/>
  <c r="F36" i="2"/>
  <c r="J36" i="2"/>
  <c r="G37" i="2"/>
  <c r="K37" i="2"/>
  <c r="I41" i="2"/>
  <c r="I11" i="2" s="1"/>
  <c r="F42" i="2"/>
  <c r="J42" i="2"/>
  <c r="H44" i="2"/>
  <c r="L44" i="2"/>
  <c r="F48" i="2"/>
  <c r="J48" i="2"/>
  <c r="G49" i="2"/>
  <c r="K49" i="2"/>
  <c r="H50" i="2"/>
  <c r="L50" i="2"/>
  <c r="I59" i="2"/>
  <c r="I14" i="2" s="1"/>
  <c r="F60" i="2"/>
  <c r="J60" i="2"/>
  <c r="G61" i="2"/>
  <c r="K61" i="2"/>
  <c r="J29" i="2"/>
  <c r="H31" i="2"/>
  <c r="L31" i="2"/>
  <c r="I32" i="2"/>
  <c r="F35" i="2"/>
  <c r="F10" i="2" s="1"/>
  <c r="J35" i="2"/>
  <c r="G36" i="2"/>
  <c r="K36" i="2"/>
  <c r="H37" i="2"/>
  <c r="L37" i="2"/>
  <c r="F41" i="2"/>
  <c r="F11" i="2" s="1"/>
  <c r="J41" i="2"/>
  <c r="I44" i="2"/>
  <c r="F47" i="2"/>
  <c r="F12" i="2" s="1"/>
  <c r="J47" i="2"/>
  <c r="G48" i="2"/>
  <c r="K48" i="2"/>
  <c r="H49" i="2"/>
  <c r="L49" i="2"/>
  <c r="I50" i="2"/>
  <c r="F59" i="2"/>
  <c r="F14" i="2" s="1"/>
  <c r="J59" i="2"/>
  <c r="G60" i="2"/>
  <c r="K60" i="2"/>
  <c r="H61" i="2"/>
  <c r="L61" i="2"/>
  <c r="F29" i="2"/>
  <c r="I25" i="1"/>
  <c r="K25" i="1" s="1"/>
  <c r="G14" i="1"/>
  <c r="L7" i="2"/>
  <c r="M7" i="2" s="1"/>
  <c r="H14" i="1"/>
  <c r="G8" i="1"/>
  <c r="G20" i="1"/>
  <c r="H21" i="1"/>
  <c r="H6" i="1"/>
  <c r="H29" i="2" s="1"/>
  <c r="H13" i="1"/>
  <c r="G18" i="1"/>
  <c r="H22" i="1"/>
  <c r="G6" i="1"/>
  <c r="G12" i="1"/>
  <c r="G16" i="1"/>
  <c r="G22" i="1"/>
  <c r="I22" i="1" s="1"/>
  <c r="K22" i="1" s="1"/>
  <c r="L22" i="1" s="1"/>
  <c r="M22" i="1" s="1"/>
  <c r="H9" i="1"/>
  <c r="H47" i="2" s="1"/>
  <c r="H12" i="2" s="1"/>
  <c r="H12" i="1"/>
  <c r="H15" i="1"/>
  <c r="H18" i="1"/>
  <c r="H7" i="1"/>
  <c r="H30" i="2" s="1"/>
  <c r="H10" i="1"/>
  <c r="H17" i="1"/>
  <c r="H20" i="1"/>
  <c r="H23" i="1"/>
  <c r="H8" i="1"/>
  <c r="H11" i="1"/>
  <c r="H16" i="1"/>
  <c r="H19" i="1"/>
  <c r="G7" i="1"/>
  <c r="G30" i="2" s="1"/>
  <c r="G9" i="1"/>
  <c r="G47" i="2" s="1"/>
  <c r="G12" i="2" s="1"/>
  <c r="G11" i="1"/>
  <c r="G18" i="2" s="1"/>
  <c r="G13" i="1"/>
  <c r="G15" i="1"/>
  <c r="G17" i="1"/>
  <c r="G19" i="1"/>
  <c r="G21" i="1"/>
  <c r="G23" i="1"/>
  <c r="I24" i="1"/>
  <c r="K24" i="1" s="1"/>
  <c r="I6" i="1" l="1"/>
  <c r="K6" i="1" s="1"/>
  <c r="L6" i="1" s="1"/>
  <c r="L29" i="2" s="1"/>
  <c r="L9" i="2" s="1"/>
  <c r="M50" i="2"/>
  <c r="M41" i="2"/>
  <c r="H18" i="2"/>
  <c r="H38" i="2"/>
  <c r="G38" i="2"/>
  <c r="H53" i="2"/>
  <c r="H13" i="2" s="1"/>
  <c r="G53" i="2"/>
  <c r="G13" i="2" s="1"/>
  <c r="M36" i="2"/>
  <c r="M48" i="2"/>
  <c r="M31" i="2"/>
  <c r="M37" i="2"/>
  <c r="M32" i="2"/>
  <c r="M44" i="2"/>
  <c r="G42" i="2"/>
  <c r="G20" i="2"/>
  <c r="I10" i="1"/>
  <c r="H19" i="2"/>
  <c r="H42" i="2"/>
  <c r="H20" i="2"/>
  <c r="G19" i="2"/>
  <c r="M61" i="2"/>
  <c r="M60" i="2"/>
  <c r="G62" i="2"/>
  <c r="G58" i="2" s="1"/>
  <c r="H62" i="2"/>
  <c r="H58" i="2" s="1"/>
  <c r="I8" i="1"/>
  <c r="I35" i="2" s="1"/>
  <c r="I12" i="1"/>
  <c r="K12" i="1" s="1"/>
  <c r="G43" i="2"/>
  <c r="G35" i="2"/>
  <c r="G10" i="2" s="1"/>
  <c r="I14" i="1"/>
  <c r="K14" i="1" s="1"/>
  <c r="M49" i="2"/>
  <c r="M54" i="2"/>
  <c r="F28" i="2"/>
  <c r="F9" i="2"/>
  <c r="J40" i="2"/>
  <c r="J11" i="2"/>
  <c r="H55" i="2"/>
  <c r="J46" i="2"/>
  <c r="J12" i="2"/>
  <c r="M11" i="2"/>
  <c r="H28" i="2"/>
  <c r="H9" i="2"/>
  <c r="J58" i="2"/>
  <c r="J14" i="2"/>
  <c r="M14" i="2" s="1"/>
  <c r="J28" i="2"/>
  <c r="J9" i="2"/>
  <c r="J34" i="2"/>
  <c r="J10" i="2"/>
  <c r="I55" i="2"/>
  <c r="F52" i="2"/>
  <c r="J52" i="2"/>
  <c r="M56" i="2"/>
  <c r="I23" i="1"/>
  <c r="K23" i="1" s="1"/>
  <c r="H43" i="2"/>
  <c r="H35" i="2"/>
  <c r="K29" i="2"/>
  <c r="G29" i="2"/>
  <c r="I16" i="1"/>
  <c r="K16" i="1" s="1"/>
  <c r="G46" i="2"/>
  <c r="H46" i="2"/>
  <c r="F46" i="2"/>
  <c r="F40" i="2"/>
  <c r="F34" i="2"/>
  <c r="M59" i="2"/>
  <c r="F58" i="2"/>
  <c r="L25" i="1"/>
  <c r="M25" i="1" s="1"/>
  <c r="I11" i="1"/>
  <c r="I18" i="1"/>
  <c r="K18" i="1" s="1"/>
  <c r="I20" i="1"/>
  <c r="K20" i="1" s="1"/>
  <c r="L20" i="1" s="1"/>
  <c r="M20" i="1" s="1"/>
  <c r="I9" i="1"/>
  <c r="I38" i="2" s="1"/>
  <c r="I17" i="1"/>
  <c r="K17" i="1" s="1"/>
  <c r="I13" i="1"/>
  <c r="K13" i="1" s="1"/>
  <c r="L13" i="1" s="1"/>
  <c r="I15" i="1"/>
  <c r="K15" i="1" s="1"/>
  <c r="I21" i="1"/>
  <c r="K21" i="1" s="1"/>
  <c r="I19" i="1"/>
  <c r="K19" i="1" s="1"/>
  <c r="L19" i="1" s="1"/>
  <c r="M19" i="1" s="1"/>
  <c r="I7" i="1"/>
  <c r="H26" i="1"/>
  <c r="L24" i="1"/>
  <c r="M24" i="1" s="1"/>
  <c r="M6" i="1"/>
  <c r="G26" i="1"/>
  <c r="L14" i="1"/>
  <c r="M14" i="1" s="1"/>
  <c r="I29" i="2" l="1"/>
  <c r="L17" i="1"/>
  <c r="M17" i="1" s="1"/>
  <c r="I20" i="2"/>
  <c r="I30" i="2"/>
  <c r="I28" i="2" s="1"/>
  <c r="I18" i="2"/>
  <c r="I53" i="2"/>
  <c r="G52" i="2"/>
  <c r="G34" i="2"/>
  <c r="L23" i="1"/>
  <c r="M23" i="1" s="1"/>
  <c r="G40" i="2"/>
  <c r="K10" i="1"/>
  <c r="I19" i="2"/>
  <c r="I43" i="2"/>
  <c r="K8" i="1"/>
  <c r="L15" i="1"/>
  <c r="M15" i="1" s="1"/>
  <c r="J15" i="2"/>
  <c r="K9" i="2"/>
  <c r="I34" i="2"/>
  <c r="I10" i="2"/>
  <c r="H10" i="2"/>
  <c r="H15" i="2" s="1"/>
  <c r="G28" i="2"/>
  <c r="G9" i="2"/>
  <c r="G15" i="2" s="1"/>
  <c r="I9" i="2"/>
  <c r="J64" i="2"/>
  <c r="F64" i="2"/>
  <c r="H52" i="2"/>
  <c r="F15" i="2"/>
  <c r="H34" i="2"/>
  <c r="K11" i="1"/>
  <c r="I62" i="2"/>
  <c r="H40" i="2"/>
  <c r="L16" i="1"/>
  <c r="M16" i="1" s="1"/>
  <c r="K7" i="1"/>
  <c r="I42" i="2"/>
  <c r="M29" i="2"/>
  <c r="L12" i="1"/>
  <c r="K43" i="2"/>
  <c r="K9" i="1"/>
  <c r="I47" i="2"/>
  <c r="I12" i="2" s="1"/>
  <c r="M13" i="1"/>
  <c r="L21" i="1"/>
  <c r="M21" i="1" s="1"/>
  <c r="I26" i="1"/>
  <c r="L18" i="1"/>
  <c r="K47" i="2" l="1"/>
  <c r="K38" i="2"/>
  <c r="K20" i="2"/>
  <c r="K30" i="2"/>
  <c r="K28" i="2" s="1"/>
  <c r="K18" i="2"/>
  <c r="K53" i="2"/>
  <c r="K13" i="2" s="1"/>
  <c r="I13" i="2"/>
  <c r="I15" i="2" s="1"/>
  <c r="I52" i="2"/>
  <c r="G64" i="2"/>
  <c r="K55" i="2"/>
  <c r="K19" i="2"/>
  <c r="L10" i="1"/>
  <c r="M9" i="2"/>
  <c r="K62" i="2"/>
  <c r="K58" i="2" s="1"/>
  <c r="K35" i="2"/>
  <c r="L8" i="1"/>
  <c r="L43" i="2" s="1"/>
  <c r="M43" i="2" s="1"/>
  <c r="K26" i="1"/>
  <c r="K46" i="2"/>
  <c r="K12" i="2"/>
  <c r="L11" i="1"/>
  <c r="H64" i="2"/>
  <c r="I40" i="2"/>
  <c r="I58" i="2"/>
  <c r="L7" i="1"/>
  <c r="L30" i="2" s="1"/>
  <c r="L28" i="2" s="1"/>
  <c r="K42" i="2"/>
  <c r="K40" i="2" s="1"/>
  <c r="L9" i="1"/>
  <c r="L38" i="2" s="1"/>
  <c r="M12" i="1"/>
  <c r="I46" i="2"/>
  <c r="M18" i="1"/>
  <c r="M30" i="2" l="1"/>
  <c r="M28" i="2" s="1"/>
  <c r="L18" i="2"/>
  <c r="M18" i="2" s="1"/>
  <c r="L53" i="2"/>
  <c r="L13" i="2" s="1"/>
  <c r="M13" i="2" s="1"/>
  <c r="K52" i="2"/>
  <c r="M38" i="2"/>
  <c r="L19" i="2"/>
  <c r="M19" i="2" s="1"/>
  <c r="L55" i="2"/>
  <c r="M10" i="1"/>
  <c r="L42" i="2"/>
  <c r="L40" i="2" s="1"/>
  <c r="L20" i="2"/>
  <c r="M20" i="2" s="1"/>
  <c r="L35" i="2"/>
  <c r="M35" i="2" s="1"/>
  <c r="M8" i="1"/>
  <c r="M11" i="1"/>
  <c r="K10" i="2"/>
  <c r="K34" i="2"/>
  <c r="L26" i="1"/>
  <c r="L62" i="2"/>
  <c r="L58" i="2" s="1"/>
  <c r="I64" i="2"/>
  <c r="M9" i="1"/>
  <c r="L47" i="2"/>
  <c r="L12" i="2" s="1"/>
  <c r="M7" i="1"/>
  <c r="K64" i="2" l="1"/>
  <c r="M34" i="2"/>
  <c r="L52" i="2"/>
  <c r="M53" i="2"/>
  <c r="M55" i="2"/>
  <c r="M52" i="2" s="1"/>
  <c r="M42" i="2"/>
  <c r="M40" i="2" s="1"/>
  <c r="L34" i="2"/>
  <c r="L10" i="2"/>
  <c r="M10" i="2" s="1"/>
  <c r="K15" i="2"/>
  <c r="M12" i="2"/>
  <c r="M26" i="1"/>
  <c r="M62" i="2"/>
  <c r="M58" i="2" s="1"/>
  <c r="L46" i="2"/>
  <c r="M47" i="2"/>
  <c r="M46" i="2" s="1"/>
  <c r="M15" i="2" l="1"/>
  <c r="M22" i="2" s="1"/>
  <c r="L64" i="2"/>
  <c r="L15" i="2"/>
  <c r="M64" i="2"/>
  <c r="M33" i="1" s="1"/>
</calcChain>
</file>

<file path=xl/sharedStrings.xml><?xml version="1.0" encoding="utf-8"?>
<sst xmlns="http://schemas.openxmlformats.org/spreadsheetml/2006/main" count="211" uniqueCount="90">
  <si>
    <t xml:space="preserve"> REV 00</t>
  </si>
  <si>
    <t>Change No</t>
  </si>
  <si>
    <t>Date</t>
  </si>
  <si>
    <t>Location</t>
  </si>
  <si>
    <t>Brief Description</t>
  </si>
  <si>
    <t>Nett Trade</t>
  </si>
  <si>
    <t>Inflation</t>
  </si>
  <si>
    <t>Prelims</t>
  </si>
  <si>
    <t>OH&amp;P</t>
  </si>
  <si>
    <t>Gross Total</t>
  </si>
  <si>
    <t>Status</t>
  </si>
  <si>
    <t>Cat</t>
  </si>
  <si>
    <t>T</t>
  </si>
  <si>
    <t>CD-T</t>
  </si>
  <si>
    <t>A</t>
  </si>
  <si>
    <t>CD-A</t>
  </si>
  <si>
    <t>DD</t>
  </si>
  <si>
    <t>DD-T</t>
  </si>
  <si>
    <t>R</t>
  </si>
  <si>
    <t>CD-R</t>
  </si>
  <si>
    <t>DD-A</t>
  </si>
  <si>
    <t>WIP</t>
  </si>
  <si>
    <t>CD-WIP</t>
  </si>
  <si>
    <t>DD-R</t>
  </si>
  <si>
    <t>PA</t>
  </si>
  <si>
    <t>PA-A</t>
  </si>
  <si>
    <t xml:space="preserve">TOTAL  </t>
  </si>
  <si>
    <t>Construction Contingency</t>
  </si>
  <si>
    <t>Design Contingency</t>
  </si>
  <si>
    <t xml:space="preserve"> Fees </t>
  </si>
  <si>
    <t>PM Tracker No.</t>
  </si>
  <si>
    <t>Status list</t>
  </si>
  <si>
    <t>Rejected</t>
  </si>
  <si>
    <t>Category</t>
  </si>
  <si>
    <t>Pending</t>
  </si>
  <si>
    <t>Definition</t>
  </si>
  <si>
    <t>Regulatory Change</t>
  </si>
  <si>
    <t>Design Development</t>
  </si>
  <si>
    <t>CA</t>
  </si>
  <si>
    <t>CA-R</t>
  </si>
  <si>
    <t>Client Approved Scope Changes</t>
  </si>
  <si>
    <t>Pricing Adjustment</t>
  </si>
  <si>
    <t>EW</t>
  </si>
  <si>
    <t>Early Warning</t>
  </si>
  <si>
    <t>VA</t>
  </si>
  <si>
    <t>Value Engineering</t>
  </si>
  <si>
    <t>Approved -Quintain has accepted change</t>
  </si>
  <si>
    <t>Rejected - Quintain has rejected proposed change</t>
  </si>
  <si>
    <t>Work in Progress -Cost Impact of Change currently being assessed</t>
  </si>
  <si>
    <t>Pending -Cost assessed and decision awaited</t>
  </si>
  <si>
    <t>P</t>
  </si>
  <si>
    <t>Programme Impact</t>
  </si>
  <si>
    <t>Yes</t>
  </si>
  <si>
    <t>No</t>
  </si>
  <si>
    <t>Programme Impact anticipated</t>
  </si>
  <si>
    <t>No anticipated programme impact</t>
  </si>
  <si>
    <t>PM01</t>
  </si>
  <si>
    <t>Block 1</t>
  </si>
  <si>
    <t>PM03</t>
  </si>
  <si>
    <t>SUMMARY OF PROJECT CHANGES</t>
  </si>
  <si>
    <t>COST PLAN BASIS</t>
  </si>
  <si>
    <t>GROSS TOTAL</t>
  </si>
  <si>
    <t>CAT</t>
  </si>
  <si>
    <t>CATEGORY DESCRIPTION</t>
  </si>
  <si>
    <t>Approved</t>
  </si>
  <si>
    <t>VE</t>
  </si>
  <si>
    <t>Pricing / Measurement Adjustments</t>
  </si>
  <si>
    <t>Tenant</t>
  </si>
  <si>
    <t>Work In Progress</t>
  </si>
  <si>
    <t>SUMMARY BY CATEGORY</t>
  </si>
  <si>
    <t>Rev 00</t>
  </si>
  <si>
    <t>Fees</t>
  </si>
  <si>
    <t>Warning !</t>
  </si>
  <si>
    <t>Do not delete below this row.</t>
  </si>
  <si>
    <t xml:space="preserve">Client Scope Changes </t>
  </si>
  <si>
    <t>Regulatory Changes</t>
  </si>
  <si>
    <t>CR</t>
  </si>
  <si>
    <t>Check against summary</t>
  </si>
  <si>
    <t>UPDATED COST PLAN (INCLUDING APPROVED CHANGES AS PER SCHEDULE 1)</t>
  </si>
  <si>
    <t>Pending decision</t>
  </si>
  <si>
    <t>Rejected  change</t>
  </si>
  <si>
    <t>Changes not yet approved or rejected</t>
  </si>
  <si>
    <t>Do not Delete</t>
  </si>
  <si>
    <t>CATEGORY</t>
  </si>
  <si>
    <t>Blank</t>
  </si>
  <si>
    <t>Cost Plan Stage ?</t>
  </si>
  <si>
    <t>DO NOT DELETE</t>
  </si>
  <si>
    <t>Cost Tracker post Design Stage?</t>
  </si>
  <si>
    <t>Total including Approved, Pending and WIP Changes - excluding Rejected Changes</t>
  </si>
  <si>
    <t xml:space="preserve"> Work in Progress - Initial view of cost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</si>
</sst>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5" formatCode="&quot;£&quot;#,##0;\-&quot;£&quot;#,##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dd/mm/yy;@"/>
    <numFmt numFmtId="165" formatCode="dd/mm/yy"/>
    <numFmt numFmtId="166" formatCode="#,##0;[Red]\(#,##0\)"/>
    <numFmt numFmtId="167" formatCode="#,##0\ ;[Red]\(#,##0\)"/>
    <numFmt numFmtId="168" formatCode="[$-C09]dd\-mmm\-yy;@"/>
    <numFmt numFmtId="169" formatCode="000"/>
    <numFmt numFmtId="170" formatCode="d/mm/yy;@"/>
    <numFmt numFmtId="171" formatCode="0.00_ ;[Red]\-0.00\ "/>
    <numFmt numFmtId="173" formatCode="#,##0_);\(#,##0\);\-_0_)"/>
    <numFmt numFmtId="174" formatCode="#,##0.0_);\(#,##0.0\);\-_0_)"/>
    <numFmt numFmtId="175" formatCode="#,##0.00_);\(#,##0.00\);\-_0_)"/>
    <numFmt numFmtId="176" formatCode="#,##0,_);\(#,##0,\);\-_0_)"/>
    <numFmt numFmtId="177" formatCode="#,##0.0,_);\(#,##0.0,\);\-_0_)"/>
    <numFmt numFmtId="178" formatCode="#,##0.00,_);\(#,##0.00,\);\-_0_)"/>
    <numFmt numFmtId="179" formatCode="_(* #,##0.00_);_(* \(#,##0.00\);_(* &quot;-&quot;??_);_(@_)"/>
    <numFmt numFmtId="180" formatCode="_(&quot;£&quot;* #,##0.00_);_(&quot;£&quot;* \(#,##0.00\);_(&quot;£&quot;* &quot;-&quot;??_);_(@_)"/>
    <numFmt numFmtId="181" formatCode="dd\ mmm\ yy"/>
    <numFmt numFmtId="182" formatCode="mmm\ yy"/>
    <numFmt numFmtId="183" formatCode="#,##0_);\(#,##0\);_-* &quot;-&quot;?_-;@"/>
    <numFmt numFmtId="184" formatCode="0.00_)"/>
    <numFmt numFmtId="185" formatCode="General_)"/>
    <numFmt numFmtId="186" formatCode="0%_);\(0%\);\ \ \-\ \ \ \ "/>
    <numFmt numFmtId="187" formatCode="0.0%_);\(0.0%\);\ \ \-\ \ \ \ "/>
    <numFmt numFmtId="188" formatCode="0.00%_);\(0.00%\);\ \ \-\ \ \ \ "/>
    <numFmt numFmtId="189" formatCode="0.000%_);\(0.000%\);\ \ \-\ \ \ \ "/>
    <numFmt numFmtId="190" formatCode="0.0000%"/>
    <numFmt numFmtId="191" formatCode="m/d/yy\ h:mm:ss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7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Arial"/>
      <family val="2"/>
    </font>
    <font>
      <b/>
      <u/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Arial Narrow"/>
      <family val="2"/>
    </font>
    <font>
      <sz val="10"/>
      <name val="Arial Narrow"/>
      <family val="2"/>
    </font>
    <font>
      <sz val="11"/>
      <name val="Arial"/>
      <family val="2"/>
    </font>
    <font>
      <sz val="10"/>
      <name val="Antique Olive"/>
    </font>
    <font>
      <sz val="10"/>
      <name val="Antique Olive"/>
      <family val="2"/>
    </font>
    <font>
      <sz val="10"/>
      <name val="Helv"/>
    </font>
    <font>
      <sz val="9"/>
      <name val="AvantGarde CondBook"/>
      <family val="2"/>
    </font>
    <font>
      <sz val="10"/>
      <color indexed="22"/>
      <name val="Arial"/>
      <family val="2"/>
    </font>
    <font>
      <b/>
      <sz val="18"/>
      <name val="Arial"/>
      <family val="2"/>
    </font>
    <font>
      <u/>
      <sz val="10"/>
      <color indexed="12"/>
      <name val="Geneva"/>
    </font>
    <font>
      <u/>
      <sz val="7.5"/>
      <color indexed="12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b/>
      <i/>
      <sz val="16"/>
      <name val="Helv"/>
    </font>
    <font>
      <sz val="9"/>
      <color theme="1"/>
      <name val="Arial"/>
      <family val="2"/>
    </font>
    <font>
      <sz val="12"/>
      <name val="Tms Rmn"/>
    </font>
    <font>
      <sz val="11"/>
      <color indexed="8"/>
      <name val="Calibri"/>
      <family val="2"/>
    </font>
    <font>
      <sz val="10"/>
      <name val="Geneva"/>
    </font>
    <font>
      <sz val="8"/>
      <name val="Tahoma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name val="AvantGarde CondBook"/>
      <family val="2"/>
    </font>
    <font>
      <sz val="10"/>
      <name val="AvantGarde CondBook"/>
      <family val="2"/>
    </font>
    <font>
      <sz val="9"/>
      <color theme="0"/>
      <name val="Arial"/>
      <family val="2"/>
    </font>
    <font>
      <b/>
      <sz val="14"/>
      <name val="Calibri"/>
      <family val="2"/>
      <scheme val="minor"/>
    </font>
    <font>
      <b/>
      <sz val="22"/>
      <color theme="2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</patternFill>
    </fill>
    <fill>
      <patternFill patternType="solid">
        <fgColor rgb="FFC5B783"/>
        <bgColor indexed="64"/>
      </patternFill>
    </fill>
    <fill>
      <patternFill patternType="solid">
        <fgColor rgb="FFF0B323"/>
        <bgColor indexed="64"/>
      </patternFill>
    </fill>
    <fill>
      <patternFill patternType="solid">
        <fgColor rgb="FF5D7975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indexed="63"/>
      </left>
      <right style="dashed">
        <color indexed="63"/>
      </right>
      <top style="dashed">
        <color indexed="63"/>
      </top>
      <bottom style="dashed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auto="1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49">
    <xf numFmtId="0" fontId="0" fillId="0" borderId="0"/>
    <xf numFmtId="0" fontId="15" fillId="0" borderId="0"/>
    <xf numFmtId="43" fontId="16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 applyNumberFormat="0" applyFill="0" applyBorder="0" applyAlignment="0" applyProtection="0"/>
    <xf numFmtId="0" fontId="44" fillId="0" borderId="0"/>
    <xf numFmtId="173" fontId="16" fillId="0" borderId="0" applyFont="0" applyFill="0" applyBorder="0" applyAlignment="0" applyProtection="0"/>
    <xf numFmtId="174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176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3" fontId="16" fillId="0" borderId="49" applyNumberFormat="0">
      <alignment vertical="center"/>
    </xf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5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5" fontId="45" fillId="0" borderId="0" applyFont="0" applyFill="0" applyBorder="0" applyAlignment="0" applyProtection="0"/>
    <xf numFmtId="181" fontId="45" fillId="0" borderId="35" applyFont="0" applyFill="0" applyBorder="0" applyAlignment="0" applyProtection="0"/>
    <xf numFmtId="181" fontId="46" fillId="0" borderId="35" applyFont="0" applyFill="0" applyBorder="0" applyAlignment="0" applyProtection="0"/>
    <xf numFmtId="182" fontId="45" fillId="0" borderId="0" applyFont="0" applyFill="0" applyBorder="0" applyAlignment="0" applyProtection="0"/>
    <xf numFmtId="0" fontId="47" fillId="0" borderId="50" applyNumberFormat="0" applyFill="0" applyBorder="0" applyAlignment="0"/>
    <xf numFmtId="0" fontId="48" fillId="0" borderId="0">
      <alignment horizontal="left" vertical="top" wrapText="1"/>
    </xf>
    <xf numFmtId="0" fontId="48" fillId="0" borderId="0">
      <alignment horizontal="left" vertical="top" wrapText="1" indent="3"/>
    </xf>
    <xf numFmtId="0" fontId="49" fillId="0" borderId="0" applyNumberFormat="0" applyFont="0" applyFill="0" applyBorder="0" applyAlignment="0" applyProtection="0"/>
    <xf numFmtId="0" fontId="49" fillId="0" borderId="0" applyNumberFormat="0" applyFont="0" applyFill="0" applyBorder="0" applyAlignment="0" applyProtection="0"/>
    <xf numFmtId="0" fontId="49" fillId="0" borderId="0" applyNumberFormat="0" applyFont="0" applyFill="0" applyBorder="0" applyAlignment="0" applyProtection="0"/>
    <xf numFmtId="0" fontId="49" fillId="0" borderId="0" applyNumberFormat="0" applyFont="0" applyFill="0" applyBorder="0" applyAlignment="0" applyProtection="0"/>
    <xf numFmtId="0" fontId="49" fillId="0" borderId="0" applyNumberFormat="0" applyFont="0" applyFill="0" applyBorder="0" applyAlignment="0" applyProtection="0"/>
    <xf numFmtId="0" fontId="49" fillId="0" borderId="0" applyNumberFormat="0" applyFont="0" applyFill="0" applyBorder="0" applyAlignment="0" applyProtection="0"/>
    <xf numFmtId="0" fontId="49" fillId="0" borderId="0" applyNumberFormat="0" applyFont="0" applyFill="0" applyBorder="0" applyAlignment="0" applyProtection="0"/>
    <xf numFmtId="183" fontId="43" fillId="0" borderId="0" applyFill="0" applyBorder="0"/>
    <xf numFmtId="2" fontId="16" fillId="0" borderId="0" applyFont="0" applyFill="0" applyBorder="0" applyAlignment="0" applyProtection="0"/>
    <xf numFmtId="0" fontId="50" fillId="0" borderId="0" applyNumberFormat="0" applyFont="0" applyFill="0" applyAlignment="0" applyProtection="0"/>
    <xf numFmtId="0" fontId="39" fillId="0" borderId="0" applyNumberFormat="0" applyFont="0" applyFill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38" fontId="53" fillId="0" borderId="0"/>
    <xf numFmtId="38" fontId="54" fillId="0" borderId="0"/>
    <xf numFmtId="38" fontId="55" fillId="0" borderId="0"/>
    <xf numFmtId="38" fontId="56" fillId="0" borderId="0"/>
    <xf numFmtId="0" fontId="57" fillId="0" borderId="0"/>
    <xf numFmtId="0" fontId="5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8" fillId="0" borderId="0">
      <alignment vertical="center"/>
    </xf>
    <xf numFmtId="184" fontId="59" fillId="0" borderId="0"/>
    <xf numFmtId="0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85" fontId="61" fillId="0" borderId="0"/>
    <xf numFmtId="185" fontId="6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61" fillId="0" borderId="0"/>
    <xf numFmtId="185" fontId="61" fillId="0" borderId="0"/>
    <xf numFmtId="185" fontId="61" fillId="0" borderId="0"/>
    <xf numFmtId="185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0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2" fillId="0" borderId="0"/>
    <xf numFmtId="0" fontId="63" fillId="0" borderId="0"/>
    <xf numFmtId="185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64" fillId="0" borderId="0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2" fillId="0" borderId="0" applyFont="0" applyFill="0" applyBorder="0" applyAlignment="0" applyProtection="0"/>
    <xf numFmtId="18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9" fontId="1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65" fillId="0" borderId="0" applyNumberFormat="0" applyFont="0" applyFill="0" applyBorder="0" applyAlignment="0" applyProtection="0">
      <alignment horizontal="left"/>
    </xf>
    <xf numFmtId="190" fontId="16" fillId="0" borderId="0" applyFont="0" applyFill="0" applyBorder="0" applyAlignment="0" applyProtection="0"/>
    <xf numFmtId="0" fontId="16" fillId="0" borderId="51" applyNumberFormat="0" applyFont="0" applyFill="0" applyAlignment="0" applyProtection="0"/>
    <xf numFmtId="0" fontId="16" fillId="0" borderId="52" applyNumberFormat="0" applyFont="0" applyFill="0" applyAlignment="0" applyProtection="0"/>
    <xf numFmtId="0" fontId="16" fillId="0" borderId="53" applyNumberFormat="0" applyFont="0" applyFill="0" applyAlignment="0" applyProtection="0"/>
    <xf numFmtId="0" fontId="16" fillId="0" borderId="54" applyNumberFormat="0" applyFont="0" applyFill="0" applyAlignment="0" applyProtection="0"/>
    <xf numFmtId="0" fontId="16" fillId="0" borderId="55" applyNumberFormat="0" applyFont="0" applyFill="0" applyAlignment="0" applyProtection="0"/>
    <xf numFmtId="0" fontId="16" fillId="32" borderId="0" applyNumberFormat="0" applyFont="0" applyBorder="0" applyAlignment="0" applyProtection="0"/>
    <xf numFmtId="0" fontId="16" fillId="0" borderId="56" applyNumberFormat="0" applyFont="0" applyFill="0" applyAlignment="0" applyProtection="0"/>
    <xf numFmtId="0" fontId="16" fillId="0" borderId="57" applyNumberFormat="0" applyFont="0" applyFill="0" applyAlignment="0" applyProtection="0"/>
    <xf numFmtId="46" fontId="16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16" fillId="0" borderId="58" applyNumberFormat="0" applyFont="0" applyFill="0" applyAlignment="0" applyProtection="0"/>
    <xf numFmtId="0" fontId="16" fillId="0" borderId="59" applyNumberFormat="0" applyFont="0" applyFill="0" applyAlignment="0" applyProtection="0"/>
    <xf numFmtId="0" fontId="16" fillId="0" borderId="60" applyNumberFormat="0" applyFont="0" applyFill="0" applyAlignment="0" applyProtection="0"/>
    <xf numFmtId="0" fontId="16" fillId="0" borderId="61" applyNumberFormat="0" applyFont="0" applyFill="0" applyAlignment="0" applyProtection="0"/>
    <xf numFmtId="0" fontId="16" fillId="0" borderId="60" applyNumberFormat="0" applyFont="0" applyFill="0" applyAlignment="0" applyProtection="0"/>
    <xf numFmtId="0" fontId="16" fillId="0" borderId="0" applyNumberFormat="0" applyFont="0" applyFill="0" applyBorder="0" applyProtection="0">
      <alignment horizontal="center"/>
    </xf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Protection="0">
      <alignment horizontal="left"/>
    </xf>
    <xf numFmtId="0" fontId="16" fillId="32" borderId="0" applyNumberFormat="0" applyFont="0" applyBorder="0" applyAlignment="0" applyProtection="0"/>
    <xf numFmtId="0" fontId="70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6" fillId="0" borderId="62" applyNumberFormat="0" applyFont="0" applyFill="0" applyAlignment="0" applyProtection="0"/>
    <xf numFmtId="0" fontId="16" fillId="0" borderId="63" applyNumberFormat="0" applyFont="0" applyFill="0" applyAlignment="0" applyProtection="0"/>
    <xf numFmtId="191" fontId="16" fillId="0" borderId="0" applyFont="0" applyFill="0" applyBorder="0" applyAlignment="0" applyProtection="0"/>
    <xf numFmtId="0" fontId="16" fillId="0" borderId="64" applyNumberFormat="0" applyFont="0" applyFill="0" applyAlignment="0" applyProtection="0"/>
    <xf numFmtId="0" fontId="16" fillId="0" borderId="65" applyNumberFormat="0" applyFont="0" applyFill="0" applyAlignment="0" applyProtection="0"/>
    <xf numFmtId="0" fontId="16" fillId="0" borderId="66" applyNumberFormat="0" applyFont="0" applyFill="0" applyAlignment="0" applyProtection="0"/>
    <xf numFmtId="0" fontId="16" fillId="0" borderId="67" applyNumberFormat="0" applyFont="0" applyFill="0" applyAlignment="0" applyProtection="0"/>
    <xf numFmtId="0" fontId="16" fillId="0" borderId="68" applyNumberFormat="0" applyFont="0" applyFill="0" applyAlignment="0" applyProtection="0"/>
    <xf numFmtId="0" fontId="71" fillId="0" borderId="0">
      <alignment vertical="center"/>
    </xf>
    <xf numFmtId="0" fontId="63" fillId="0" borderId="0"/>
    <xf numFmtId="0" fontId="72" fillId="0" borderId="0">
      <alignment horizontal="left" vertical="top" wrapText="1"/>
    </xf>
    <xf numFmtId="4" fontId="47" fillId="0" borderId="38"/>
    <xf numFmtId="0" fontId="16" fillId="0" borderId="69" applyNumberFormat="0" applyFon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5" applyNumberFormat="0" applyAlignment="0" applyProtection="0"/>
    <xf numFmtId="0" fontId="1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8" fillId="4" borderId="0" applyNumberFormat="0" applyBorder="0" applyAlignment="0" applyProtection="0"/>
    <xf numFmtId="0" fontId="1" fillId="0" borderId="0"/>
    <xf numFmtId="0" fontId="1" fillId="6" borderId="6" applyNumberFormat="0" applyFont="0" applyAlignment="0" applyProtection="0"/>
    <xf numFmtId="0" fontId="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6" fillId="0" borderId="0"/>
    <xf numFmtId="181" fontId="46" fillId="0" borderId="88" applyFont="0" applyFill="0" applyBorder="0" applyAlignment="0" applyProtection="0"/>
    <xf numFmtId="0" fontId="16" fillId="0" borderId="0"/>
    <xf numFmtId="0" fontId="16" fillId="0" borderId="0"/>
    <xf numFmtId="181" fontId="45" fillId="0" borderId="88" applyFont="0" applyFill="0" applyBorder="0" applyAlignment="0" applyProtection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9" applyNumberFormat="0" applyFont="0" applyFill="0" applyAlignment="0" applyProtection="0"/>
    <xf numFmtId="0" fontId="16" fillId="0" borderId="90" applyNumberFormat="0" applyFont="0" applyFill="0" applyAlignment="0" applyProtection="0"/>
    <xf numFmtId="0" fontId="16" fillId="0" borderId="91" applyNumberFormat="0" applyFont="0" applyFill="0" applyAlignment="0" applyProtection="0"/>
    <xf numFmtId="0" fontId="16" fillId="0" borderId="90" applyNumberFormat="0" applyFont="0" applyFill="0" applyAlignment="0" applyProtection="0"/>
    <xf numFmtId="0" fontId="16" fillId="0" borderId="92" applyNumberFormat="0" applyFont="0" applyFill="0" applyAlignment="0" applyProtection="0"/>
    <xf numFmtId="0" fontId="16" fillId="0" borderId="93" applyNumberFormat="0" applyFont="0" applyFill="0" applyAlignment="0" applyProtection="0"/>
    <xf numFmtId="0" fontId="16" fillId="0" borderId="94" applyNumberFormat="0" applyFont="0" applyFill="0" applyAlignment="0" applyProtection="0"/>
    <xf numFmtId="0" fontId="16" fillId="0" borderId="95" applyNumberFormat="0" applyFont="0" applyFill="0" applyAlignment="0" applyProtection="0"/>
    <xf numFmtId="0" fontId="16" fillId="0" borderId="96" applyNumberFormat="0" applyFont="0" applyFill="0" applyAlignment="0" applyProtection="0"/>
    <xf numFmtId="0" fontId="16" fillId="0" borderId="97" applyNumberFormat="0" applyFont="0" applyFill="0" applyAlignment="0" applyProtection="0"/>
  </cellStyleXfs>
  <cellXfs count="264">
    <xf numFmtId="0" fontId="0" fillId="0" borderId="0" xfId="0"/>
    <xf numFmtId="0" fontId="15" fillId="0" borderId="0" xfId="1"/>
    <xf numFmtId="0" fontId="15" fillId="0" borderId="0" xfId="1" applyAlignment="1"/>
    <xf numFmtId="167" fontId="18" fillId="0" borderId="0" xfId="1" applyNumberFormat="1" applyFont="1" applyBorder="1" applyAlignment="1">
      <alignment horizontal="right" vertical="center" wrapText="1"/>
    </xf>
    <xf numFmtId="0" fontId="18" fillId="0" borderId="0" xfId="1" applyFont="1" applyBorder="1" applyAlignment="1">
      <alignment horizontal="center" vertical="center" wrapText="1"/>
    </xf>
    <xf numFmtId="0" fontId="23" fillId="0" borderId="0" xfId="3" applyFont="1" applyFill="1" applyBorder="1" applyAlignment="1" applyProtection="1">
      <alignment vertical="center"/>
    </xf>
    <xf numFmtId="167" fontId="20" fillId="0" borderId="0" xfId="1" applyNumberFormat="1" applyFont="1" applyFill="1" applyBorder="1" applyAlignment="1">
      <alignment horizontal="center" vertical="center"/>
    </xf>
    <xf numFmtId="0" fontId="18" fillId="0" borderId="0" xfId="1" applyFont="1" applyAlignment="1">
      <alignment vertical="center"/>
    </xf>
    <xf numFmtId="167" fontId="32" fillId="0" borderId="0" xfId="1" applyNumberFormat="1" applyFont="1" applyAlignment="1">
      <alignment horizontal="left" vertical="center"/>
    </xf>
    <xf numFmtId="167" fontId="19" fillId="0" borderId="0" xfId="1" applyNumberFormat="1" applyFont="1" applyAlignment="1">
      <alignment horizontal="center" vertical="center"/>
    </xf>
    <xf numFmtId="167" fontId="30" fillId="0" borderId="0" xfId="3" applyNumberFormat="1" applyFont="1" applyFill="1" applyBorder="1" applyAlignment="1" applyProtection="1">
      <alignment horizontal="right" vertical="center"/>
    </xf>
    <xf numFmtId="0" fontId="29" fillId="0" borderId="0" xfId="1" applyFont="1" applyBorder="1" applyAlignment="1">
      <alignment vertical="center"/>
    </xf>
    <xf numFmtId="0" fontId="21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18" fillId="0" borderId="0" xfId="1" applyFont="1" applyBorder="1" applyAlignment="1">
      <alignment vertical="center" wrapText="1"/>
    </xf>
    <xf numFmtId="165" fontId="26" fillId="0" borderId="0" xfId="1" applyNumberFormat="1" applyFont="1" applyFill="1" applyBorder="1" applyAlignment="1" applyProtection="1">
      <alignment horizontal="center" vertical="center"/>
      <protection locked="0"/>
    </xf>
    <xf numFmtId="3" fontId="21" fillId="0" borderId="0" xfId="1" applyNumberFormat="1" applyFont="1" applyBorder="1" applyAlignment="1">
      <alignment horizontal="center" vertical="center" wrapText="1"/>
    </xf>
    <xf numFmtId="0" fontId="29" fillId="0" borderId="0" xfId="1" applyFont="1" applyBorder="1" applyAlignment="1">
      <alignment vertical="center" wrapText="1"/>
    </xf>
    <xf numFmtId="0" fontId="34" fillId="0" borderId="0" xfId="1" applyFont="1" applyBorder="1" applyAlignment="1">
      <alignment vertical="center" wrapText="1"/>
    </xf>
    <xf numFmtId="0" fontId="24" fillId="0" borderId="0" xfId="1" applyFont="1" applyBorder="1" applyAlignment="1">
      <alignment vertical="center" wrapText="1"/>
    </xf>
    <xf numFmtId="165" fontId="26" fillId="0" borderId="0" xfId="1" applyNumberFormat="1" applyFont="1" applyBorder="1" applyAlignment="1" applyProtection="1">
      <alignment horizontal="center" vertical="center"/>
      <protection locked="0"/>
    </xf>
    <xf numFmtId="167" fontId="26" fillId="0" borderId="0" xfId="2" applyNumberFormat="1" applyFont="1" applyBorder="1" applyAlignment="1" applyProtection="1">
      <alignment horizontal="center" vertical="center"/>
      <protection locked="0"/>
    </xf>
    <xf numFmtId="0" fontId="29" fillId="0" borderId="0" xfId="1" applyFont="1" applyAlignment="1">
      <alignment vertical="center" wrapText="1"/>
    </xf>
    <xf numFmtId="0" fontId="18" fillId="0" borderId="0" xfId="1" applyFont="1" applyAlignment="1">
      <alignment vertical="center" wrapText="1"/>
    </xf>
    <xf numFmtId="0" fontId="18" fillId="0" borderId="0" xfId="1" applyFont="1" applyAlignment="1">
      <alignment horizontal="center" vertical="center" wrapText="1"/>
    </xf>
    <xf numFmtId="164" fontId="18" fillId="0" borderId="0" xfId="1" applyNumberFormat="1" applyFont="1" applyAlignment="1">
      <alignment horizontal="center" vertical="center" wrapText="1"/>
    </xf>
    <xf numFmtId="167" fontId="18" fillId="0" borderId="0" xfId="1" applyNumberFormat="1" applyFont="1" applyAlignment="1">
      <alignment horizontal="right" vertical="center" wrapText="1"/>
    </xf>
    <xf numFmtId="3" fontId="21" fillId="0" borderId="0" xfId="1" applyNumberFormat="1" applyFont="1" applyAlignment="1">
      <alignment horizontal="center" vertical="center" wrapText="1"/>
    </xf>
    <xf numFmtId="168" fontId="35" fillId="0" borderId="0" xfId="1" applyNumberFormat="1" applyFont="1" applyFill="1" applyBorder="1" applyAlignment="1" applyProtection="1">
      <alignment horizontal="center" vertical="center" wrapText="1"/>
      <protection locked="0"/>
    </xf>
    <xf numFmtId="167" fontId="33" fillId="0" borderId="0" xfId="1" applyNumberFormat="1" applyFont="1" applyFill="1" applyBorder="1" applyAlignment="1" applyProtection="1">
      <alignment horizontal="left" vertical="center"/>
      <protection locked="0"/>
    </xf>
    <xf numFmtId="166" fontId="36" fillId="0" borderId="0" xfId="1" applyNumberFormat="1" applyFont="1" applyFill="1" applyBorder="1" applyAlignment="1" applyProtection="1">
      <alignment horizontal="center" vertical="center" wrapText="1"/>
      <protection locked="0"/>
    </xf>
    <xf numFmtId="167" fontId="21" fillId="31" borderId="0" xfId="1" applyNumberFormat="1" applyFont="1" applyFill="1" applyBorder="1" applyAlignment="1">
      <alignment horizontal="center" vertical="center"/>
    </xf>
    <xf numFmtId="167" fontId="21" fillId="31" borderId="0" xfId="1" applyNumberFormat="1" applyFont="1" applyFill="1" applyBorder="1" applyAlignment="1">
      <alignment horizontal="right" vertical="center" wrapText="1" indent="3"/>
    </xf>
    <xf numFmtId="166" fontId="36" fillId="0" borderId="0" xfId="1" applyNumberFormat="1" applyFont="1" applyFill="1" applyBorder="1" applyAlignment="1" applyProtection="1">
      <alignment vertical="center" wrapText="1"/>
      <protection locked="0"/>
    </xf>
    <xf numFmtId="166" fontId="36" fillId="0" borderId="8" xfId="1" applyNumberFormat="1" applyFont="1" applyFill="1" applyBorder="1" applyAlignment="1" applyProtection="1">
      <alignment vertical="center" wrapText="1"/>
      <protection locked="0"/>
    </xf>
    <xf numFmtId="171" fontId="33" fillId="0" borderId="0" xfId="1" applyNumberFormat="1" applyFont="1" applyFill="1" applyBorder="1" applyAlignment="1" applyProtection="1">
      <alignment horizontal="left" vertical="center"/>
      <protection locked="0"/>
    </xf>
    <xf numFmtId="171" fontId="20" fillId="0" borderId="0" xfId="1" applyNumberFormat="1" applyFont="1" applyFill="1" applyBorder="1" applyAlignment="1">
      <alignment horizontal="center" vertical="center"/>
    </xf>
    <xf numFmtId="171" fontId="18" fillId="0" borderId="0" xfId="4" applyNumberFormat="1" applyFont="1" applyFill="1" applyBorder="1" applyAlignment="1" applyProtection="1">
      <alignment horizontal="center" vertical="center"/>
    </xf>
    <xf numFmtId="171" fontId="18" fillId="0" borderId="0" xfId="1" applyNumberFormat="1" applyFont="1" applyBorder="1" applyAlignment="1">
      <alignment horizontal="right" vertical="center" wrapText="1"/>
    </xf>
    <xf numFmtId="171" fontId="27" fillId="0" borderId="0" xfId="1" applyNumberFormat="1" applyFont="1" applyFill="1" applyBorder="1" applyAlignment="1">
      <alignment vertical="center" wrapText="1"/>
    </xf>
    <xf numFmtId="171" fontId="26" fillId="0" borderId="0" xfId="2" applyNumberFormat="1" applyFont="1" applyBorder="1" applyAlignment="1" applyProtection="1">
      <alignment horizontal="center" vertical="center"/>
      <protection locked="0"/>
    </xf>
    <xf numFmtId="171" fontId="18" fillId="0" borderId="0" xfId="1" applyNumberFormat="1" applyFont="1" applyAlignment="1">
      <alignment horizontal="right" vertical="center" wrapText="1"/>
    </xf>
    <xf numFmtId="171" fontId="19" fillId="0" borderId="0" xfId="1" applyNumberFormat="1" applyFont="1" applyAlignment="1">
      <alignment horizontal="center" vertical="center" wrapText="1"/>
    </xf>
    <xf numFmtId="0" fontId="38" fillId="0" borderId="0" xfId="1" applyFont="1" applyBorder="1" applyAlignment="1">
      <alignment vertical="center"/>
    </xf>
    <xf numFmtId="0" fontId="23" fillId="0" borderId="0" xfId="3" applyFont="1" applyFill="1" applyBorder="1" applyAlignment="1" applyProtection="1">
      <alignment vertical="center" wrapText="1"/>
    </xf>
    <xf numFmtId="38" fontId="21" fillId="0" borderId="13" xfId="1" applyNumberFormat="1" applyFont="1" applyFill="1" applyBorder="1" applyAlignment="1">
      <alignment horizontal="right" vertical="center" wrapText="1"/>
    </xf>
    <xf numFmtId="167" fontId="21" fillId="0" borderId="13" xfId="1" applyNumberFormat="1" applyFont="1" applyFill="1" applyBorder="1" applyAlignment="1">
      <alignment horizontal="right" vertical="center" wrapText="1" indent="3"/>
    </xf>
    <xf numFmtId="167" fontId="21" fillId="0" borderId="13" xfId="1" applyNumberFormat="1" applyFont="1" applyFill="1" applyBorder="1" applyAlignment="1">
      <alignment horizontal="right" vertical="center" wrapText="1"/>
    </xf>
    <xf numFmtId="169" fontId="41" fillId="0" borderId="27" xfId="1" applyNumberFormat="1" applyFont="1" applyFill="1" applyBorder="1" applyAlignment="1" applyProtection="1">
      <alignment horizontal="center" vertical="center" wrapText="1"/>
      <protection locked="0"/>
    </xf>
    <xf numFmtId="3" fontId="41" fillId="0" borderId="28" xfId="1" applyNumberFormat="1" applyFont="1" applyFill="1" applyBorder="1" applyAlignment="1" applyProtection="1">
      <alignment horizontal="center" vertical="center" wrapText="1"/>
      <protection locked="0"/>
    </xf>
    <xf numFmtId="164" fontId="41" fillId="0" borderId="28" xfId="1" applyNumberFormat="1" applyFont="1" applyFill="1" applyBorder="1" applyAlignment="1" applyProtection="1">
      <alignment horizontal="center" vertical="center" wrapText="1"/>
      <protection locked="0"/>
    </xf>
    <xf numFmtId="0" fontId="41" fillId="0" borderId="28" xfId="1" applyNumberFormat="1" applyFont="1" applyFill="1" applyBorder="1" applyAlignment="1" applyProtection="1">
      <alignment horizontal="left" vertical="center"/>
      <protection locked="0"/>
    </xf>
    <xf numFmtId="167" fontId="41" fillId="0" borderId="28" xfId="1" applyNumberFormat="1" applyFont="1" applyFill="1" applyBorder="1" applyAlignment="1" applyProtection="1">
      <alignment horizontal="right" vertical="center" wrapText="1"/>
      <protection locked="0"/>
    </xf>
    <xf numFmtId="38" fontId="41" fillId="0" borderId="28" xfId="1" applyNumberFormat="1" applyFont="1" applyFill="1" applyBorder="1" applyAlignment="1" applyProtection="1">
      <alignment horizontal="right" vertical="center" wrapText="1"/>
      <protection locked="0"/>
    </xf>
    <xf numFmtId="38" fontId="69" fillId="0" borderId="28" xfId="1" applyNumberFormat="1" applyFont="1" applyFill="1" applyBorder="1" applyAlignment="1" applyProtection="1">
      <alignment horizontal="right" vertical="center" wrapText="1"/>
      <protection locked="0"/>
    </xf>
    <xf numFmtId="166" fontId="69" fillId="0" borderId="28" xfId="1" applyNumberFormat="1" applyFont="1" applyFill="1" applyBorder="1" applyAlignment="1" applyProtection="1">
      <alignment horizontal="center" vertical="center" wrapText="1"/>
      <protection locked="0"/>
    </xf>
    <xf numFmtId="170" fontId="69" fillId="0" borderId="28" xfId="1" applyNumberFormat="1" applyFont="1" applyFill="1" applyBorder="1" applyAlignment="1" applyProtection="1">
      <alignment horizontal="center" vertical="center" wrapText="1"/>
      <protection locked="0"/>
    </xf>
    <xf numFmtId="170" fontId="69" fillId="0" borderId="29" xfId="1" applyNumberFormat="1" applyFont="1" applyFill="1" applyBorder="1" applyAlignment="1" applyProtection="1">
      <alignment horizontal="center" vertical="center" wrapText="1"/>
      <protection locked="0"/>
    </xf>
    <xf numFmtId="166" fontId="69" fillId="31" borderId="0" xfId="1" applyNumberFormat="1" applyFont="1" applyFill="1" applyBorder="1" applyAlignment="1" applyProtection="1">
      <alignment horizontal="center" vertical="center" wrapText="1"/>
      <protection locked="0"/>
    </xf>
    <xf numFmtId="0" fontId="73" fillId="0" borderId="0" xfId="1" applyFont="1" applyAlignment="1">
      <alignment vertical="center"/>
    </xf>
    <xf numFmtId="0" fontId="41" fillId="0" borderId="0" xfId="1" applyFont="1" applyBorder="1" applyAlignment="1">
      <alignment vertical="center" wrapText="1"/>
    </xf>
    <xf numFmtId="0" fontId="41" fillId="0" borderId="28" xfId="1" applyNumberFormat="1" applyFont="1" applyFill="1" applyBorder="1" applyAlignment="1" applyProtection="1">
      <alignment horizontal="left" vertical="center" wrapText="1"/>
      <protection locked="0"/>
    </xf>
    <xf numFmtId="14" fontId="74" fillId="0" borderId="0" xfId="1" applyNumberFormat="1" applyFont="1" applyAlignment="1">
      <alignment vertical="center" wrapText="1"/>
    </xf>
    <xf numFmtId="0" fontId="0" fillId="0" borderId="0" xfId="0" applyAlignment="1">
      <alignment wrapText="1"/>
    </xf>
    <xf numFmtId="166" fontId="36" fillId="0" borderId="8" xfId="1" applyNumberFormat="1" applyFont="1" applyFill="1" applyBorder="1" applyAlignment="1" applyProtection="1">
      <alignment vertical="center"/>
      <protection locked="0"/>
    </xf>
    <xf numFmtId="38" fontId="69" fillId="0" borderId="28" xfId="1" applyNumberFormat="1" applyFont="1" applyFill="1" applyBorder="1" applyAlignment="1" applyProtection="1">
      <alignment horizontal="center" vertical="center"/>
      <protection locked="0"/>
    </xf>
    <xf numFmtId="38" fontId="21" fillId="0" borderId="13" xfId="1" applyNumberFormat="1" applyFont="1" applyFill="1" applyBorder="1" applyAlignment="1">
      <alignment horizontal="right" vertical="center"/>
    </xf>
    <xf numFmtId="167" fontId="27" fillId="0" borderId="0" xfId="1" applyNumberFormat="1" applyFont="1" applyFill="1" applyBorder="1" applyAlignment="1">
      <alignment vertical="center"/>
    </xf>
    <xf numFmtId="0" fontId="0" fillId="0" borderId="0" xfId="0" applyAlignment="1"/>
    <xf numFmtId="0" fontId="13" fillId="0" borderId="8" xfId="0" applyFont="1" applyBorder="1"/>
    <xf numFmtId="0" fontId="40" fillId="0" borderId="0" xfId="0" applyFont="1"/>
    <xf numFmtId="0" fontId="13" fillId="0" borderId="73" xfId="0" applyFont="1" applyBorder="1"/>
    <xf numFmtId="0" fontId="21" fillId="33" borderId="13" xfId="335" applyFont="1" applyFill="1" applyBorder="1" applyAlignment="1">
      <alignment horizontal="right" vertical="center"/>
    </xf>
    <xf numFmtId="0" fontId="13" fillId="0" borderId="74" xfId="0" applyFont="1" applyBorder="1" applyAlignment="1">
      <alignment wrapText="1"/>
    </xf>
    <xf numFmtId="0" fontId="38" fillId="0" borderId="0" xfId="1" applyFont="1" applyBorder="1" applyAlignment="1">
      <alignment horizontal="center" vertical="center"/>
    </xf>
    <xf numFmtId="165" fontId="38" fillId="0" borderId="0" xfId="1" applyNumberFormat="1" applyFont="1" applyFill="1" applyBorder="1" applyAlignment="1" applyProtection="1">
      <alignment horizontal="center" vertical="center"/>
      <protection locked="0"/>
    </xf>
    <xf numFmtId="167" fontId="27" fillId="0" borderId="17" xfId="335" applyNumberFormat="1" applyFont="1" applyFill="1" applyBorder="1" applyAlignment="1">
      <alignment vertical="center"/>
    </xf>
    <xf numFmtId="0" fontId="0" fillId="0" borderId="103" xfId="0" applyBorder="1"/>
    <xf numFmtId="167" fontId="21" fillId="35" borderId="11" xfId="335" applyNumberFormat="1" applyFont="1" applyFill="1" applyBorder="1" applyAlignment="1">
      <alignment horizontal="right" vertical="center" wrapText="1" indent="3"/>
    </xf>
    <xf numFmtId="167" fontId="21" fillId="35" borderId="13" xfId="335" applyNumberFormat="1" applyFont="1" applyFill="1" applyBorder="1" applyAlignment="1">
      <alignment vertical="center" wrapText="1"/>
    </xf>
    <xf numFmtId="167" fontId="21" fillId="35" borderId="13" xfId="335" applyNumberFormat="1" applyFont="1" applyFill="1" applyBorder="1" applyAlignment="1">
      <alignment horizontal="right" vertical="center" wrapText="1"/>
    </xf>
    <xf numFmtId="0" fontId="21" fillId="35" borderId="11" xfId="335" applyFont="1" applyFill="1" applyBorder="1" applyAlignment="1">
      <alignment horizontal="left" vertical="center"/>
    </xf>
    <xf numFmtId="167" fontId="21" fillId="35" borderId="11" xfId="335" applyNumberFormat="1" applyFont="1" applyFill="1" applyBorder="1" applyAlignment="1">
      <alignment horizontal="center" vertical="center"/>
    </xf>
    <xf numFmtId="167" fontId="21" fillId="35" borderId="14" xfId="335" applyNumberFormat="1" applyFont="1" applyFill="1" applyBorder="1" applyAlignment="1">
      <alignment horizontal="right" vertical="center" indent="1"/>
    </xf>
    <xf numFmtId="167" fontId="21" fillId="35" borderId="13" xfId="335" applyNumberFormat="1" applyFont="1" applyFill="1" applyBorder="1" applyAlignment="1">
      <alignment horizontal="center" vertical="center" wrapText="1"/>
    </xf>
    <xf numFmtId="0" fontId="21" fillId="35" borderId="12" xfId="335" applyFont="1" applyFill="1" applyBorder="1" applyAlignment="1">
      <alignment horizontal="left" vertical="center"/>
    </xf>
    <xf numFmtId="0" fontId="21" fillId="35" borderId="14" xfId="335" applyFont="1" applyFill="1" applyBorder="1" applyAlignment="1">
      <alignment horizontal="left" vertical="center"/>
    </xf>
    <xf numFmtId="165" fontId="74" fillId="0" borderId="0" xfId="335" applyNumberFormat="1" applyFont="1" applyFill="1" applyBorder="1" applyAlignment="1" applyProtection="1">
      <alignment horizontal="left" vertical="center"/>
      <protection locked="0"/>
    </xf>
    <xf numFmtId="3" fontId="21" fillId="0" borderId="48" xfId="335" applyNumberFormat="1" applyFont="1" applyBorder="1" applyAlignment="1">
      <alignment horizontal="right" vertical="center" wrapText="1" indent="3"/>
    </xf>
    <xf numFmtId="167" fontId="20" fillId="0" borderId="47" xfId="335" applyNumberFormat="1" applyFont="1" applyFill="1" applyBorder="1" applyAlignment="1">
      <alignment horizontal="right" vertical="center" indent="1"/>
    </xf>
    <xf numFmtId="167" fontId="18" fillId="0" borderId="47" xfId="335" applyNumberFormat="1" applyFont="1" applyFill="1" applyBorder="1" applyAlignment="1">
      <alignment horizontal="right" vertical="center" wrapText="1"/>
    </xf>
    <xf numFmtId="167" fontId="18" fillId="0" borderId="47" xfId="335" applyNumberFormat="1" applyFont="1" applyBorder="1" applyAlignment="1">
      <alignment horizontal="right" vertical="center" wrapText="1"/>
    </xf>
    <xf numFmtId="0" fontId="21" fillId="0" borderId="47" xfId="335" applyFont="1" applyBorder="1" applyAlignment="1">
      <alignment vertical="center" wrapText="1"/>
    </xf>
    <xf numFmtId="165" fontId="26" fillId="0" borderId="47" xfId="335" applyNumberFormat="1" applyFont="1" applyFill="1" applyBorder="1" applyAlignment="1" applyProtection="1">
      <alignment horizontal="center" vertical="center"/>
      <protection locked="0"/>
    </xf>
    <xf numFmtId="0" fontId="18" fillId="0" borderId="47" xfId="335" applyFont="1" applyBorder="1" applyAlignment="1">
      <alignment horizontal="left" vertical="center" wrapText="1"/>
    </xf>
    <xf numFmtId="0" fontId="18" fillId="0" borderId="46" xfId="335" applyFont="1" applyBorder="1" applyAlignment="1">
      <alignment horizontal="center" vertical="center" wrapText="1"/>
    </xf>
    <xf numFmtId="3" fontId="21" fillId="34" borderId="42" xfId="335" applyNumberFormat="1" applyFont="1" applyFill="1" applyBorder="1" applyAlignment="1">
      <alignment horizontal="right" vertical="center" wrapText="1" indent="3"/>
    </xf>
    <xf numFmtId="0" fontId="24" fillId="34" borderId="41" xfId="336" applyFont="1" applyFill="1" applyBorder="1" applyAlignment="1">
      <alignment horizontal="center" vertical="center"/>
    </xf>
    <xf numFmtId="0" fontId="74" fillId="0" borderId="36" xfId="335" applyFont="1" applyBorder="1" applyAlignment="1">
      <alignment horizontal="left" vertical="center"/>
    </xf>
    <xf numFmtId="3" fontId="21" fillId="0" borderId="37" xfId="335" applyNumberFormat="1" applyFont="1" applyBorder="1" applyAlignment="1">
      <alignment horizontal="right" vertical="center" wrapText="1" indent="3"/>
    </xf>
    <xf numFmtId="0" fontId="18" fillId="0" borderId="36" xfId="335" applyFont="1" applyBorder="1" applyAlignment="1">
      <alignment horizontal="center" vertical="center" wrapText="1"/>
    </xf>
    <xf numFmtId="167" fontId="25" fillId="33" borderId="42" xfId="335" applyNumberFormat="1" applyFont="1" applyFill="1" applyBorder="1" applyAlignment="1">
      <alignment horizontal="right" vertical="center" indent="3"/>
    </xf>
    <xf numFmtId="0" fontId="18" fillId="33" borderId="41" xfId="335" applyFont="1" applyFill="1" applyBorder="1" applyAlignment="1">
      <alignment horizontal="center" vertical="center"/>
    </xf>
    <xf numFmtId="0" fontId="22" fillId="0" borderId="86" xfId="335" applyFont="1" applyFill="1" applyBorder="1" applyAlignment="1">
      <alignment horizontal="center" vertical="center"/>
    </xf>
    <xf numFmtId="167" fontId="25" fillId="33" borderId="87" xfId="335" applyNumberFormat="1" applyFont="1" applyFill="1" applyBorder="1" applyAlignment="1">
      <alignment horizontal="right" vertical="center" indent="3"/>
    </xf>
    <xf numFmtId="0" fontId="24" fillId="0" borderId="86" xfId="335" applyFont="1" applyFill="1" applyBorder="1" applyAlignment="1">
      <alignment horizontal="center" vertical="center"/>
    </xf>
    <xf numFmtId="167" fontId="25" fillId="33" borderId="85" xfId="335" applyNumberFormat="1" applyFont="1" applyFill="1" applyBorder="1" applyAlignment="1">
      <alignment horizontal="right" vertical="center" indent="3"/>
    </xf>
    <xf numFmtId="0" fontId="24" fillId="0" borderId="84" xfId="335" applyFont="1" applyFill="1" applyBorder="1" applyAlignment="1">
      <alignment horizontal="center" vertical="center"/>
    </xf>
    <xf numFmtId="167" fontId="25" fillId="33" borderId="83" xfId="335" applyNumberFormat="1" applyFont="1" applyFill="1" applyBorder="1" applyAlignment="1">
      <alignment horizontal="right" vertical="center" indent="3"/>
    </xf>
    <xf numFmtId="167" fontId="27" fillId="33" borderId="77" xfId="335" applyNumberFormat="1" applyFont="1" applyFill="1" applyBorder="1" applyAlignment="1">
      <alignment horizontal="right" vertical="center"/>
    </xf>
    <xf numFmtId="0" fontId="18" fillId="33" borderId="39" xfId="335" applyFont="1" applyFill="1" applyBorder="1" applyAlignment="1">
      <alignment horizontal="left" vertical="center"/>
    </xf>
    <xf numFmtId="167" fontId="21" fillId="33" borderId="42" xfId="335" applyNumberFormat="1" applyFont="1" applyFill="1" applyBorder="1" applyAlignment="1">
      <alignment horizontal="center" vertical="center"/>
    </xf>
    <xf numFmtId="0" fontId="21" fillId="33" borderId="41" xfId="335" applyFont="1" applyFill="1" applyBorder="1" applyAlignment="1">
      <alignment horizontal="left" vertical="center"/>
    </xf>
    <xf numFmtId="166" fontId="37" fillId="0" borderId="40" xfId="335" applyNumberFormat="1" applyFont="1" applyFill="1" applyBorder="1" applyAlignment="1" applyProtection="1">
      <alignment vertical="center" wrapText="1"/>
      <protection locked="0"/>
    </xf>
    <xf numFmtId="0" fontId="23" fillId="0" borderId="36" xfId="3" applyFont="1" applyFill="1" applyBorder="1" applyAlignment="1" applyProtection="1">
      <alignment vertical="center"/>
    </xf>
    <xf numFmtId="166" fontId="36" fillId="0" borderId="45" xfId="335" applyNumberFormat="1" applyFont="1" applyFill="1" applyBorder="1" applyAlignment="1" applyProtection="1">
      <alignment vertical="center" wrapText="1"/>
      <protection locked="0"/>
    </xf>
    <xf numFmtId="167" fontId="20" fillId="0" borderId="44" xfId="335" applyNumberFormat="1" applyFont="1" applyFill="1" applyBorder="1" applyAlignment="1">
      <alignment horizontal="center" vertical="center"/>
    </xf>
    <xf numFmtId="167" fontId="33" fillId="0" borderId="44" xfId="335" applyNumberFormat="1" applyFont="1" applyFill="1" applyBorder="1" applyAlignment="1" applyProtection="1">
      <alignment horizontal="left" vertical="center"/>
      <protection locked="0"/>
    </xf>
    <xf numFmtId="167" fontId="77" fillId="0" borderId="81" xfId="332" quotePrefix="1" applyNumberFormat="1" applyFont="1" applyFill="1" applyBorder="1" applyAlignment="1">
      <alignment horizontal="left" vertical="center"/>
    </xf>
    <xf numFmtId="0" fontId="29" fillId="0" borderId="80" xfId="335" applyFont="1" applyBorder="1" applyAlignment="1">
      <alignment vertical="center" wrapText="1"/>
    </xf>
    <xf numFmtId="0" fontId="76" fillId="0" borderId="80" xfId="331" quotePrefix="1" applyFont="1" applyBorder="1" applyAlignment="1">
      <alignment vertical="center"/>
    </xf>
    <xf numFmtId="0" fontId="29" fillId="0" borderId="79" xfId="335" applyFont="1" applyBorder="1" applyAlignment="1">
      <alignment vertical="center" wrapText="1"/>
    </xf>
    <xf numFmtId="0" fontId="76" fillId="0" borderId="78" xfId="335" applyFont="1" applyBorder="1" applyAlignment="1">
      <alignment vertical="center" wrapText="1"/>
    </xf>
    <xf numFmtId="0" fontId="0" fillId="0" borderId="0" xfId="0" applyFill="1"/>
    <xf numFmtId="167" fontId="18" fillId="0" borderId="0" xfId="335" applyNumberFormat="1" applyFont="1" applyFill="1" applyBorder="1" applyAlignment="1">
      <alignment horizontal="right" vertical="center" wrapText="1" indent="3"/>
    </xf>
    <xf numFmtId="167" fontId="21" fillId="0" borderId="0" xfId="335" applyNumberFormat="1" applyFont="1" applyFill="1" applyBorder="1" applyAlignment="1">
      <alignment horizontal="right" vertical="center" wrapText="1" indent="3"/>
    </xf>
    <xf numFmtId="3" fontId="21" fillId="0" borderId="0" xfId="335" applyNumberFormat="1" applyFont="1" applyFill="1" applyBorder="1" applyAlignment="1">
      <alignment horizontal="center" vertical="center" wrapText="1"/>
    </xf>
    <xf numFmtId="0" fontId="21" fillId="0" borderId="0" xfId="335" applyFont="1" applyFill="1" applyBorder="1" applyAlignment="1">
      <alignment horizontal="right" vertical="center" indent="3"/>
    </xf>
    <xf numFmtId="0" fontId="27" fillId="34" borderId="12" xfId="336" applyFont="1" applyFill="1" applyBorder="1" applyAlignment="1">
      <alignment vertical="center"/>
    </xf>
    <xf numFmtId="0" fontId="24" fillId="34" borderId="12" xfId="336" applyFont="1" applyFill="1" applyBorder="1" applyAlignment="1">
      <alignment horizontal="left" vertical="center"/>
    </xf>
    <xf numFmtId="3" fontId="21" fillId="0" borderId="0" xfId="335" applyNumberFormat="1" applyFont="1" applyFill="1" applyBorder="1" applyAlignment="1">
      <alignment horizontal="right" vertical="center" wrapText="1" indent="3"/>
    </xf>
    <xf numFmtId="167" fontId="24" fillId="33" borderId="14" xfId="335" applyNumberFormat="1" applyFont="1" applyFill="1" applyBorder="1" applyAlignment="1">
      <alignment horizontal="right" vertical="center"/>
    </xf>
    <xf numFmtId="167" fontId="25" fillId="33" borderId="14" xfId="335" applyNumberFormat="1" applyFont="1" applyFill="1" applyBorder="1" applyAlignment="1">
      <alignment horizontal="right" vertical="center" indent="1"/>
    </xf>
    <xf numFmtId="0" fontId="18" fillId="33" borderId="8" xfId="335" applyFont="1" applyFill="1" applyBorder="1" applyAlignment="1">
      <alignment horizontal="left" vertical="center"/>
    </xf>
    <xf numFmtId="167" fontId="21" fillId="33" borderId="13" xfId="335" applyNumberFormat="1" applyFont="1" applyFill="1" applyBorder="1" applyAlignment="1">
      <alignment horizontal="center" vertical="center" wrapText="1"/>
    </xf>
    <xf numFmtId="167" fontId="21" fillId="33" borderId="11" xfId="335" applyNumberFormat="1" applyFont="1" applyFill="1" applyBorder="1" applyAlignment="1">
      <alignment horizontal="center" vertical="center" wrapText="1"/>
    </xf>
    <xf numFmtId="0" fontId="21" fillId="33" borderId="11" xfId="335" applyFont="1" applyFill="1" applyBorder="1" applyAlignment="1">
      <alignment horizontal="left" vertical="center"/>
    </xf>
    <xf numFmtId="0" fontId="21" fillId="33" borderId="12" xfId="335" applyFont="1" applyFill="1" applyBorder="1" applyAlignment="1">
      <alignment horizontal="left" vertical="center"/>
    </xf>
    <xf numFmtId="0" fontId="29" fillId="0" borderId="82" xfId="335" applyFont="1" applyBorder="1" applyAlignment="1">
      <alignment vertical="center" wrapText="1"/>
    </xf>
    <xf numFmtId="167" fontId="24" fillId="33" borderId="13" xfId="1" applyNumberFormat="1" applyFont="1" applyFill="1" applyBorder="1" applyAlignment="1">
      <alignment horizontal="center" vertical="center"/>
    </xf>
    <xf numFmtId="171" fontId="24" fillId="33" borderId="13" xfId="1" applyNumberFormat="1" applyFont="1" applyFill="1" applyBorder="1" applyAlignment="1">
      <alignment horizontal="center" vertical="center" wrapText="1"/>
    </xf>
    <xf numFmtId="167" fontId="24" fillId="33" borderId="13" xfId="1" applyNumberFormat="1" applyFont="1" applyFill="1" applyBorder="1" applyAlignment="1">
      <alignment horizontal="center" vertical="center" wrapText="1"/>
    </xf>
    <xf numFmtId="0" fontId="24" fillId="33" borderId="13" xfId="1" applyNumberFormat="1" applyFont="1" applyFill="1" applyBorder="1" applyAlignment="1">
      <alignment vertical="center" wrapText="1"/>
    </xf>
    <xf numFmtId="164" fontId="24" fillId="33" borderId="13" xfId="1" applyNumberFormat="1" applyFont="1" applyFill="1" applyBorder="1" applyAlignment="1">
      <alignment horizontal="center" vertical="center" wrapText="1"/>
    </xf>
    <xf numFmtId="0" fontId="24" fillId="33" borderId="13" xfId="1" applyNumberFormat="1" applyFont="1" applyFill="1" applyBorder="1" applyAlignment="1">
      <alignment horizontal="center" vertical="center" wrapText="1"/>
    </xf>
    <xf numFmtId="10" fontId="41" fillId="0" borderId="28" xfId="1" applyNumberFormat="1" applyFont="1" applyFill="1" applyBorder="1" applyAlignment="1" applyProtection="1">
      <alignment horizontal="right" vertical="center" wrapText="1"/>
      <protection locked="0"/>
    </xf>
    <xf numFmtId="0" fontId="13" fillId="0" borderId="18" xfId="0" applyFont="1" applyBorder="1"/>
    <xf numFmtId="0" fontId="18" fillId="33" borderId="12" xfId="335" applyFont="1" applyFill="1" applyBorder="1" applyAlignment="1">
      <alignment horizontal="left" vertical="center"/>
    </xf>
    <xf numFmtId="0" fontId="13" fillId="0" borderId="18" xfId="0" applyFont="1" applyBorder="1" applyAlignment="1">
      <alignment wrapText="1"/>
    </xf>
    <xf numFmtId="0" fontId="16" fillId="0" borderId="0" xfId="329" applyAlignment="1">
      <alignment horizontal="left" indent="2"/>
    </xf>
    <xf numFmtId="0" fontId="16" fillId="0" borderId="0" xfId="329" applyFont="1" applyAlignment="1">
      <alignment horizontal="left" vertical="top" wrapText="1" indent="2"/>
    </xf>
    <xf numFmtId="0" fontId="16" fillId="0" borderId="0" xfId="329" applyAlignment="1"/>
    <xf numFmtId="0" fontId="16" fillId="0" borderId="0" xfId="329" applyFont="1" applyAlignment="1">
      <alignment vertical="top" wrapText="1"/>
    </xf>
    <xf numFmtId="171" fontId="76" fillId="0" borderId="50" xfId="1" applyNumberFormat="1" applyFont="1" applyBorder="1" applyAlignment="1">
      <alignment horizontal="right" vertical="center" wrapText="1"/>
    </xf>
    <xf numFmtId="171" fontId="76" fillId="0" borderId="75" xfId="1" applyNumberFormat="1" applyFont="1" applyBorder="1" applyAlignment="1">
      <alignment horizontal="right" vertical="center" wrapText="1"/>
    </xf>
    <xf numFmtId="171" fontId="76" fillId="0" borderId="75" xfId="1" applyNumberFormat="1" applyFont="1" applyBorder="1" applyAlignment="1">
      <alignment horizontal="right" vertical="center"/>
    </xf>
    <xf numFmtId="171" fontId="77" fillId="0" borderId="75" xfId="1" applyNumberFormat="1" applyFont="1" applyFill="1" applyBorder="1" applyAlignment="1">
      <alignment vertical="center" wrapText="1"/>
    </xf>
    <xf numFmtId="167" fontId="77" fillId="0" borderId="76" xfId="1" applyNumberFormat="1" applyFont="1" applyFill="1" applyBorder="1" applyAlignment="1">
      <alignment vertical="center"/>
    </xf>
    <xf numFmtId="167" fontId="20" fillId="33" borderId="14" xfId="335" applyNumberFormat="1" applyFont="1" applyFill="1" applyBorder="1" applyAlignment="1">
      <alignment horizontal="right" vertical="center"/>
    </xf>
    <xf numFmtId="0" fontId="16" fillId="0" borderId="0" xfId="335"/>
    <xf numFmtId="167" fontId="18" fillId="0" borderId="0" xfId="335" applyNumberFormat="1" applyFont="1" applyFill="1" applyBorder="1" applyAlignment="1">
      <alignment horizontal="center" vertical="center" wrapText="1"/>
    </xf>
    <xf numFmtId="167" fontId="18" fillId="0" borderId="0" xfId="335" applyNumberFormat="1" applyFont="1" applyBorder="1" applyAlignment="1">
      <alignment horizontal="right" vertical="center" wrapText="1"/>
    </xf>
    <xf numFmtId="0" fontId="18" fillId="0" borderId="0" xfId="335" applyFont="1" applyBorder="1" applyAlignment="1">
      <alignment horizontal="center" vertical="center" wrapText="1"/>
    </xf>
    <xf numFmtId="167" fontId="27" fillId="0" borderId="0" xfId="335" applyNumberFormat="1" applyFont="1" applyFill="1" applyBorder="1" applyAlignment="1">
      <alignment vertical="center" wrapText="1"/>
    </xf>
    <xf numFmtId="0" fontId="18" fillId="0" borderId="0" xfId="335" applyFont="1" applyAlignment="1">
      <alignment vertical="center"/>
    </xf>
    <xf numFmtId="167" fontId="32" fillId="0" borderId="0" xfId="335" applyNumberFormat="1" applyFont="1" applyAlignment="1">
      <alignment horizontal="left" vertical="center"/>
    </xf>
    <xf numFmtId="0" fontId="21" fillId="0" borderId="0" xfId="335" applyFont="1" applyBorder="1" applyAlignment="1">
      <alignment horizontal="center" vertical="center"/>
    </xf>
    <xf numFmtId="0" fontId="18" fillId="0" borderId="0" xfId="335" applyFont="1" applyBorder="1" applyAlignment="1">
      <alignment vertical="center"/>
    </xf>
    <xf numFmtId="166" fontId="18" fillId="0" borderId="22" xfId="335" applyNumberFormat="1" applyFont="1" applyFill="1" applyBorder="1" applyAlignment="1">
      <alignment horizontal="left" vertical="center"/>
    </xf>
    <xf numFmtId="0" fontId="18" fillId="0" borderId="20" xfId="335" applyFont="1" applyFill="1" applyBorder="1" applyAlignment="1">
      <alignment vertical="center"/>
    </xf>
    <xf numFmtId="167" fontId="27" fillId="0" borderId="19" xfId="335" applyNumberFormat="1" applyFont="1" applyFill="1" applyBorder="1" applyAlignment="1">
      <alignment horizontal="right" vertical="center"/>
    </xf>
    <xf numFmtId="166" fontId="18" fillId="0" borderId="17" xfId="335" applyNumberFormat="1" applyFont="1" applyFill="1" applyBorder="1" applyAlignment="1">
      <alignment horizontal="left" vertical="center"/>
    </xf>
    <xf numFmtId="0" fontId="18" fillId="0" borderId="15" xfId="335" applyFont="1" applyFill="1" applyBorder="1" applyAlignment="1">
      <alignment vertical="center"/>
    </xf>
    <xf numFmtId="167" fontId="27" fillId="0" borderId="15" xfId="335" applyNumberFormat="1" applyFont="1" applyFill="1" applyBorder="1" applyAlignment="1">
      <alignment horizontal="right" vertical="center"/>
    </xf>
    <xf numFmtId="167" fontId="27" fillId="0" borderId="16" xfId="335" applyNumberFormat="1" applyFont="1" applyFill="1" applyBorder="1" applyAlignment="1">
      <alignment horizontal="right" vertical="center"/>
    </xf>
    <xf numFmtId="166" fontId="18" fillId="0" borderId="21" xfId="335" applyNumberFormat="1" applyFont="1" applyFill="1" applyBorder="1" applyAlignment="1">
      <alignment horizontal="left" vertical="center"/>
    </xf>
    <xf numFmtId="0" fontId="18" fillId="0" borderId="0" xfId="335" applyFont="1" applyBorder="1" applyAlignment="1">
      <alignment vertical="center" wrapText="1"/>
    </xf>
    <xf numFmtId="165" fontId="26" fillId="0" borderId="0" xfId="335" applyNumberFormat="1" applyFont="1" applyFill="1" applyBorder="1" applyAlignment="1" applyProtection="1">
      <alignment horizontal="center" vertical="center"/>
      <protection locked="0"/>
    </xf>
    <xf numFmtId="3" fontId="21" fillId="0" borderId="0" xfId="335" applyNumberFormat="1" applyFont="1" applyBorder="1" applyAlignment="1">
      <alignment horizontal="center" vertical="center" wrapText="1"/>
    </xf>
    <xf numFmtId="0" fontId="29" fillId="0" borderId="0" xfId="335" applyFont="1" applyBorder="1" applyAlignment="1">
      <alignment vertical="center" wrapText="1"/>
    </xf>
    <xf numFmtId="167" fontId="26" fillId="0" borderId="0" xfId="20" applyNumberFormat="1" applyFont="1" applyFill="1" applyBorder="1" applyAlignment="1" applyProtection="1">
      <alignment horizontal="center" vertical="center"/>
      <protection locked="0"/>
    </xf>
    <xf numFmtId="165" fontId="26" fillId="0" borderId="0" xfId="335" applyNumberFormat="1" applyFont="1" applyBorder="1" applyAlignment="1" applyProtection="1">
      <alignment horizontal="center" vertical="center"/>
      <protection locked="0"/>
    </xf>
    <xf numFmtId="167" fontId="26" fillId="0" borderId="0" xfId="20" applyNumberFormat="1" applyFont="1" applyBorder="1" applyAlignment="1" applyProtection="1">
      <alignment horizontal="center" vertical="center"/>
      <protection locked="0"/>
    </xf>
    <xf numFmtId="0" fontId="29" fillId="0" borderId="0" xfId="335" applyFont="1" applyAlignment="1">
      <alignment vertical="center" wrapText="1"/>
    </xf>
    <xf numFmtId="0" fontId="18" fillId="0" borderId="0" xfId="335" applyFont="1" applyAlignment="1">
      <alignment vertical="center" wrapText="1"/>
    </xf>
    <xf numFmtId="0" fontId="18" fillId="0" borderId="0" xfId="335" applyFont="1" applyAlignment="1">
      <alignment horizontal="center" vertical="center" wrapText="1"/>
    </xf>
    <xf numFmtId="164" fontId="18" fillId="0" borderId="0" xfId="335" applyNumberFormat="1" applyFont="1" applyAlignment="1">
      <alignment horizontal="center" vertical="center" wrapText="1"/>
    </xf>
    <xf numFmtId="167" fontId="18" fillId="0" borderId="0" xfId="335" applyNumberFormat="1" applyFont="1" applyAlignment="1">
      <alignment horizontal="right" vertical="center" wrapText="1"/>
    </xf>
    <xf numFmtId="167" fontId="19" fillId="0" borderId="0" xfId="335" applyNumberFormat="1" applyFont="1" applyAlignment="1">
      <alignment horizontal="center" vertical="center" wrapText="1"/>
    </xf>
    <xf numFmtId="3" fontId="21" fillId="0" borderId="0" xfId="335" applyNumberFormat="1" applyFont="1" applyAlignment="1">
      <alignment horizontal="center" vertical="center" wrapText="1"/>
    </xf>
    <xf numFmtId="168" fontId="35" fillId="0" borderId="0" xfId="335" applyNumberFormat="1" applyFont="1" applyFill="1" applyBorder="1" applyAlignment="1" applyProtection="1">
      <alignment horizontal="center" vertical="center" wrapText="1"/>
      <protection locked="0"/>
    </xf>
    <xf numFmtId="166" fontId="36" fillId="0" borderId="0" xfId="335" applyNumberFormat="1" applyFont="1" applyFill="1" applyBorder="1" applyAlignment="1" applyProtection="1">
      <alignment horizontal="center" vertical="center" wrapText="1"/>
      <protection locked="0"/>
    </xf>
    <xf numFmtId="0" fontId="18" fillId="0" borderId="24" xfId="335" applyFont="1" applyFill="1" applyBorder="1" applyAlignment="1">
      <alignment vertical="center"/>
    </xf>
    <xf numFmtId="0" fontId="18" fillId="0" borderId="23" xfId="335" applyFont="1" applyFill="1" applyBorder="1" applyAlignment="1">
      <alignment vertical="center"/>
    </xf>
    <xf numFmtId="166" fontId="18" fillId="0" borderId="25" xfId="335" applyNumberFormat="1" applyFont="1" applyFill="1" applyBorder="1" applyAlignment="1">
      <alignment horizontal="left" vertical="center"/>
    </xf>
    <xf numFmtId="0" fontId="18" fillId="0" borderId="26" xfId="335" applyFont="1" applyFill="1" applyBorder="1" applyAlignment="1">
      <alignment vertical="center"/>
    </xf>
    <xf numFmtId="0" fontId="18" fillId="0" borderId="0" xfId="335" applyFont="1" applyBorder="1" applyAlignment="1">
      <alignment horizontal="left" vertical="center" wrapText="1"/>
    </xf>
    <xf numFmtId="167" fontId="18" fillId="0" borderId="0" xfId="335" applyNumberFormat="1" applyFont="1" applyFill="1" applyBorder="1" applyAlignment="1">
      <alignment horizontal="right" vertical="center" wrapText="1"/>
    </xf>
    <xf numFmtId="166" fontId="18" fillId="0" borderId="30" xfId="335" applyNumberFormat="1" applyFont="1" applyFill="1" applyBorder="1" applyAlignment="1">
      <alignment horizontal="left" vertical="center"/>
    </xf>
    <xf numFmtId="166" fontId="18" fillId="0" borderId="10" xfId="335" applyNumberFormat="1" applyFont="1" applyFill="1" applyBorder="1" applyAlignment="1">
      <alignment horizontal="left" vertical="center"/>
    </xf>
    <xf numFmtId="166" fontId="18" fillId="0" borderId="31" xfId="335" applyNumberFormat="1" applyFont="1" applyFill="1" applyBorder="1" applyAlignment="1">
      <alignment horizontal="left" vertical="center"/>
    </xf>
    <xf numFmtId="167" fontId="25" fillId="0" borderId="0" xfId="335" applyNumberFormat="1" applyFont="1" applyFill="1" applyBorder="1" applyAlignment="1">
      <alignment horizontal="right" vertical="center" indent="3"/>
    </xf>
    <xf numFmtId="0" fontId="18" fillId="0" borderId="32" xfId="335" applyFont="1" applyFill="1" applyBorder="1" applyAlignment="1">
      <alignment vertical="center"/>
    </xf>
    <xf numFmtId="0" fontId="21" fillId="0" borderId="17" xfId="335" applyFont="1" applyFill="1" applyBorder="1" applyAlignment="1">
      <alignment horizontal="center" vertical="center"/>
    </xf>
    <xf numFmtId="0" fontId="21" fillId="0" borderId="18" xfId="335" applyFont="1" applyFill="1" applyBorder="1" applyAlignment="1">
      <alignment horizontal="left" vertical="center"/>
    </xf>
    <xf numFmtId="167" fontId="21" fillId="0" borderId="23" xfId="335" applyNumberFormat="1" applyFont="1" applyFill="1" applyBorder="1" applyAlignment="1">
      <alignment horizontal="right" vertical="center" indent="3"/>
    </xf>
    <xf numFmtId="0" fontId="18" fillId="0" borderId="33" xfId="335" applyFont="1" applyFill="1" applyBorder="1" applyAlignment="1">
      <alignment vertical="center"/>
    </xf>
    <xf numFmtId="0" fontId="18" fillId="0" borderId="34" xfId="335" applyFont="1" applyFill="1" applyBorder="1" applyAlignment="1">
      <alignment vertical="center"/>
    </xf>
    <xf numFmtId="167" fontId="27" fillId="0" borderId="0" xfId="335" applyNumberFormat="1" applyFont="1" applyFill="1" applyBorder="1" applyAlignment="1">
      <alignment horizontal="right" vertical="center" indent="1"/>
    </xf>
    <xf numFmtId="166" fontId="37" fillId="0" borderId="8" xfId="335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335" applyFont="1" applyBorder="1" applyAlignment="1">
      <alignment vertical="center" wrapText="1"/>
    </xf>
    <xf numFmtId="0" fontId="16" fillId="0" borderId="0" xfId="335" applyBorder="1"/>
    <xf numFmtId="167" fontId="27" fillId="0" borderId="8" xfId="335" applyNumberFormat="1" applyFont="1" applyFill="1" applyBorder="1" applyAlignment="1">
      <alignment horizontal="right" vertical="center" indent="1"/>
    </xf>
    <xf numFmtId="167" fontId="20" fillId="0" borderId="0" xfId="335" applyNumberFormat="1" applyFont="1" applyFill="1" applyBorder="1" applyAlignment="1">
      <alignment horizontal="right" vertical="center" indent="1"/>
    </xf>
    <xf numFmtId="0" fontId="18" fillId="0" borderId="70" xfId="335" applyFont="1" applyFill="1" applyBorder="1" applyAlignment="1">
      <alignment vertical="center"/>
    </xf>
    <xf numFmtId="166" fontId="18" fillId="0" borderId="71" xfId="335" applyNumberFormat="1" applyFont="1" applyFill="1" applyBorder="1" applyAlignment="1">
      <alignment horizontal="left" vertical="center"/>
    </xf>
    <xf numFmtId="0" fontId="24" fillId="34" borderId="12" xfId="336" applyFont="1" applyFill="1" applyBorder="1" applyAlignment="1">
      <alignment horizontal="center" vertical="center"/>
    </xf>
    <xf numFmtId="167" fontId="27" fillId="33" borderId="13" xfId="335" applyNumberFormat="1" applyFont="1" applyFill="1" applyBorder="1" applyAlignment="1">
      <alignment horizontal="right" vertical="center"/>
    </xf>
    <xf numFmtId="0" fontId="18" fillId="33" borderId="9" xfId="335" applyFont="1" applyFill="1" applyBorder="1" applyAlignment="1">
      <alignment horizontal="left" vertical="center"/>
    </xf>
    <xf numFmtId="0" fontId="21" fillId="33" borderId="8" xfId="335" applyFont="1" applyFill="1" applyBorder="1" applyAlignment="1">
      <alignment horizontal="left" vertical="center"/>
    </xf>
    <xf numFmtId="167" fontId="21" fillId="33" borderId="14" xfId="335" applyNumberFormat="1" applyFont="1" applyFill="1" applyBorder="1" applyAlignment="1">
      <alignment horizontal="center" vertical="center"/>
    </xf>
    <xf numFmtId="167" fontId="21" fillId="0" borderId="0" xfId="335" applyNumberFormat="1" applyFont="1" applyFill="1" applyBorder="1" applyAlignment="1">
      <alignment horizontal="center" vertical="center"/>
    </xf>
    <xf numFmtId="0" fontId="27" fillId="34" borderId="14" xfId="336" applyFont="1" applyFill="1" applyBorder="1" applyAlignment="1">
      <alignment horizontal="left" vertical="center"/>
    </xf>
    <xf numFmtId="167" fontId="24" fillId="34" borderId="14" xfId="336" applyNumberFormat="1" applyFont="1" applyFill="1" applyBorder="1" applyAlignment="1">
      <alignment horizontal="right" vertical="center" indent="1"/>
    </xf>
    <xf numFmtId="3" fontId="21" fillId="0" borderId="0" xfId="335" applyNumberFormat="1" applyFont="1" applyFill="1" applyAlignment="1">
      <alignment horizontal="center" vertical="center" wrapText="1"/>
    </xf>
    <xf numFmtId="0" fontId="27" fillId="34" borderId="14" xfId="336" applyFont="1" applyFill="1" applyBorder="1" applyAlignment="1">
      <alignment vertical="center"/>
    </xf>
    <xf numFmtId="167" fontId="27" fillId="34" borderId="14" xfId="336" applyNumberFormat="1" applyFont="1" applyFill="1" applyBorder="1" applyAlignment="1">
      <alignment horizontal="right" vertical="center"/>
    </xf>
    <xf numFmtId="167" fontId="41" fillId="33" borderId="28" xfId="1" applyNumberFormat="1" applyFont="1" applyFill="1" applyBorder="1" applyAlignment="1" applyProtection="1">
      <alignment horizontal="right" vertical="center" wrapText="1"/>
      <protection locked="0"/>
    </xf>
    <xf numFmtId="0" fontId="23" fillId="0" borderId="0" xfId="3" applyFont="1" applyFill="1" applyBorder="1" applyAlignment="1" applyProtection="1">
      <alignment vertical="center"/>
    </xf>
    <xf numFmtId="167" fontId="30" fillId="0" borderId="0" xfId="3" applyNumberFormat="1" applyFont="1" applyFill="1" applyBorder="1" applyAlignment="1" applyProtection="1">
      <alignment horizontal="right" vertical="center"/>
    </xf>
    <xf numFmtId="10" fontId="31" fillId="0" borderId="0" xfId="231" applyNumberFormat="1" applyFont="1" applyFill="1" applyBorder="1" applyAlignment="1" applyProtection="1">
      <alignment horizontal="center" vertical="center"/>
    </xf>
    <xf numFmtId="0" fontId="21" fillId="33" borderId="106" xfId="335" applyFont="1" applyFill="1" applyBorder="1" applyAlignment="1">
      <alignment horizontal="right" vertical="center" indent="3"/>
    </xf>
    <xf numFmtId="0" fontId="21" fillId="33" borderId="22" xfId="335" applyFont="1" applyFill="1" applyBorder="1" applyAlignment="1">
      <alignment horizontal="right" vertical="center" indent="1"/>
    </xf>
    <xf numFmtId="167" fontId="25" fillId="33" borderId="72" xfId="335" applyNumberFormat="1" applyFont="1" applyFill="1" applyBorder="1" applyAlignment="1">
      <alignment horizontal="right" vertical="center" indent="1"/>
    </xf>
    <xf numFmtId="167" fontId="25" fillId="33" borderId="21" xfId="335" applyNumberFormat="1" applyFont="1" applyFill="1" applyBorder="1" applyAlignment="1">
      <alignment horizontal="right" vertical="center" indent="1"/>
    </xf>
    <xf numFmtId="0" fontId="0" fillId="0" borderId="105" xfId="0" applyBorder="1"/>
    <xf numFmtId="0" fontId="29" fillId="0" borderId="105" xfId="335" applyFont="1" applyBorder="1" applyAlignment="1">
      <alignment vertical="center" wrapText="1"/>
    </xf>
    <xf numFmtId="3" fontId="21" fillId="0" borderId="105" xfId="335" applyNumberFormat="1" applyFont="1" applyBorder="1" applyAlignment="1">
      <alignment horizontal="center" vertical="center" wrapText="1"/>
    </xf>
    <xf numFmtId="167" fontId="27" fillId="0" borderId="102" xfId="335" applyNumberFormat="1" applyFont="1" applyFill="1" applyBorder="1" applyAlignment="1">
      <alignment vertical="center" wrapText="1"/>
    </xf>
    <xf numFmtId="0" fontId="18" fillId="0" borderId="101" xfId="335" applyFont="1" applyBorder="1" applyAlignment="1">
      <alignment vertical="center" wrapText="1"/>
    </xf>
    <xf numFmtId="0" fontId="29" fillId="0" borderId="100" xfId="335" applyFont="1" applyBorder="1" applyAlignment="1">
      <alignment vertical="center" wrapText="1"/>
    </xf>
    <xf numFmtId="0" fontId="27" fillId="0" borderId="0" xfId="335" applyFont="1" applyBorder="1" applyAlignment="1">
      <alignment vertical="center"/>
    </xf>
    <xf numFmtId="0" fontId="20" fillId="0" borderId="0" xfId="335" applyFont="1" applyBorder="1" applyAlignment="1">
      <alignment horizontal="center" vertical="center"/>
    </xf>
    <xf numFmtId="0" fontId="29" fillId="0" borderId="100" xfId="335" applyFont="1" applyBorder="1" applyAlignment="1">
      <alignment vertical="center"/>
    </xf>
    <xf numFmtId="0" fontId="0" fillId="0" borderId="0" xfId="0" applyBorder="1"/>
    <xf numFmtId="0" fontId="16" fillId="0" borderId="100" xfId="335" applyBorder="1"/>
    <xf numFmtId="0" fontId="0" fillId="0" borderId="104" xfId="0" applyBorder="1"/>
    <xf numFmtId="0" fontId="0" fillId="0" borderId="101" xfId="0" applyBorder="1"/>
    <xf numFmtId="0" fontId="0" fillId="0" borderId="99" xfId="0" applyBorder="1"/>
    <xf numFmtId="0" fontId="0" fillId="0" borderId="98" xfId="0" applyBorder="1"/>
    <xf numFmtId="167" fontId="25" fillId="33" borderId="17" xfId="335" applyNumberFormat="1" applyFont="1" applyFill="1" applyBorder="1" applyAlignment="1">
      <alignment horizontal="right" vertical="center" indent="1"/>
    </xf>
    <xf numFmtId="166" fontId="28" fillId="0" borderId="43" xfId="335" applyNumberFormat="1" applyFont="1" applyFill="1" applyBorder="1" applyAlignment="1" applyProtection="1">
      <alignment horizontal="left" vertical="center" wrapText="1"/>
      <protection locked="0"/>
    </xf>
    <xf numFmtId="166" fontId="28" fillId="0" borderId="44" xfId="335" applyNumberFormat="1" applyFont="1" applyFill="1" applyBorder="1" applyAlignment="1" applyProtection="1">
      <alignment horizontal="left" vertical="center" wrapText="1"/>
      <protection locked="0"/>
    </xf>
    <xf numFmtId="0" fontId="21" fillId="33" borderId="14" xfId="335" applyFont="1" applyFill="1" applyBorder="1" applyAlignment="1">
      <alignment horizontal="center" vertical="center"/>
    </xf>
    <xf numFmtId="0" fontId="21" fillId="33" borderId="12" xfId="335" applyFont="1" applyFill="1" applyBorder="1" applyAlignment="1">
      <alignment horizontal="center" vertical="center"/>
    </xf>
    <xf numFmtId="0" fontId="21" fillId="33" borderId="11" xfId="335" applyFont="1" applyFill="1" applyBorder="1" applyAlignment="1">
      <alignment horizontal="center" vertical="center"/>
    </xf>
    <xf numFmtId="166" fontId="21" fillId="35" borderId="14" xfId="335" applyNumberFormat="1" applyFont="1" applyFill="1" applyBorder="1" applyAlignment="1">
      <alignment horizontal="right" vertical="center"/>
    </xf>
    <xf numFmtId="166" fontId="21" fillId="35" borderId="12" xfId="335" applyNumberFormat="1" applyFont="1" applyFill="1" applyBorder="1" applyAlignment="1">
      <alignment horizontal="right" vertical="center"/>
    </xf>
    <xf numFmtId="166" fontId="21" fillId="35" borderId="11" xfId="335" applyNumberFormat="1" applyFont="1" applyFill="1" applyBorder="1" applyAlignment="1">
      <alignment horizontal="right" vertical="center"/>
    </xf>
    <xf numFmtId="166" fontId="21" fillId="0" borderId="14" xfId="1" applyNumberFormat="1" applyFont="1" applyFill="1" applyBorder="1" applyAlignment="1">
      <alignment horizontal="right" vertical="center"/>
    </xf>
    <xf numFmtId="166" fontId="21" fillId="0" borderId="12" xfId="1" applyNumberFormat="1" applyFont="1" applyFill="1" applyBorder="1" applyAlignment="1">
      <alignment horizontal="right" vertical="center"/>
    </xf>
    <xf numFmtId="166" fontId="21" fillId="0" borderId="11" xfId="1" applyNumberFormat="1" applyFont="1" applyFill="1" applyBorder="1" applyAlignment="1">
      <alignment horizontal="right" vertical="center" wrapText="1"/>
    </xf>
    <xf numFmtId="166" fontId="75" fillId="0" borderId="0" xfId="1" applyNumberFormat="1" applyFont="1" applyFill="1" applyBorder="1" applyAlignment="1" applyProtection="1">
      <alignment horizontal="left" vertical="center" wrapText="1"/>
      <protection locked="0"/>
    </xf>
    <xf numFmtId="166" fontId="37" fillId="0" borderId="0" xfId="1" applyNumberFormat="1" applyFont="1" applyFill="1" applyBorder="1" applyAlignment="1" applyProtection="1">
      <alignment horizontal="center" vertical="center" wrapText="1"/>
      <protection locked="0"/>
    </xf>
  </cellXfs>
  <cellStyles count="349">
    <cellStyle name="0,0_x000d__x000a_NA_x000d__x000a_" xfId="8" xr:uid="{00000000-0005-0000-0000-000000000000}"/>
    <cellStyle name="20% - Accent1 2" xfId="290" xr:uid="{00000000-0005-0000-0000-000001000000}"/>
    <cellStyle name="20% - Accent2 2" xfId="291" xr:uid="{00000000-0005-0000-0000-000002000000}"/>
    <cellStyle name="20% - Accent3 2" xfId="292" xr:uid="{00000000-0005-0000-0000-000003000000}"/>
    <cellStyle name="20% - Accent4 2" xfId="293" xr:uid="{00000000-0005-0000-0000-000004000000}"/>
    <cellStyle name="20% - Accent5 2" xfId="294" xr:uid="{00000000-0005-0000-0000-000005000000}"/>
    <cellStyle name="20% - Accent6 2" xfId="295" xr:uid="{00000000-0005-0000-0000-000006000000}"/>
    <cellStyle name="40% - Accent1 2" xfId="296" xr:uid="{00000000-0005-0000-0000-000007000000}"/>
    <cellStyle name="40% - Accent2 2" xfId="297" xr:uid="{00000000-0005-0000-0000-000008000000}"/>
    <cellStyle name="40% - Accent3 2" xfId="298" xr:uid="{00000000-0005-0000-0000-000009000000}"/>
    <cellStyle name="40% - Accent4 2" xfId="299" xr:uid="{00000000-0005-0000-0000-00000A000000}"/>
    <cellStyle name="40% - Accent5 2" xfId="300" xr:uid="{00000000-0005-0000-0000-00000B000000}"/>
    <cellStyle name="40% - Accent6 2" xfId="301" xr:uid="{00000000-0005-0000-0000-00000C000000}"/>
    <cellStyle name="60% - Accent1 2" xfId="302" xr:uid="{00000000-0005-0000-0000-00000D000000}"/>
    <cellStyle name="60% - Accent2 2" xfId="303" xr:uid="{00000000-0005-0000-0000-00000E000000}"/>
    <cellStyle name="60% - Accent3 2" xfId="304" xr:uid="{00000000-0005-0000-0000-00000F000000}"/>
    <cellStyle name="60% - Accent4 2" xfId="305" xr:uid="{00000000-0005-0000-0000-000010000000}"/>
    <cellStyle name="60% - Accent5 2" xfId="306" xr:uid="{00000000-0005-0000-0000-000011000000}"/>
    <cellStyle name="60% - Accent6 2" xfId="307" xr:uid="{00000000-0005-0000-0000-000012000000}"/>
    <cellStyle name="Accent1 2" xfId="308" xr:uid="{00000000-0005-0000-0000-000013000000}"/>
    <cellStyle name="Accent2 2" xfId="309" xr:uid="{00000000-0005-0000-0000-000014000000}"/>
    <cellStyle name="Accent3 2" xfId="310" xr:uid="{00000000-0005-0000-0000-000015000000}"/>
    <cellStyle name="Accent4 2" xfId="311" xr:uid="{00000000-0005-0000-0000-000016000000}"/>
    <cellStyle name="Accent5 2" xfId="312" xr:uid="{00000000-0005-0000-0000-000017000000}"/>
    <cellStyle name="Accent6 2" xfId="313" xr:uid="{00000000-0005-0000-0000-000018000000}"/>
    <cellStyle name="Bad 2" xfId="314" xr:uid="{00000000-0005-0000-0000-000019000000}"/>
    <cellStyle name="Brackets 0" xfId="9" xr:uid="{00000000-0005-0000-0000-00001A000000}"/>
    <cellStyle name="Brackets 1" xfId="10" xr:uid="{00000000-0005-0000-0000-00001B000000}"/>
    <cellStyle name="Brackets 2" xfId="11" xr:uid="{00000000-0005-0000-0000-00001C000000}"/>
    <cellStyle name="Brackets T's 0" xfId="12" xr:uid="{00000000-0005-0000-0000-00001D000000}"/>
    <cellStyle name="Brackets T's 1" xfId="13" xr:uid="{00000000-0005-0000-0000-00001E000000}"/>
    <cellStyle name="Brackets T's 2" xfId="14" xr:uid="{00000000-0005-0000-0000-00001F000000}"/>
    <cellStyle name="Calc - White" xfId="15" xr:uid="{00000000-0005-0000-0000-000020000000}"/>
    <cellStyle name="Check Cell 2" xfId="315" xr:uid="{00000000-0005-0000-0000-000021000000}"/>
    <cellStyle name="Comma 2" xfId="7" xr:uid="{00000000-0005-0000-0000-000022000000}"/>
    <cellStyle name="Comma 2 2" xfId="16" xr:uid="{00000000-0005-0000-0000-000023000000}"/>
    <cellStyle name="Comma 2 3" xfId="17" xr:uid="{00000000-0005-0000-0000-000024000000}"/>
    <cellStyle name="Comma 2 4" xfId="18" xr:uid="{00000000-0005-0000-0000-000025000000}"/>
    <cellStyle name="Comma 2 5" xfId="19" xr:uid="{00000000-0005-0000-0000-000026000000}"/>
    <cellStyle name="Comma 2 6" xfId="20" xr:uid="{00000000-0005-0000-0000-000027000000}"/>
    <cellStyle name="Comma 3" xfId="21" xr:uid="{00000000-0005-0000-0000-000028000000}"/>
    <cellStyle name="Comma 3 2" xfId="22" xr:uid="{00000000-0005-0000-0000-000029000000}"/>
    <cellStyle name="Comma 3 3" xfId="23" xr:uid="{00000000-0005-0000-0000-00002A000000}"/>
    <cellStyle name="Comma 4" xfId="24" xr:uid="{00000000-0005-0000-0000-00002B000000}"/>
    <cellStyle name="Comma 5" xfId="25" xr:uid="{00000000-0005-0000-0000-00002C000000}"/>
    <cellStyle name="Comma 5 2" xfId="26" xr:uid="{00000000-0005-0000-0000-00002D000000}"/>
    <cellStyle name="Comma 6" xfId="27" xr:uid="{00000000-0005-0000-0000-00002E000000}"/>
    <cellStyle name="Comma 6 2" xfId="28" xr:uid="{00000000-0005-0000-0000-00002F000000}"/>
    <cellStyle name="Comma 7" xfId="29" xr:uid="{00000000-0005-0000-0000-000030000000}"/>
    <cellStyle name="Comma 7 2" xfId="30" xr:uid="{00000000-0005-0000-0000-000031000000}"/>
    <cellStyle name="Comma 8" xfId="31" xr:uid="{00000000-0005-0000-0000-000032000000}"/>
    <cellStyle name="Comma 8 2" xfId="32" xr:uid="{00000000-0005-0000-0000-000033000000}"/>
    <cellStyle name="Comma 9" xfId="2" xr:uid="{00000000-0005-0000-0000-000034000000}"/>
    <cellStyle name="Comma0" xfId="33" xr:uid="{00000000-0005-0000-0000-000035000000}"/>
    <cellStyle name="Currency 2" xfId="34" xr:uid="{00000000-0005-0000-0000-000036000000}"/>
    <cellStyle name="Currency 2 2" xfId="35" xr:uid="{00000000-0005-0000-0000-000037000000}"/>
    <cellStyle name="Currency 2 3" xfId="36" xr:uid="{00000000-0005-0000-0000-000038000000}"/>
    <cellStyle name="Currency 2 4" xfId="37" xr:uid="{00000000-0005-0000-0000-000039000000}"/>
    <cellStyle name="Currency 2 5" xfId="38" xr:uid="{00000000-0005-0000-0000-00003A000000}"/>
    <cellStyle name="Currency 3" xfId="39" xr:uid="{00000000-0005-0000-0000-00003B000000}"/>
    <cellStyle name="Currency0" xfId="40" xr:uid="{00000000-0005-0000-0000-00003C000000}"/>
    <cellStyle name="Date" xfId="41" xr:uid="{00000000-0005-0000-0000-00003D000000}"/>
    <cellStyle name="DateModel" xfId="42" xr:uid="{00000000-0005-0000-0000-00003E000000}"/>
    <cellStyle name="DateMonthly" xfId="43" xr:uid="{00000000-0005-0000-0000-00003F000000}"/>
    <cellStyle name="DateMonthly 2" xfId="44" xr:uid="{00000000-0005-0000-0000-000040000000}"/>
    <cellStyle name="DateMonthly 2 2" xfId="330" xr:uid="{00000000-0005-0000-0000-000041000000}"/>
    <cellStyle name="DateMonthly 3" xfId="333" xr:uid="{00000000-0005-0000-0000-000042000000}"/>
    <cellStyle name="DatePeriodic" xfId="45" xr:uid="{00000000-0005-0000-0000-000043000000}"/>
    <cellStyle name="Day" xfId="46" xr:uid="{00000000-0005-0000-0000-000044000000}"/>
    <cellStyle name="Description" xfId="47" xr:uid="{00000000-0005-0000-0000-000045000000}"/>
    <cellStyle name="Description Indent 1" xfId="48" xr:uid="{00000000-0005-0000-0000-000046000000}"/>
    <cellStyle name="Explanatory Text 2" xfId="316" xr:uid="{00000000-0005-0000-0000-000047000000}"/>
    <cellStyle name="F2" xfId="49" xr:uid="{00000000-0005-0000-0000-000048000000}"/>
    <cellStyle name="F3" xfId="50" xr:uid="{00000000-0005-0000-0000-000049000000}"/>
    <cellStyle name="F4" xfId="51" xr:uid="{00000000-0005-0000-0000-00004A000000}"/>
    <cellStyle name="F5" xfId="52" xr:uid="{00000000-0005-0000-0000-00004B000000}"/>
    <cellStyle name="F6" xfId="53" xr:uid="{00000000-0005-0000-0000-00004C000000}"/>
    <cellStyle name="F7" xfId="54" xr:uid="{00000000-0005-0000-0000-00004D000000}"/>
    <cellStyle name="F8" xfId="55" xr:uid="{00000000-0005-0000-0000-00004E000000}"/>
    <cellStyle name="FinancialNormal" xfId="56" xr:uid="{00000000-0005-0000-0000-00004F000000}"/>
    <cellStyle name="Fixed" xfId="57" xr:uid="{00000000-0005-0000-0000-000050000000}"/>
    <cellStyle name="Good 2" xfId="317" xr:uid="{00000000-0005-0000-0000-000051000000}"/>
    <cellStyle name="Heading 1 2" xfId="58" xr:uid="{00000000-0005-0000-0000-000052000000}"/>
    <cellStyle name="Heading 1 3" xfId="318" xr:uid="{00000000-0005-0000-0000-000053000000}"/>
    <cellStyle name="Heading 2 2" xfId="59" xr:uid="{00000000-0005-0000-0000-000054000000}"/>
    <cellStyle name="Heading 2 3" xfId="319" xr:uid="{00000000-0005-0000-0000-000055000000}"/>
    <cellStyle name="Heading 3 2" xfId="320" xr:uid="{00000000-0005-0000-0000-000056000000}"/>
    <cellStyle name="Heading 4 2" xfId="321" xr:uid="{00000000-0005-0000-0000-000057000000}"/>
    <cellStyle name="Hyperlink" xfId="3" builtinId="8"/>
    <cellStyle name="Hyperlink 2" xfId="60" xr:uid="{00000000-0005-0000-0000-000059000000}"/>
    <cellStyle name="Hyperlink 3" xfId="61" xr:uid="{00000000-0005-0000-0000-00005A000000}"/>
    <cellStyle name="KPMG Heading 1" xfId="62" xr:uid="{00000000-0005-0000-0000-00005B000000}"/>
    <cellStyle name="KPMG Heading 2" xfId="63" xr:uid="{00000000-0005-0000-0000-00005C000000}"/>
    <cellStyle name="KPMG Heading 3" xfId="64" xr:uid="{00000000-0005-0000-0000-00005D000000}"/>
    <cellStyle name="KPMG Heading 4" xfId="65" xr:uid="{00000000-0005-0000-0000-00005E000000}"/>
    <cellStyle name="KPMG Normal" xfId="66" xr:uid="{00000000-0005-0000-0000-00005F000000}"/>
    <cellStyle name="KPMG Normal Text" xfId="67" xr:uid="{00000000-0005-0000-0000-000060000000}"/>
    <cellStyle name="Linked Cell 2" xfId="322" xr:uid="{00000000-0005-0000-0000-000061000000}"/>
    <cellStyle name="Migliaia 2" xfId="68" xr:uid="{00000000-0005-0000-0000-000062000000}"/>
    <cellStyle name="Migliaia 2 3" xfId="69" xr:uid="{00000000-0005-0000-0000-000063000000}"/>
    <cellStyle name="Neutral 2" xfId="323" xr:uid="{00000000-0005-0000-0000-000064000000}"/>
    <cellStyle name="New" xfId="70" xr:uid="{00000000-0005-0000-0000-000065000000}"/>
    <cellStyle name="Normal" xfId="0" builtinId="0"/>
    <cellStyle name="Normal - Style1" xfId="71" xr:uid="{00000000-0005-0000-0000-000067000000}"/>
    <cellStyle name="Normal 10" xfId="72" xr:uid="{00000000-0005-0000-0000-000068000000}"/>
    <cellStyle name="Normal 11" xfId="73" xr:uid="{00000000-0005-0000-0000-000069000000}"/>
    <cellStyle name="Normal 11 2" xfId="74" xr:uid="{00000000-0005-0000-0000-00006A000000}"/>
    <cellStyle name="Normal 12" xfId="75" xr:uid="{00000000-0005-0000-0000-00006B000000}"/>
    <cellStyle name="Normal 12 2" xfId="76" xr:uid="{00000000-0005-0000-0000-00006C000000}"/>
    <cellStyle name="Normal 13" xfId="77" xr:uid="{00000000-0005-0000-0000-00006D000000}"/>
    <cellStyle name="Normal 13 2" xfId="78" xr:uid="{00000000-0005-0000-0000-00006E000000}"/>
    <cellStyle name="Normal 14" xfId="79" xr:uid="{00000000-0005-0000-0000-00006F000000}"/>
    <cellStyle name="Normal 14 2" xfId="80" xr:uid="{00000000-0005-0000-0000-000070000000}"/>
    <cellStyle name="Normal 15" xfId="81" xr:uid="{00000000-0005-0000-0000-000071000000}"/>
    <cellStyle name="Normal 15 2" xfId="82" xr:uid="{00000000-0005-0000-0000-000072000000}"/>
    <cellStyle name="Normal 16" xfId="83" xr:uid="{00000000-0005-0000-0000-000073000000}"/>
    <cellStyle name="Normal 17" xfId="84" xr:uid="{00000000-0005-0000-0000-000074000000}"/>
    <cellStyle name="Normal 18" xfId="1" xr:uid="{00000000-0005-0000-0000-000075000000}"/>
    <cellStyle name="Normal 19" xfId="329" xr:uid="{00000000-0005-0000-0000-000076000000}"/>
    <cellStyle name="Normal 2" xfId="6" xr:uid="{00000000-0005-0000-0000-000077000000}"/>
    <cellStyle name="Normal 2 10" xfId="85" xr:uid="{00000000-0005-0000-0000-000078000000}"/>
    <cellStyle name="Normal 2 11" xfId="86" xr:uid="{00000000-0005-0000-0000-000079000000}"/>
    <cellStyle name="Normal 2 12" xfId="87" xr:uid="{00000000-0005-0000-0000-00007A000000}"/>
    <cellStyle name="Normal 2 12 2" xfId="88" xr:uid="{00000000-0005-0000-0000-00007B000000}"/>
    <cellStyle name="Normal 2 2" xfId="89" xr:uid="{00000000-0005-0000-0000-00007C000000}"/>
    <cellStyle name="Normal 2 2 2" xfId="90" xr:uid="{00000000-0005-0000-0000-00007D000000}"/>
    <cellStyle name="Normal 2 2 3" xfId="91" xr:uid="{00000000-0005-0000-0000-00007E000000}"/>
    <cellStyle name="Normal 2 2 4" xfId="92" xr:uid="{00000000-0005-0000-0000-00007F000000}"/>
    <cellStyle name="Normal 2 2 5" xfId="93" xr:uid="{00000000-0005-0000-0000-000080000000}"/>
    <cellStyle name="Normal 2 2 6" xfId="94" xr:uid="{00000000-0005-0000-0000-000081000000}"/>
    <cellStyle name="Normal 2 2 7" xfId="95" xr:uid="{00000000-0005-0000-0000-000082000000}"/>
    <cellStyle name="Normal 2 2 8" xfId="96" xr:uid="{00000000-0005-0000-0000-000083000000}"/>
    <cellStyle name="Normal 2 2 9" xfId="97" xr:uid="{00000000-0005-0000-0000-000084000000}"/>
    <cellStyle name="Normal 2 2 9 2" xfId="98" xr:uid="{00000000-0005-0000-0000-000085000000}"/>
    <cellStyle name="Normal 2 3" xfId="99" xr:uid="{00000000-0005-0000-0000-000086000000}"/>
    <cellStyle name="Normal 2 4" xfId="100" xr:uid="{00000000-0005-0000-0000-000087000000}"/>
    <cellStyle name="Normal 2 5" xfId="101" xr:uid="{00000000-0005-0000-0000-000088000000}"/>
    <cellStyle name="Normal 2 6" xfId="102" xr:uid="{00000000-0005-0000-0000-000089000000}"/>
    <cellStyle name="Normal 2 7" xfId="103" xr:uid="{00000000-0005-0000-0000-00008A000000}"/>
    <cellStyle name="Normal 2 8" xfId="104" xr:uid="{00000000-0005-0000-0000-00008B000000}"/>
    <cellStyle name="Normal 2 9" xfId="105" xr:uid="{00000000-0005-0000-0000-00008C000000}"/>
    <cellStyle name="Normal 20" xfId="335" xr:uid="{00000000-0005-0000-0000-00008D000000}"/>
    <cellStyle name="Normal 21" xfId="331" xr:uid="{00000000-0005-0000-0000-00008E000000}"/>
    <cellStyle name="Normal 22" xfId="337" xr:uid="{00000000-0005-0000-0000-00008F000000}"/>
    <cellStyle name="Normal 23" xfId="332" xr:uid="{00000000-0005-0000-0000-000090000000}"/>
    <cellStyle name="Normal 24" xfId="336" xr:uid="{00000000-0005-0000-0000-000091000000}"/>
    <cellStyle name="Normal 25" xfId="338" xr:uid="{00000000-0005-0000-0000-000092000000}"/>
    <cellStyle name="Normal 26" xfId="334" xr:uid="{00000000-0005-0000-0000-000093000000}"/>
    <cellStyle name="Normal 3" xfId="106" xr:uid="{00000000-0005-0000-0000-000094000000}"/>
    <cellStyle name="Normal 3 10" xfId="107" xr:uid="{00000000-0005-0000-0000-000095000000}"/>
    <cellStyle name="Normal 3 10 2" xfId="108" xr:uid="{00000000-0005-0000-0000-000096000000}"/>
    <cellStyle name="Normal 3 10 2 2" xfId="109" xr:uid="{00000000-0005-0000-0000-000097000000}"/>
    <cellStyle name="Normal 3 10 2 2 2" xfId="110" xr:uid="{00000000-0005-0000-0000-000098000000}"/>
    <cellStyle name="Normal 3 10 2 3" xfId="111" xr:uid="{00000000-0005-0000-0000-000099000000}"/>
    <cellStyle name="Normal 3 10 3" xfId="112" xr:uid="{00000000-0005-0000-0000-00009A000000}"/>
    <cellStyle name="Normal 3 10 3 2" xfId="113" xr:uid="{00000000-0005-0000-0000-00009B000000}"/>
    <cellStyle name="Normal 3 10 4" xfId="114" xr:uid="{00000000-0005-0000-0000-00009C000000}"/>
    <cellStyle name="Normal 3 11" xfId="115" xr:uid="{00000000-0005-0000-0000-00009D000000}"/>
    <cellStyle name="Normal 3 11 2" xfId="116" xr:uid="{00000000-0005-0000-0000-00009E000000}"/>
    <cellStyle name="Normal 3 11 2 2" xfId="117" xr:uid="{00000000-0005-0000-0000-00009F000000}"/>
    <cellStyle name="Normal 3 11 2 2 2" xfId="118" xr:uid="{00000000-0005-0000-0000-0000A0000000}"/>
    <cellStyle name="Normal 3 11 2 3" xfId="119" xr:uid="{00000000-0005-0000-0000-0000A1000000}"/>
    <cellStyle name="Normal 3 11 3" xfId="120" xr:uid="{00000000-0005-0000-0000-0000A2000000}"/>
    <cellStyle name="Normal 3 11 3 2" xfId="121" xr:uid="{00000000-0005-0000-0000-0000A3000000}"/>
    <cellStyle name="Normal 3 11 4" xfId="122" xr:uid="{00000000-0005-0000-0000-0000A4000000}"/>
    <cellStyle name="Normal 3 12" xfId="123" xr:uid="{00000000-0005-0000-0000-0000A5000000}"/>
    <cellStyle name="Normal 3 12 2" xfId="124" xr:uid="{00000000-0005-0000-0000-0000A6000000}"/>
    <cellStyle name="Normal 3 12 2 2" xfId="125" xr:uid="{00000000-0005-0000-0000-0000A7000000}"/>
    <cellStyle name="Normal 3 12 2 2 2" xfId="126" xr:uid="{00000000-0005-0000-0000-0000A8000000}"/>
    <cellStyle name="Normal 3 12 2 3" xfId="127" xr:uid="{00000000-0005-0000-0000-0000A9000000}"/>
    <cellStyle name="Normal 3 12 3" xfId="128" xr:uid="{00000000-0005-0000-0000-0000AA000000}"/>
    <cellStyle name="Normal 3 12 3 2" xfId="129" xr:uid="{00000000-0005-0000-0000-0000AB000000}"/>
    <cellStyle name="Normal 3 12 4" xfId="130" xr:uid="{00000000-0005-0000-0000-0000AC000000}"/>
    <cellStyle name="Normal 3 13" xfId="131" xr:uid="{00000000-0005-0000-0000-0000AD000000}"/>
    <cellStyle name="Normal 3 13 2" xfId="132" xr:uid="{00000000-0005-0000-0000-0000AE000000}"/>
    <cellStyle name="Normal 3 13 2 2" xfId="133" xr:uid="{00000000-0005-0000-0000-0000AF000000}"/>
    <cellStyle name="Normal 3 13 3" xfId="134" xr:uid="{00000000-0005-0000-0000-0000B0000000}"/>
    <cellStyle name="Normal 3 14" xfId="135" xr:uid="{00000000-0005-0000-0000-0000B1000000}"/>
    <cellStyle name="Normal 3 15" xfId="136" xr:uid="{00000000-0005-0000-0000-0000B2000000}"/>
    <cellStyle name="Normal 3 16" xfId="137" xr:uid="{00000000-0005-0000-0000-0000B3000000}"/>
    <cellStyle name="Normal 3 2" xfId="138" xr:uid="{00000000-0005-0000-0000-0000B4000000}"/>
    <cellStyle name="Normal 3 2 2" xfId="139" xr:uid="{00000000-0005-0000-0000-0000B5000000}"/>
    <cellStyle name="Normal 3 2 2 2" xfId="140" xr:uid="{00000000-0005-0000-0000-0000B6000000}"/>
    <cellStyle name="Normal 3 2 2 2 2" xfId="141" xr:uid="{00000000-0005-0000-0000-0000B7000000}"/>
    <cellStyle name="Normal 3 2 2 3" xfId="142" xr:uid="{00000000-0005-0000-0000-0000B8000000}"/>
    <cellStyle name="Normal 3 2 3" xfId="143" xr:uid="{00000000-0005-0000-0000-0000B9000000}"/>
    <cellStyle name="Normal 3 2 3 2" xfId="144" xr:uid="{00000000-0005-0000-0000-0000BA000000}"/>
    <cellStyle name="Normal 3 2 4" xfId="145" xr:uid="{00000000-0005-0000-0000-0000BB000000}"/>
    <cellStyle name="Normal 3 2 4 2" xfId="146" xr:uid="{00000000-0005-0000-0000-0000BC000000}"/>
    <cellStyle name="Normal 3 3" xfId="147" xr:uid="{00000000-0005-0000-0000-0000BD000000}"/>
    <cellStyle name="Normal 3 3 2" xfId="148" xr:uid="{00000000-0005-0000-0000-0000BE000000}"/>
    <cellStyle name="Normal 3 3 2 2" xfId="149" xr:uid="{00000000-0005-0000-0000-0000BF000000}"/>
    <cellStyle name="Normal 3 3 2 2 2" xfId="150" xr:uid="{00000000-0005-0000-0000-0000C0000000}"/>
    <cellStyle name="Normal 3 3 2 3" xfId="151" xr:uid="{00000000-0005-0000-0000-0000C1000000}"/>
    <cellStyle name="Normal 3 3 3" xfId="152" xr:uid="{00000000-0005-0000-0000-0000C2000000}"/>
    <cellStyle name="Normal 3 3 3 2" xfId="153" xr:uid="{00000000-0005-0000-0000-0000C3000000}"/>
    <cellStyle name="Normal 3 3 4" xfId="154" xr:uid="{00000000-0005-0000-0000-0000C4000000}"/>
    <cellStyle name="Normal 3 3 4 2" xfId="155" xr:uid="{00000000-0005-0000-0000-0000C5000000}"/>
    <cellStyle name="Normal 3 4" xfId="156" xr:uid="{00000000-0005-0000-0000-0000C6000000}"/>
    <cellStyle name="Normal 3 4 2" xfId="157" xr:uid="{00000000-0005-0000-0000-0000C7000000}"/>
    <cellStyle name="Normal 3 4 2 2" xfId="158" xr:uid="{00000000-0005-0000-0000-0000C8000000}"/>
    <cellStyle name="Normal 3 4 2 2 2" xfId="159" xr:uid="{00000000-0005-0000-0000-0000C9000000}"/>
    <cellStyle name="Normal 3 4 2 3" xfId="160" xr:uid="{00000000-0005-0000-0000-0000CA000000}"/>
    <cellStyle name="Normal 3 4 3" xfId="161" xr:uid="{00000000-0005-0000-0000-0000CB000000}"/>
    <cellStyle name="Normal 3 4 3 2" xfId="162" xr:uid="{00000000-0005-0000-0000-0000CC000000}"/>
    <cellStyle name="Normal 3 4 4" xfId="163" xr:uid="{00000000-0005-0000-0000-0000CD000000}"/>
    <cellStyle name="Normal 3 5" xfId="164" xr:uid="{00000000-0005-0000-0000-0000CE000000}"/>
    <cellStyle name="Normal 3 5 2" xfId="165" xr:uid="{00000000-0005-0000-0000-0000CF000000}"/>
    <cellStyle name="Normal 3 5 2 2" xfId="166" xr:uid="{00000000-0005-0000-0000-0000D0000000}"/>
    <cellStyle name="Normal 3 5 2 2 2" xfId="167" xr:uid="{00000000-0005-0000-0000-0000D1000000}"/>
    <cellStyle name="Normal 3 5 2 3" xfId="168" xr:uid="{00000000-0005-0000-0000-0000D2000000}"/>
    <cellStyle name="Normal 3 5 3" xfId="169" xr:uid="{00000000-0005-0000-0000-0000D3000000}"/>
    <cellStyle name="Normal 3 5 3 2" xfId="170" xr:uid="{00000000-0005-0000-0000-0000D4000000}"/>
    <cellStyle name="Normal 3 5 4" xfId="171" xr:uid="{00000000-0005-0000-0000-0000D5000000}"/>
    <cellStyle name="Normal 3 6" xfId="172" xr:uid="{00000000-0005-0000-0000-0000D6000000}"/>
    <cellStyle name="Normal 3 6 2" xfId="173" xr:uid="{00000000-0005-0000-0000-0000D7000000}"/>
    <cellStyle name="Normal 3 6 2 2" xfId="174" xr:uid="{00000000-0005-0000-0000-0000D8000000}"/>
    <cellStyle name="Normal 3 6 2 2 2" xfId="175" xr:uid="{00000000-0005-0000-0000-0000D9000000}"/>
    <cellStyle name="Normal 3 6 2 3" xfId="176" xr:uid="{00000000-0005-0000-0000-0000DA000000}"/>
    <cellStyle name="Normal 3 6 3" xfId="177" xr:uid="{00000000-0005-0000-0000-0000DB000000}"/>
    <cellStyle name="Normal 3 6 3 2" xfId="178" xr:uid="{00000000-0005-0000-0000-0000DC000000}"/>
    <cellStyle name="Normal 3 6 4" xfId="179" xr:uid="{00000000-0005-0000-0000-0000DD000000}"/>
    <cellStyle name="Normal 3 7" xfId="180" xr:uid="{00000000-0005-0000-0000-0000DE000000}"/>
    <cellStyle name="Normal 3 7 2" xfId="181" xr:uid="{00000000-0005-0000-0000-0000DF000000}"/>
    <cellStyle name="Normal 3 7 2 2" xfId="182" xr:uid="{00000000-0005-0000-0000-0000E0000000}"/>
    <cellStyle name="Normal 3 7 2 2 2" xfId="183" xr:uid="{00000000-0005-0000-0000-0000E1000000}"/>
    <cellStyle name="Normal 3 7 2 3" xfId="184" xr:uid="{00000000-0005-0000-0000-0000E2000000}"/>
    <cellStyle name="Normal 3 7 3" xfId="185" xr:uid="{00000000-0005-0000-0000-0000E3000000}"/>
    <cellStyle name="Normal 3 7 3 2" xfId="186" xr:uid="{00000000-0005-0000-0000-0000E4000000}"/>
    <cellStyle name="Normal 3 7 4" xfId="187" xr:uid="{00000000-0005-0000-0000-0000E5000000}"/>
    <cellStyle name="Normal 3 8" xfId="188" xr:uid="{00000000-0005-0000-0000-0000E6000000}"/>
    <cellStyle name="Normal 3 8 2" xfId="189" xr:uid="{00000000-0005-0000-0000-0000E7000000}"/>
    <cellStyle name="Normal 3 8 2 2" xfId="190" xr:uid="{00000000-0005-0000-0000-0000E8000000}"/>
    <cellStyle name="Normal 3 8 2 2 2" xfId="191" xr:uid="{00000000-0005-0000-0000-0000E9000000}"/>
    <cellStyle name="Normal 3 8 2 3" xfId="192" xr:uid="{00000000-0005-0000-0000-0000EA000000}"/>
    <cellStyle name="Normal 3 8 3" xfId="193" xr:uid="{00000000-0005-0000-0000-0000EB000000}"/>
    <cellStyle name="Normal 3 8 3 2" xfId="194" xr:uid="{00000000-0005-0000-0000-0000EC000000}"/>
    <cellStyle name="Normal 3 8 4" xfId="195" xr:uid="{00000000-0005-0000-0000-0000ED000000}"/>
    <cellStyle name="Normal 3 9" xfId="196" xr:uid="{00000000-0005-0000-0000-0000EE000000}"/>
    <cellStyle name="Normal 3 9 2" xfId="197" xr:uid="{00000000-0005-0000-0000-0000EF000000}"/>
    <cellStyle name="Normal 3 9 2 2" xfId="198" xr:uid="{00000000-0005-0000-0000-0000F0000000}"/>
    <cellStyle name="Normal 3 9 2 2 2" xfId="199" xr:uid="{00000000-0005-0000-0000-0000F1000000}"/>
    <cellStyle name="Normal 3 9 2 3" xfId="200" xr:uid="{00000000-0005-0000-0000-0000F2000000}"/>
    <cellStyle name="Normal 3 9 3" xfId="201" xr:uid="{00000000-0005-0000-0000-0000F3000000}"/>
    <cellStyle name="Normal 3 9 3 2" xfId="202" xr:uid="{00000000-0005-0000-0000-0000F4000000}"/>
    <cellStyle name="Normal 3 9 4" xfId="203" xr:uid="{00000000-0005-0000-0000-0000F5000000}"/>
    <cellStyle name="Normal 4" xfId="204" xr:uid="{00000000-0005-0000-0000-0000F6000000}"/>
    <cellStyle name="Normal 4 2" xfId="205" xr:uid="{00000000-0005-0000-0000-0000F7000000}"/>
    <cellStyle name="Normal 4 2 2" xfId="206" xr:uid="{00000000-0005-0000-0000-0000F8000000}"/>
    <cellStyle name="Normal 4 2 2 2" xfId="207" xr:uid="{00000000-0005-0000-0000-0000F9000000}"/>
    <cellStyle name="Normal 4 2 3" xfId="208" xr:uid="{00000000-0005-0000-0000-0000FA000000}"/>
    <cellStyle name="Normal 4 3" xfId="209" xr:uid="{00000000-0005-0000-0000-0000FB000000}"/>
    <cellStyle name="Normal 5" xfId="210" xr:uid="{00000000-0005-0000-0000-0000FC000000}"/>
    <cellStyle name="Normal 5 2" xfId="211" xr:uid="{00000000-0005-0000-0000-0000FD000000}"/>
    <cellStyle name="Normal 6" xfId="212" xr:uid="{00000000-0005-0000-0000-0000FE000000}"/>
    <cellStyle name="Normal 7" xfId="213" xr:uid="{00000000-0005-0000-0000-0000FF000000}"/>
    <cellStyle name="Normal 7 2" xfId="214" xr:uid="{00000000-0005-0000-0000-000000010000}"/>
    <cellStyle name="Normal 7 2 2" xfId="215" xr:uid="{00000000-0005-0000-0000-000001010000}"/>
    <cellStyle name="Normal 7 3" xfId="216" xr:uid="{00000000-0005-0000-0000-000002010000}"/>
    <cellStyle name="Normal 8" xfId="217" xr:uid="{00000000-0005-0000-0000-000003010000}"/>
    <cellStyle name="Normal 8 2" xfId="218" xr:uid="{00000000-0005-0000-0000-000004010000}"/>
    <cellStyle name="Normal 8 2 2" xfId="219" xr:uid="{00000000-0005-0000-0000-000005010000}"/>
    <cellStyle name="Normal 8 3" xfId="220" xr:uid="{00000000-0005-0000-0000-000006010000}"/>
    <cellStyle name="Normal 9" xfId="221" xr:uid="{00000000-0005-0000-0000-000007010000}"/>
    <cellStyle name="Normal 9 2" xfId="222" xr:uid="{00000000-0005-0000-0000-000008010000}"/>
    <cellStyle name="Normale 2" xfId="5" xr:uid="{00000000-0005-0000-0000-000009010000}"/>
    <cellStyle name="Normale 2 2" xfId="223" xr:uid="{00000000-0005-0000-0000-00000A010000}"/>
    <cellStyle name="Normale 2 2 2" xfId="224" xr:uid="{00000000-0005-0000-0000-00000B010000}"/>
    <cellStyle name="Normale 3" xfId="225" xr:uid="{00000000-0005-0000-0000-00000C010000}"/>
    <cellStyle name="Normale 3 2" xfId="226" xr:uid="{00000000-0005-0000-0000-00000D010000}"/>
    <cellStyle name="Normale 4" xfId="324" xr:uid="{00000000-0005-0000-0000-00000E010000}"/>
    <cellStyle name="Note 2" xfId="325" xr:uid="{00000000-0005-0000-0000-00000F010000}"/>
    <cellStyle name="Option" xfId="227" xr:uid="{00000000-0005-0000-0000-000010010000}"/>
    <cellStyle name="Percent 0" xfId="228" xr:uid="{00000000-0005-0000-0000-000011010000}"/>
    <cellStyle name="Percent 1" xfId="229" xr:uid="{00000000-0005-0000-0000-000012010000}"/>
    <cellStyle name="Percent 2" xfId="230" xr:uid="{00000000-0005-0000-0000-000013010000}"/>
    <cellStyle name="Percent 2 2" xfId="231" xr:uid="{00000000-0005-0000-0000-000014010000}"/>
    <cellStyle name="Percent 2 3" xfId="232" xr:uid="{00000000-0005-0000-0000-000015010000}"/>
    <cellStyle name="Percent 2 4" xfId="233" xr:uid="{00000000-0005-0000-0000-000016010000}"/>
    <cellStyle name="Percent 2 5" xfId="234" xr:uid="{00000000-0005-0000-0000-000017010000}"/>
    <cellStyle name="Percent 2 6" xfId="235" xr:uid="{00000000-0005-0000-0000-000018010000}"/>
    <cellStyle name="Percent 3" xfId="236" xr:uid="{00000000-0005-0000-0000-000019010000}"/>
    <cellStyle name="Percent 3 2" xfId="237" xr:uid="{00000000-0005-0000-0000-00001A010000}"/>
    <cellStyle name="Percent 3 2 2" xfId="238" xr:uid="{00000000-0005-0000-0000-00001B010000}"/>
    <cellStyle name="Percent 3 2 2 2" xfId="239" xr:uid="{00000000-0005-0000-0000-00001C010000}"/>
    <cellStyle name="Percent 3 2 3" xfId="240" xr:uid="{00000000-0005-0000-0000-00001D010000}"/>
    <cellStyle name="Percent 3 3" xfId="241" xr:uid="{00000000-0005-0000-0000-00001E010000}"/>
    <cellStyle name="Percent 3 3 2" xfId="242" xr:uid="{00000000-0005-0000-0000-00001F010000}"/>
    <cellStyle name="Percent 3 4" xfId="243" xr:uid="{00000000-0005-0000-0000-000020010000}"/>
    <cellStyle name="Percent 4" xfId="244" xr:uid="{00000000-0005-0000-0000-000021010000}"/>
    <cellStyle name="Percent 5" xfId="245" xr:uid="{00000000-0005-0000-0000-000022010000}"/>
    <cellStyle name="Percent 5 2" xfId="246" xr:uid="{00000000-0005-0000-0000-000023010000}"/>
    <cellStyle name="Percent 6" xfId="247" xr:uid="{00000000-0005-0000-0000-000024010000}"/>
    <cellStyle name="Percent 7" xfId="248" xr:uid="{00000000-0005-0000-0000-000025010000}"/>
    <cellStyle name="Percent 7 2" xfId="249" xr:uid="{00000000-0005-0000-0000-000026010000}"/>
    <cellStyle name="Percent 8" xfId="250" xr:uid="{00000000-0005-0000-0000-000027010000}"/>
    <cellStyle name="Percent 8 2" xfId="251" xr:uid="{00000000-0005-0000-0000-000028010000}"/>
    <cellStyle name="Percent 9" xfId="4" xr:uid="{00000000-0005-0000-0000-000029010000}"/>
    <cellStyle name="Percentuale 2" xfId="252" xr:uid="{00000000-0005-0000-0000-00002A010000}"/>
    <cellStyle name="PSChar" xfId="253" xr:uid="{00000000-0005-0000-0000-00002B010000}"/>
    <cellStyle name="RISKbigPercent" xfId="254" xr:uid="{00000000-0005-0000-0000-00002C010000}"/>
    <cellStyle name="RISKblandrEdge" xfId="255" xr:uid="{00000000-0005-0000-0000-00002D010000}"/>
    <cellStyle name="RISKblCorner" xfId="256" xr:uid="{00000000-0005-0000-0000-00002E010000}"/>
    <cellStyle name="RISKbottomEdge" xfId="257" xr:uid="{00000000-0005-0000-0000-00002F010000}"/>
    <cellStyle name="RISKbrCorner" xfId="258" xr:uid="{00000000-0005-0000-0000-000030010000}"/>
    <cellStyle name="RISKdarkBoxed" xfId="259" xr:uid="{00000000-0005-0000-0000-000031010000}"/>
    <cellStyle name="RISKdarkBoxed 2" xfId="339" xr:uid="{00000000-0005-0000-0000-000032010000}"/>
    <cellStyle name="RISKdarkShade" xfId="260" xr:uid="{00000000-0005-0000-0000-000033010000}"/>
    <cellStyle name="RISKdbottomEdge" xfId="261" xr:uid="{00000000-0005-0000-0000-000034010000}"/>
    <cellStyle name="RISKdrightEdge" xfId="262" xr:uid="{00000000-0005-0000-0000-000035010000}"/>
    <cellStyle name="RISKdurationTime" xfId="263" xr:uid="{00000000-0005-0000-0000-000036010000}"/>
    <cellStyle name="RISKinNumber" xfId="264" xr:uid="{00000000-0005-0000-0000-000037010000}"/>
    <cellStyle name="RISKlandrEdge" xfId="265" xr:uid="{00000000-0005-0000-0000-000038010000}"/>
    <cellStyle name="RISKleftEdge" xfId="266" xr:uid="{00000000-0005-0000-0000-000039010000}"/>
    <cellStyle name="RISKlightBoxed" xfId="267" xr:uid="{00000000-0005-0000-0000-00003A010000}"/>
    <cellStyle name="RISKlightBoxed 2" xfId="340" xr:uid="{00000000-0005-0000-0000-00003B010000}"/>
    <cellStyle name="RISKltandbEdge" xfId="268" xr:uid="{00000000-0005-0000-0000-00003C010000}"/>
    <cellStyle name="RISKltandbEdge 2" xfId="341" xr:uid="{00000000-0005-0000-0000-00003D010000}"/>
    <cellStyle name="RISKnormBoxed" xfId="269" xr:uid="{00000000-0005-0000-0000-00003E010000}"/>
    <cellStyle name="RISKnormBoxed 2" xfId="342" xr:uid="{00000000-0005-0000-0000-00003F010000}"/>
    <cellStyle name="RISKnormCenter" xfId="270" xr:uid="{00000000-0005-0000-0000-000040010000}"/>
    <cellStyle name="RISKnormHeading" xfId="271" xr:uid="{00000000-0005-0000-0000-000041010000}"/>
    <cellStyle name="RISKnormItal" xfId="272" xr:uid="{00000000-0005-0000-0000-000042010000}"/>
    <cellStyle name="RISKnormLabel" xfId="273" xr:uid="{00000000-0005-0000-0000-000043010000}"/>
    <cellStyle name="RISKnormShade" xfId="274" xr:uid="{00000000-0005-0000-0000-000044010000}"/>
    <cellStyle name="RISKnormTitle" xfId="275" xr:uid="{00000000-0005-0000-0000-000045010000}"/>
    <cellStyle name="RISKoutNumber" xfId="276" xr:uid="{00000000-0005-0000-0000-000046010000}"/>
    <cellStyle name="RISKrightEdge" xfId="277" xr:uid="{00000000-0005-0000-0000-000047010000}"/>
    <cellStyle name="RISKrtandbEdge" xfId="278" xr:uid="{00000000-0005-0000-0000-000048010000}"/>
    <cellStyle name="RISKrtandbEdge 2" xfId="343" xr:uid="{00000000-0005-0000-0000-000049010000}"/>
    <cellStyle name="RISKssTime" xfId="279" xr:uid="{00000000-0005-0000-0000-00004A010000}"/>
    <cellStyle name="RISKtandbEdge" xfId="280" xr:uid="{00000000-0005-0000-0000-00004B010000}"/>
    <cellStyle name="RISKtandbEdge 2" xfId="344" xr:uid="{00000000-0005-0000-0000-00004C010000}"/>
    <cellStyle name="RISKtlandrEdge" xfId="281" xr:uid="{00000000-0005-0000-0000-00004D010000}"/>
    <cellStyle name="RISKtlandrEdge 2" xfId="345" xr:uid="{00000000-0005-0000-0000-00004E010000}"/>
    <cellStyle name="RISKtlCorner" xfId="282" xr:uid="{00000000-0005-0000-0000-00004F010000}"/>
    <cellStyle name="RISKtlCorner 2" xfId="346" xr:uid="{00000000-0005-0000-0000-000050010000}"/>
    <cellStyle name="RISKtopEdge" xfId="283" xr:uid="{00000000-0005-0000-0000-000051010000}"/>
    <cellStyle name="RISKtopEdge 2" xfId="347" xr:uid="{00000000-0005-0000-0000-000052010000}"/>
    <cellStyle name="RISKtrCorner" xfId="284" xr:uid="{00000000-0005-0000-0000-000053010000}"/>
    <cellStyle name="RISKtrCorner 2" xfId="348" xr:uid="{00000000-0005-0000-0000-000054010000}"/>
    <cellStyle name="Section Title" xfId="285" xr:uid="{00000000-0005-0000-0000-000055010000}"/>
    <cellStyle name="Style 1" xfId="286" xr:uid="{00000000-0005-0000-0000-000056010000}"/>
    <cellStyle name="Sub Section Title" xfId="287" xr:uid="{00000000-0005-0000-0000-000057010000}"/>
    <cellStyle name="T.b.a." xfId="288" xr:uid="{00000000-0005-0000-0000-000058010000}"/>
    <cellStyle name="Title 2" xfId="326" xr:uid="{00000000-0005-0000-0000-000059010000}"/>
    <cellStyle name="Total 2" xfId="289" xr:uid="{00000000-0005-0000-0000-00005A010000}"/>
    <cellStyle name="Total 3" xfId="327" xr:uid="{00000000-0005-0000-0000-00005B010000}"/>
    <cellStyle name="Warning Text 2" xfId="328" xr:uid="{00000000-0005-0000-0000-00005C010000}"/>
  </cellStyles>
  <dxfs count="4">
    <dxf>
      <font>
        <color auto="1"/>
      </font>
      <fill>
        <patternFill>
          <bgColor rgb="FF7A9A0D"/>
        </patternFill>
      </fill>
    </dxf>
    <dxf>
      <fill>
        <patternFill>
          <bgColor rgb="FFBA0C2F"/>
        </patternFill>
      </fill>
    </dxf>
    <dxf>
      <fill>
        <patternFill>
          <bgColor rgb="FFF0B323"/>
        </patternFill>
      </fill>
    </dxf>
    <dxf>
      <fill>
        <patternFill>
          <bgColor rgb="FF9EA2A2"/>
        </patternFill>
      </fill>
    </dxf>
  </dxfs>
  <tableStyles count="0" defaultTableStyle="TableStyleMedium2" defaultPivotStyle="PivotStyleLight16"/>
  <colors>
    <mruColors>
      <color rgb="FFC5B783"/>
      <color rgb="FF9EA2A2"/>
      <color rgb="FFF0B323"/>
      <color rgb="FFBA0C2F"/>
      <color rgb="FF7A9A0D"/>
      <color rgb="FF5D79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1"/>
  <sheetViews>
    <sheetView tabSelected="1" zoomScale="85" zoomScaleNormal="85" workbookViewId="0">
      <selection activeCell="A4" sqref="A4:E4"/>
    </sheetView>
  </sheetViews>
  <sheetFormatPr defaultRowHeight="15"/>
  <cols>
    <col min="5" max="5" width="42.42578125" customWidth="1"/>
    <col min="6" max="6" width="10" bestFit="1" customWidth="1"/>
    <col min="7" max="7" width="13.85546875" customWidth="1"/>
    <col min="8" max="8" width="17.42578125" customWidth="1"/>
    <col min="9" max="9" width="10" customWidth="1"/>
    <col min="10" max="10" width="9.140625" customWidth="1"/>
    <col min="11" max="12" width="10" customWidth="1"/>
    <col min="13" max="13" width="20" customWidth="1"/>
    <col min="14" max="15" width="9.140625" customWidth="1"/>
    <col min="16" max="16" width="38.42578125" customWidth="1"/>
    <col min="17" max="17" width="14.85546875" customWidth="1"/>
  </cols>
  <sheetData>
    <row r="1" spans="1:22" ht="15.75" thickBot="1"/>
    <row r="2" spans="1:22" ht="15.75" thickTop="1">
      <c r="P2" s="249" t="s">
        <v>86</v>
      </c>
      <c r="Q2" s="246"/>
      <c r="R2" s="246"/>
      <c r="S2" s="246"/>
      <c r="T2" s="246"/>
      <c r="U2" s="246"/>
      <c r="V2" s="248"/>
    </row>
    <row r="3" spans="1:22" ht="21.75" thickBot="1">
      <c r="A3" s="159"/>
      <c r="B3" s="159"/>
      <c r="C3" s="159"/>
      <c r="D3" s="159"/>
      <c r="E3" s="159"/>
      <c r="F3" s="165"/>
      <c r="G3" s="159"/>
      <c r="H3" s="159"/>
      <c r="I3" s="159"/>
      <c r="J3" s="159"/>
      <c r="K3" s="159"/>
      <c r="L3" s="159"/>
      <c r="M3" s="159"/>
      <c r="N3" s="159"/>
      <c r="O3" s="159"/>
      <c r="P3" s="245"/>
      <c r="Q3" s="211"/>
      <c r="R3" s="211"/>
      <c r="S3" s="211"/>
      <c r="T3" s="211"/>
      <c r="U3" s="244"/>
      <c r="V3" s="247"/>
    </row>
    <row r="4" spans="1:22" ht="28.5">
      <c r="A4" s="251"/>
      <c r="B4" s="252"/>
      <c r="C4" s="252"/>
      <c r="D4" s="252"/>
      <c r="E4" s="252"/>
      <c r="F4" s="117" t="s">
        <v>59</v>
      </c>
      <c r="G4" s="117"/>
      <c r="H4" s="117"/>
      <c r="I4" s="117"/>
      <c r="J4" s="117"/>
      <c r="K4" s="117"/>
      <c r="L4" s="117"/>
      <c r="M4" s="116"/>
      <c r="N4" s="115"/>
      <c r="O4" s="191"/>
      <c r="P4" s="245"/>
      <c r="Q4" s="211"/>
      <c r="R4" s="211"/>
      <c r="S4" s="211"/>
      <c r="T4" s="211"/>
      <c r="U4" s="244"/>
      <c r="V4" s="247"/>
    </row>
    <row r="5" spans="1:22" ht="15.75">
      <c r="A5" s="114"/>
      <c r="B5" s="228"/>
      <c r="C5" s="228"/>
      <c r="D5" s="228"/>
      <c r="E5" s="228"/>
      <c r="F5" s="229"/>
      <c r="G5" s="230">
        <v>0.02</v>
      </c>
      <c r="H5" s="230">
        <v>0.05</v>
      </c>
      <c r="I5" s="230">
        <v>0.15</v>
      </c>
      <c r="J5" s="230">
        <v>0</v>
      </c>
      <c r="K5" s="230">
        <v>0.05</v>
      </c>
      <c r="L5" s="230">
        <v>0.06</v>
      </c>
      <c r="M5" s="209" t="s">
        <v>70</v>
      </c>
      <c r="N5" s="113"/>
      <c r="O5" s="190"/>
      <c r="P5" s="243"/>
      <c r="Q5" s="166"/>
      <c r="R5" s="211"/>
      <c r="S5" s="211"/>
      <c r="T5" s="211"/>
      <c r="U5" s="244"/>
      <c r="V5" s="247"/>
    </row>
    <row r="6" spans="1:22" ht="25.5">
      <c r="A6" s="112"/>
      <c r="B6" s="137" t="s">
        <v>60</v>
      </c>
      <c r="C6" s="137"/>
      <c r="D6" s="137"/>
      <c r="E6" s="136"/>
      <c r="F6" s="135" t="s">
        <v>5</v>
      </c>
      <c r="G6" s="134" t="s">
        <v>27</v>
      </c>
      <c r="H6" s="134" t="s">
        <v>28</v>
      </c>
      <c r="I6" s="134" t="s">
        <v>7</v>
      </c>
      <c r="J6" s="134" t="s">
        <v>71</v>
      </c>
      <c r="K6" s="134" t="s">
        <v>8</v>
      </c>
      <c r="L6" s="134" t="s">
        <v>6</v>
      </c>
      <c r="M6" s="220" t="s">
        <v>61</v>
      </c>
      <c r="N6" s="111"/>
      <c r="O6" s="221"/>
      <c r="P6" s="243"/>
      <c r="Q6" s="167"/>
      <c r="R6" s="211"/>
      <c r="S6" s="211"/>
      <c r="T6" s="211"/>
      <c r="U6" s="244"/>
      <c r="V6" s="247"/>
    </row>
    <row r="7" spans="1:22">
      <c r="A7" s="110"/>
      <c r="B7" s="219" t="s">
        <v>85</v>
      </c>
      <c r="C7" s="133"/>
      <c r="D7" s="133"/>
      <c r="E7" s="218"/>
      <c r="F7" s="217">
        <v>100000000</v>
      </c>
      <c r="G7" s="109">
        <f>+F7*G5</f>
        <v>2000000</v>
      </c>
      <c r="H7" s="109">
        <f>+F7*H5</f>
        <v>5000000</v>
      </c>
      <c r="I7" s="109">
        <f>SUM(F7:H7)*I5</f>
        <v>16050000</v>
      </c>
      <c r="J7" s="109">
        <v>0</v>
      </c>
      <c r="K7" s="109">
        <f>SUM(F7:J7)*K5</f>
        <v>6152500</v>
      </c>
      <c r="L7" s="109">
        <f>SUM(F7:K7)*L5</f>
        <v>7752150</v>
      </c>
      <c r="M7" s="132">
        <f>SUM(F7:L7)</f>
        <v>136954650</v>
      </c>
      <c r="N7" s="108"/>
      <c r="O7" s="201"/>
      <c r="P7" s="243"/>
      <c r="Q7" s="211"/>
      <c r="R7" s="211"/>
      <c r="S7" s="211"/>
      <c r="T7" s="211"/>
      <c r="U7" s="244"/>
      <c r="V7" s="247"/>
    </row>
    <row r="8" spans="1:22" ht="15.75">
      <c r="A8" s="112"/>
      <c r="B8" s="137" t="s">
        <v>62</v>
      </c>
      <c r="C8" s="137" t="s">
        <v>63</v>
      </c>
      <c r="D8" s="137"/>
      <c r="E8" s="137"/>
      <c r="F8" s="72"/>
      <c r="G8" s="72"/>
      <c r="H8" s="72"/>
      <c r="I8" s="72"/>
      <c r="J8" s="72"/>
      <c r="K8" s="72"/>
      <c r="L8" s="72"/>
      <c r="M8" s="232"/>
      <c r="N8" s="231"/>
      <c r="O8" s="127"/>
      <c r="P8" s="243"/>
      <c r="Q8" s="211"/>
      <c r="R8" s="242"/>
      <c r="S8" s="211"/>
      <c r="T8" s="211"/>
      <c r="U8" s="244"/>
      <c r="V8" s="247"/>
    </row>
    <row r="9" spans="1:22">
      <c r="A9" s="107"/>
      <c r="B9" s="73" t="s">
        <v>38</v>
      </c>
      <c r="C9" s="169" t="s">
        <v>40</v>
      </c>
      <c r="D9" s="168"/>
      <c r="E9" s="192"/>
      <c r="F9" s="170" t="e">
        <f>+F29</f>
        <v>#REF!</v>
      </c>
      <c r="G9" s="170" t="e">
        <f t="shared" ref="G9:L9" si="0">+G29</f>
        <v>#REF!</v>
      </c>
      <c r="H9" s="170" t="e">
        <f t="shared" si="0"/>
        <v>#REF!</v>
      </c>
      <c r="I9" s="170" t="e">
        <f t="shared" si="0"/>
        <v>#REF!</v>
      </c>
      <c r="J9" s="170">
        <f t="shared" si="0"/>
        <v>0</v>
      </c>
      <c r="K9" s="170" t="e">
        <f t="shared" si="0"/>
        <v>#REF!</v>
      </c>
      <c r="L9" s="170" t="e">
        <f t="shared" si="0"/>
        <v>#REF!</v>
      </c>
      <c r="M9" s="233" t="e">
        <f>SUM(F9:L9)</f>
        <v>#REF!</v>
      </c>
      <c r="N9" s="106"/>
      <c r="O9" s="201"/>
      <c r="P9" s="243"/>
      <c r="Q9" s="211"/>
      <c r="R9" s="211"/>
      <c r="S9" s="211"/>
      <c r="T9" s="211"/>
      <c r="U9" s="244"/>
      <c r="V9" s="247"/>
    </row>
    <row r="10" spans="1:22" ht="15.75">
      <c r="A10" s="105"/>
      <c r="B10" s="148" t="s">
        <v>39</v>
      </c>
      <c r="C10" s="172" t="s">
        <v>36</v>
      </c>
      <c r="D10" s="171"/>
      <c r="E10" s="193"/>
      <c r="F10" s="173">
        <f>+F35</f>
        <v>0</v>
      </c>
      <c r="G10" s="173">
        <f t="shared" ref="G10:L10" si="1">+G35</f>
        <v>0</v>
      </c>
      <c r="H10" s="173">
        <f t="shared" si="1"/>
        <v>0</v>
      </c>
      <c r="I10" s="173">
        <f t="shared" si="1"/>
        <v>0</v>
      </c>
      <c r="J10" s="173">
        <f t="shared" si="1"/>
        <v>0</v>
      </c>
      <c r="K10" s="173">
        <f t="shared" si="1"/>
        <v>0</v>
      </c>
      <c r="L10" s="173">
        <f t="shared" si="1"/>
        <v>0</v>
      </c>
      <c r="M10" s="250">
        <f t="shared" ref="M10:M14" si="2">SUM(F10:L10)</f>
        <v>0</v>
      </c>
      <c r="N10" s="104"/>
      <c r="O10" s="201"/>
      <c r="P10" s="243"/>
      <c r="Q10" s="211"/>
      <c r="R10" s="242" t="s">
        <v>14</v>
      </c>
      <c r="S10" s="167" t="s">
        <v>64</v>
      </c>
      <c r="T10" s="211"/>
      <c r="U10" s="244"/>
      <c r="V10" s="247"/>
    </row>
    <row r="11" spans="1:22" ht="15.75">
      <c r="A11" s="105"/>
      <c r="B11" s="146" t="s">
        <v>16</v>
      </c>
      <c r="C11" s="172" t="s">
        <v>37</v>
      </c>
      <c r="D11" s="171"/>
      <c r="E11" s="193"/>
      <c r="F11" s="173">
        <f>+F41</f>
        <v>0</v>
      </c>
      <c r="G11" s="173">
        <f t="shared" ref="G11:L11" si="3">+G41</f>
        <v>0</v>
      </c>
      <c r="H11" s="173">
        <f t="shared" si="3"/>
        <v>0</v>
      </c>
      <c r="I11" s="173">
        <f t="shared" si="3"/>
        <v>0</v>
      </c>
      <c r="J11" s="173">
        <f t="shared" si="3"/>
        <v>0</v>
      </c>
      <c r="K11" s="173">
        <f t="shared" si="3"/>
        <v>0</v>
      </c>
      <c r="L11" s="173">
        <f t="shared" si="3"/>
        <v>0</v>
      </c>
      <c r="M11" s="250">
        <f t="shared" si="2"/>
        <v>0</v>
      </c>
      <c r="N11" s="104"/>
      <c r="O11" s="201"/>
      <c r="P11" s="243"/>
      <c r="Q11" s="211"/>
      <c r="R11" s="242" t="s">
        <v>50</v>
      </c>
      <c r="S11" s="167" t="s">
        <v>34</v>
      </c>
      <c r="T11" s="211"/>
      <c r="U11" s="244"/>
      <c r="V11" s="247"/>
    </row>
    <row r="12" spans="1:22" ht="15.75">
      <c r="A12" s="105"/>
      <c r="B12" s="146" t="s">
        <v>24</v>
      </c>
      <c r="C12" s="172" t="s">
        <v>66</v>
      </c>
      <c r="D12" s="171"/>
      <c r="E12" s="193"/>
      <c r="F12" s="173">
        <f>+F47</f>
        <v>500</v>
      </c>
      <c r="G12" s="173">
        <f t="shared" ref="G12:L12" si="4">+G47</f>
        <v>10</v>
      </c>
      <c r="H12" s="173">
        <f t="shared" si="4"/>
        <v>25</v>
      </c>
      <c r="I12" s="173">
        <f t="shared" si="4"/>
        <v>80.25</v>
      </c>
      <c r="J12" s="173">
        <f t="shared" si="4"/>
        <v>0</v>
      </c>
      <c r="K12" s="173">
        <f t="shared" si="4"/>
        <v>30.762500000000003</v>
      </c>
      <c r="L12" s="173">
        <f t="shared" si="4"/>
        <v>38.760750000000002</v>
      </c>
      <c r="M12" s="250">
        <f t="shared" si="2"/>
        <v>684.77325000000008</v>
      </c>
      <c r="N12" s="104"/>
      <c r="O12" s="201"/>
      <c r="P12" s="243"/>
      <c r="Q12" s="211"/>
      <c r="R12" s="242" t="s">
        <v>18</v>
      </c>
      <c r="S12" s="167" t="s">
        <v>32</v>
      </c>
      <c r="T12" s="211"/>
      <c r="U12" s="244"/>
      <c r="V12" s="247"/>
    </row>
    <row r="13" spans="1:22" ht="15.75">
      <c r="A13" s="105"/>
      <c r="B13" s="146" t="s">
        <v>42</v>
      </c>
      <c r="C13" s="172" t="s">
        <v>43</v>
      </c>
      <c r="D13" s="194"/>
      <c r="E13" s="193"/>
      <c r="F13" s="174">
        <f>+F53</f>
        <v>700</v>
      </c>
      <c r="G13" s="174">
        <f t="shared" ref="G13:L13" si="5">+G53</f>
        <v>14</v>
      </c>
      <c r="H13" s="174">
        <f t="shared" si="5"/>
        <v>35</v>
      </c>
      <c r="I13" s="174">
        <f t="shared" si="5"/>
        <v>112.35</v>
      </c>
      <c r="J13" s="174">
        <f t="shared" si="5"/>
        <v>0</v>
      </c>
      <c r="K13" s="174">
        <f t="shared" si="5"/>
        <v>43.067500000000003</v>
      </c>
      <c r="L13" s="174">
        <f t="shared" si="5"/>
        <v>54.265050000000002</v>
      </c>
      <c r="M13" s="250">
        <f t="shared" si="2"/>
        <v>958.68254999999999</v>
      </c>
      <c r="N13" s="104"/>
      <c r="O13" s="201"/>
      <c r="P13" s="243"/>
      <c r="Q13" s="211"/>
      <c r="R13" s="242" t="s">
        <v>12</v>
      </c>
      <c r="S13" s="167" t="s">
        <v>67</v>
      </c>
      <c r="T13" s="211"/>
      <c r="U13" s="244"/>
      <c r="V13" s="247"/>
    </row>
    <row r="14" spans="1:22" ht="15.75">
      <c r="A14" s="103"/>
      <c r="B14" s="71" t="s">
        <v>44</v>
      </c>
      <c r="C14" s="172" t="s">
        <v>45</v>
      </c>
      <c r="D14" s="175"/>
      <c r="E14" s="195"/>
      <c r="F14" s="174">
        <f>+F59</f>
        <v>0</v>
      </c>
      <c r="G14" s="174">
        <f t="shared" ref="G14:L14" si="6">+G59</f>
        <v>0</v>
      </c>
      <c r="H14" s="174">
        <f t="shared" si="6"/>
        <v>0</v>
      </c>
      <c r="I14" s="174">
        <f t="shared" si="6"/>
        <v>0</v>
      </c>
      <c r="J14" s="174">
        <f t="shared" si="6"/>
        <v>0</v>
      </c>
      <c r="K14" s="174">
        <f t="shared" si="6"/>
        <v>0</v>
      </c>
      <c r="L14" s="174">
        <f t="shared" si="6"/>
        <v>0</v>
      </c>
      <c r="M14" s="234">
        <f t="shared" si="2"/>
        <v>0</v>
      </c>
      <c r="N14" s="104"/>
      <c r="O14" s="201"/>
      <c r="P14" s="243"/>
      <c r="Q14" s="211"/>
      <c r="R14" s="242" t="s">
        <v>21</v>
      </c>
      <c r="S14" s="167" t="s">
        <v>68</v>
      </c>
      <c r="T14" s="176"/>
      <c r="U14" s="244"/>
      <c r="V14" s="247"/>
    </row>
    <row r="15" spans="1:22" ht="15.75">
      <c r="A15" s="102"/>
      <c r="B15" s="147"/>
      <c r="C15" s="253" t="s">
        <v>78</v>
      </c>
      <c r="D15" s="254"/>
      <c r="E15" s="255"/>
      <c r="F15" s="131" t="e">
        <f t="shared" ref="F15:M15" si="7">SUM(F7:F14)</f>
        <v>#REF!</v>
      </c>
      <c r="G15" s="131" t="e">
        <f t="shared" si="7"/>
        <v>#REF!</v>
      </c>
      <c r="H15" s="131" t="e">
        <f t="shared" si="7"/>
        <v>#REF!</v>
      </c>
      <c r="I15" s="131" t="e">
        <f t="shared" si="7"/>
        <v>#REF!</v>
      </c>
      <c r="J15" s="131">
        <f t="shared" si="7"/>
        <v>0</v>
      </c>
      <c r="K15" s="131" t="e">
        <f t="shared" si="7"/>
        <v>#REF!</v>
      </c>
      <c r="L15" s="131" t="e">
        <f t="shared" si="7"/>
        <v>#REF!</v>
      </c>
      <c r="M15" s="158" t="e">
        <f t="shared" si="7"/>
        <v>#REF!</v>
      </c>
      <c r="N15" s="101"/>
      <c r="O15" s="201"/>
      <c r="P15" s="243"/>
      <c r="Q15" s="211"/>
      <c r="R15" s="211"/>
      <c r="S15" s="211"/>
      <c r="T15" s="241"/>
      <c r="U15" s="244"/>
      <c r="V15" s="247"/>
    </row>
    <row r="16" spans="1:22">
      <c r="A16" s="100"/>
      <c r="B16" s="196"/>
      <c r="C16" s="177"/>
      <c r="D16" s="177"/>
      <c r="E16" s="176"/>
      <c r="F16" s="161"/>
      <c r="G16" s="197"/>
      <c r="H16" s="197"/>
      <c r="I16" s="197"/>
      <c r="J16" s="197"/>
      <c r="K16" s="161"/>
      <c r="L16" s="161"/>
      <c r="M16" s="208"/>
      <c r="N16" s="99"/>
      <c r="O16" s="130"/>
      <c r="P16" s="240"/>
      <c r="Q16" s="176"/>
      <c r="R16" s="241"/>
      <c r="S16" s="241"/>
      <c r="T16" s="241"/>
      <c r="U16" s="244"/>
      <c r="V16" s="247"/>
    </row>
    <row r="17" spans="1:26" ht="18.75">
      <c r="A17" s="98" t="s">
        <v>81</v>
      </c>
      <c r="B17" s="196"/>
      <c r="C17" s="177"/>
      <c r="D17" s="177"/>
      <c r="E17" s="210"/>
      <c r="F17" s="161"/>
      <c r="G17" s="197"/>
      <c r="H17" s="197"/>
      <c r="I17" s="197"/>
      <c r="J17" s="197"/>
      <c r="K17" s="161"/>
      <c r="L17" s="161"/>
      <c r="M17" s="213"/>
      <c r="N17" s="99"/>
      <c r="O17" s="130"/>
      <c r="P17" s="240"/>
      <c r="Q17" s="176"/>
      <c r="R17" s="241"/>
      <c r="S17" s="241"/>
      <c r="T17" s="241"/>
      <c r="U17" s="176"/>
      <c r="V17" s="239"/>
      <c r="W17" s="176"/>
      <c r="X17" s="176"/>
      <c r="Y17" s="176"/>
      <c r="Z17" s="176"/>
    </row>
    <row r="18" spans="1:26">
      <c r="A18" s="97"/>
      <c r="B18" s="129" t="s">
        <v>50</v>
      </c>
      <c r="C18" s="225" t="s">
        <v>79</v>
      </c>
      <c r="D18" s="128"/>
      <c r="E18" s="216"/>
      <c r="F18" s="226">
        <f>SUMIF(Register!$N$6:$N$25,Summary!$B18,Register!$F6:$F25)</f>
        <v>1100</v>
      </c>
      <c r="G18" s="226">
        <f>SUMIF(Register!$N$6:$N$25,Summary!$B18,Register!$G$6:$G$25)</f>
        <v>22</v>
      </c>
      <c r="H18" s="226">
        <f>SUMIF(Register!$N$6:$N$25,Summary!$B18,Register!$H$6:$H$25)</f>
        <v>55</v>
      </c>
      <c r="I18" s="226">
        <f>SUMIF(Register!$N$6:$N$25,Summary!$B18,Register!$I$6:$I$25)</f>
        <v>176.55</v>
      </c>
      <c r="J18" s="226">
        <f ca="1">SUMIF(Register!$N5:$N25,Summary!$B18,Register!J6:J25)</f>
        <v>0</v>
      </c>
      <c r="K18" s="226">
        <f>SUMIF(Register!$N$6:$N$25,Summary!$B18,Register!$K$6:$K$25)</f>
        <v>67.677499999999995</v>
      </c>
      <c r="L18" s="226">
        <f>SUMIF(Register!$N$6:$N$25,Summary!$B18,Register!$L$6:$L$25)</f>
        <v>85.273649999999989</v>
      </c>
      <c r="M18" s="223">
        <f ca="1">SUM(F18:L18)</f>
        <v>1506.5011500000001</v>
      </c>
      <c r="N18" s="96"/>
      <c r="O18" s="130"/>
      <c r="P18" s="240"/>
      <c r="Q18" s="176"/>
      <c r="R18" s="241"/>
      <c r="S18" s="241"/>
      <c r="T18" s="241"/>
      <c r="U18" s="176"/>
      <c r="V18" s="239"/>
      <c r="W18" s="176"/>
      <c r="X18" s="176"/>
      <c r="Y18" s="176"/>
      <c r="Z18" s="176"/>
    </row>
    <row r="19" spans="1:26">
      <c r="A19" s="97"/>
      <c r="B19" s="129" t="s">
        <v>21</v>
      </c>
      <c r="C19" s="222" t="s">
        <v>89</v>
      </c>
      <c r="D19" s="128"/>
      <c r="E19" s="216"/>
      <c r="F19" s="226">
        <f>SUMIF(Register!N6:N25,Summary!B19,Register!F6:F25)</f>
        <v>500</v>
      </c>
      <c r="G19" s="226">
        <f>SUMIF(Register!$N$6:$N$25,Summary!$B19,Register!G$6:G$25)</f>
        <v>10</v>
      </c>
      <c r="H19" s="226">
        <f>SUMIF(Register!$N$6:$N$25,Summary!$B19,Register!H$6:H$25)</f>
        <v>25</v>
      </c>
      <c r="I19" s="226">
        <f>SUMIF(Register!$N$6:$N$25,Summary!$B19,Register!I$6:I$25)</f>
        <v>80.25</v>
      </c>
      <c r="J19" s="226">
        <f>SUMIF(Register!$N$6:$N$25,Summary!$B19,Register!J$6:J$25)</f>
        <v>0</v>
      </c>
      <c r="K19" s="226">
        <f>SUMIF(Register!$N$6:$N$25,Summary!$B19,Register!K$6:K$25)</f>
        <v>30.762500000000003</v>
      </c>
      <c r="L19" s="226">
        <f>SUMIF(Register!$N$6:$N$25,Summary!$B19,Register!L$6:L$25)</f>
        <v>38.760750000000002</v>
      </c>
      <c r="M19" s="223">
        <f>SUM(F19:L19)</f>
        <v>684.77325000000008</v>
      </c>
      <c r="N19" s="96"/>
      <c r="O19" s="130"/>
      <c r="P19" s="240"/>
      <c r="Q19" s="176"/>
      <c r="R19" s="241"/>
      <c r="S19" s="241"/>
      <c r="T19" s="241"/>
      <c r="U19" s="176"/>
      <c r="V19" s="239"/>
      <c r="W19" s="176"/>
      <c r="X19" s="176"/>
      <c r="Y19" s="176"/>
      <c r="Z19" s="176"/>
    </row>
    <row r="20" spans="1:26">
      <c r="A20" s="97"/>
      <c r="B20" s="129" t="s">
        <v>18</v>
      </c>
      <c r="C20" s="225" t="s">
        <v>80</v>
      </c>
      <c r="D20" s="128"/>
      <c r="E20" s="216"/>
      <c r="F20" s="226">
        <f>SUMIF(Register!N6:N25,Summary!$B$20,Register!F6:F25)</f>
        <v>1000</v>
      </c>
      <c r="G20" s="226">
        <f>SUMIF(Register!N6:N25,Summary!$B20,Register!G6:G25)</f>
        <v>20</v>
      </c>
      <c r="H20" s="226">
        <f>SUMIF(Register!$N6:$N26,Summary!$B20,Register!H6:H26)</f>
        <v>50</v>
      </c>
      <c r="I20" s="226">
        <f>SUMIF(Register!$N6:$N26,Summary!$B20,Register!I6:I26)</f>
        <v>160.5</v>
      </c>
      <c r="J20" s="226">
        <f>SUMIF(Register!$N6:$N26,Summary!$B20,Register!J6:J26)</f>
        <v>0</v>
      </c>
      <c r="K20" s="226">
        <f ca="1">SUMIF(Register!$N6:$N26,Summary!$B20,Register!K6:K25)</f>
        <v>61.525000000000006</v>
      </c>
      <c r="L20" s="226">
        <f>SUMIF(Register!N6:N25,Summary!B20,Register!L6:L25)</f>
        <v>77.521500000000003</v>
      </c>
      <c r="M20" s="223">
        <f ca="1">SUM(F20:L20)</f>
        <v>1369.5465000000002</v>
      </c>
      <c r="N20" s="96"/>
      <c r="O20" s="130"/>
      <c r="P20" s="240"/>
      <c r="Q20" s="176"/>
      <c r="R20" s="241"/>
      <c r="S20" s="241"/>
      <c r="T20" s="241"/>
      <c r="U20" s="176"/>
      <c r="V20" s="239"/>
      <c r="W20" s="176"/>
      <c r="X20" s="176"/>
      <c r="Y20" s="176"/>
      <c r="Z20" s="176"/>
    </row>
    <row r="21" spans="1:26" ht="15.75">
      <c r="A21" s="100"/>
      <c r="B21" s="196"/>
      <c r="C21" s="177"/>
      <c r="D21" s="177"/>
      <c r="E21" s="210"/>
      <c r="F21" s="161"/>
      <c r="G21" s="161"/>
      <c r="H21" s="161"/>
      <c r="I21" s="161"/>
      <c r="J21" s="161"/>
      <c r="K21" s="161"/>
      <c r="L21" s="161"/>
      <c r="M21" s="213"/>
      <c r="N21" s="99"/>
      <c r="O21" s="130"/>
      <c r="P21" s="240"/>
      <c r="Q21" s="176"/>
      <c r="R21" s="241"/>
      <c r="S21" s="241"/>
      <c r="T21" s="241"/>
      <c r="U21" s="176"/>
      <c r="V21" s="239"/>
      <c r="W21" s="176"/>
      <c r="X21" s="176"/>
      <c r="Y21" s="176"/>
      <c r="Z21" s="176"/>
    </row>
    <row r="22" spans="1:26" ht="18.75">
      <c r="A22" s="100"/>
      <c r="B22" s="196"/>
      <c r="C22" s="87" t="s">
        <v>88</v>
      </c>
      <c r="D22" s="177"/>
      <c r="E22" s="210"/>
      <c r="F22" s="161"/>
      <c r="G22" s="197"/>
      <c r="H22" s="197"/>
      <c r="I22" s="197"/>
      <c r="J22" s="197"/>
      <c r="K22" s="161"/>
      <c r="L22" s="161"/>
      <c r="M22" s="213" t="e">
        <f ca="1">+M19+M18+M15</f>
        <v>#REF!</v>
      </c>
      <c r="N22" s="99"/>
      <c r="O22" s="130"/>
      <c r="P22" s="240"/>
      <c r="Q22" s="176"/>
      <c r="R22" s="241"/>
      <c r="S22" s="241"/>
      <c r="T22" s="241"/>
      <c r="U22" s="176"/>
      <c r="V22" s="239"/>
      <c r="W22" s="176"/>
      <c r="X22" s="176"/>
      <c r="Y22" s="176"/>
      <c r="Z22" s="176"/>
    </row>
    <row r="23" spans="1:26">
      <c r="A23" s="100"/>
      <c r="B23" s="196"/>
      <c r="C23" s="177"/>
      <c r="D23" s="177"/>
      <c r="E23" s="176"/>
      <c r="F23" s="161"/>
      <c r="G23" s="197"/>
      <c r="H23" s="197"/>
      <c r="I23" s="197"/>
      <c r="J23" s="197"/>
      <c r="K23" s="161"/>
      <c r="L23" s="161"/>
      <c r="M23" s="212"/>
      <c r="N23" s="99"/>
      <c r="O23" s="130"/>
      <c r="P23" s="240"/>
      <c r="Q23" s="176"/>
      <c r="R23" s="241"/>
      <c r="S23" s="241"/>
      <c r="T23" s="241"/>
      <c r="U23" s="176"/>
      <c r="V23" s="239"/>
      <c r="W23" s="176"/>
      <c r="X23" s="176"/>
      <c r="Y23" s="176"/>
      <c r="Z23" s="176"/>
    </row>
    <row r="24" spans="1:26" ht="16.5" thickBot="1">
      <c r="A24" s="95"/>
      <c r="B24" s="94"/>
      <c r="C24" s="93"/>
      <c r="D24" s="93"/>
      <c r="E24" s="92"/>
      <c r="F24" s="91"/>
      <c r="G24" s="90"/>
      <c r="H24" s="90"/>
      <c r="I24" s="90"/>
      <c r="J24" s="90"/>
      <c r="K24" s="91"/>
      <c r="L24" s="91"/>
      <c r="M24" s="89"/>
      <c r="N24" s="88"/>
      <c r="O24" s="130"/>
      <c r="P24" s="240"/>
      <c r="Q24" s="176"/>
      <c r="R24" s="241"/>
      <c r="S24" s="241"/>
      <c r="T24" s="241"/>
      <c r="U24" s="176"/>
      <c r="V24" s="239"/>
      <c r="W24" s="176"/>
      <c r="X24" s="176"/>
      <c r="Y24" s="176"/>
      <c r="Z24" s="176"/>
    </row>
    <row r="25" spans="1:26">
      <c r="A25" s="176"/>
      <c r="B25" s="162"/>
      <c r="C25" s="177"/>
      <c r="D25" s="177"/>
      <c r="E25" s="176"/>
      <c r="F25" s="161"/>
      <c r="G25" s="160"/>
      <c r="H25" s="160"/>
      <c r="I25" s="160"/>
      <c r="J25" s="160"/>
      <c r="K25" s="161"/>
      <c r="L25" s="161"/>
      <c r="M25" s="208"/>
      <c r="N25" s="178"/>
      <c r="O25" s="126"/>
      <c r="P25" s="240"/>
      <c r="Q25" s="176"/>
      <c r="R25" s="176"/>
      <c r="S25" s="176"/>
      <c r="T25" s="176"/>
      <c r="U25" s="176"/>
      <c r="V25" s="239"/>
      <c r="W25" s="176"/>
      <c r="X25" s="176"/>
      <c r="Y25" s="176"/>
      <c r="Z25" s="176"/>
    </row>
    <row r="26" spans="1:26" ht="15.75" thickBot="1">
      <c r="A26" s="176"/>
      <c r="B26" s="162"/>
      <c r="C26" s="177"/>
      <c r="D26" s="177"/>
      <c r="E26" s="176"/>
      <c r="F26" s="161"/>
      <c r="G26" s="160"/>
      <c r="H26" s="160"/>
      <c r="I26" s="160"/>
      <c r="J26" s="160"/>
      <c r="K26" s="161"/>
      <c r="L26" s="161"/>
      <c r="M26" s="208"/>
      <c r="N26" s="178"/>
      <c r="O26" s="126"/>
      <c r="P26" s="240"/>
      <c r="Q26" s="176"/>
      <c r="R26" s="176"/>
      <c r="S26" s="176"/>
      <c r="T26" s="176"/>
      <c r="U26" s="176"/>
      <c r="V26" s="239"/>
      <c r="W26" s="176"/>
      <c r="X26" s="176"/>
      <c r="Y26" s="176"/>
      <c r="Z26" s="176"/>
    </row>
    <row r="27" spans="1:26" ht="15.75" thickTop="1">
      <c r="A27" s="86"/>
      <c r="B27" s="85" t="s">
        <v>83</v>
      </c>
      <c r="C27" s="85" t="s">
        <v>69</v>
      </c>
      <c r="D27" s="85"/>
      <c r="E27" s="85"/>
      <c r="F27" s="84"/>
      <c r="G27" s="84"/>
      <c r="H27" s="84"/>
      <c r="I27" s="84"/>
      <c r="J27" s="84"/>
      <c r="K27" s="84"/>
      <c r="L27" s="84"/>
      <c r="M27" s="83"/>
      <c r="N27" s="82"/>
      <c r="O27" s="221"/>
      <c r="P27" s="122" t="s">
        <v>82</v>
      </c>
      <c r="Q27" s="176"/>
      <c r="R27" s="176"/>
      <c r="S27" s="176"/>
      <c r="T27" s="176"/>
      <c r="U27" s="176"/>
      <c r="V27" s="239"/>
      <c r="W27" s="176"/>
      <c r="X27" s="176"/>
      <c r="Y27" s="176"/>
      <c r="Z27" s="176"/>
    </row>
    <row r="28" spans="1:26">
      <c r="A28" s="86"/>
      <c r="B28" s="85" t="s">
        <v>38</v>
      </c>
      <c r="C28" s="85" t="s">
        <v>74</v>
      </c>
      <c r="D28" s="85"/>
      <c r="E28" s="81"/>
      <c r="F28" s="80" t="e">
        <f>SUM(F29:F33)</f>
        <v>#REF!</v>
      </c>
      <c r="G28" s="80" t="e">
        <f t="shared" ref="G28:M28" si="8">SUM(G29:G33)</f>
        <v>#REF!</v>
      </c>
      <c r="H28" s="80" t="e">
        <f t="shared" si="8"/>
        <v>#REF!</v>
      </c>
      <c r="I28" s="80" t="e">
        <f t="shared" si="8"/>
        <v>#REF!</v>
      </c>
      <c r="J28" s="80">
        <f t="shared" si="8"/>
        <v>0</v>
      </c>
      <c r="K28" s="80" t="e">
        <f t="shared" si="8"/>
        <v>#REF!</v>
      </c>
      <c r="L28" s="80" t="e">
        <f t="shared" si="8"/>
        <v>#REF!</v>
      </c>
      <c r="M28" s="79" t="e">
        <f t="shared" si="8"/>
        <v>#REF!</v>
      </c>
      <c r="N28" s="78"/>
      <c r="O28" s="125"/>
      <c r="P28" s="121"/>
      <c r="Q28" s="176"/>
      <c r="R28" s="176"/>
      <c r="S28" s="176"/>
      <c r="T28" s="176"/>
      <c r="U28" s="176"/>
      <c r="V28" s="239"/>
      <c r="W28" s="176"/>
      <c r="X28" s="176"/>
      <c r="Y28" s="176"/>
      <c r="Z28" s="176"/>
    </row>
    <row r="29" spans="1:26">
      <c r="A29" s="203"/>
      <c r="B29" s="204" t="s">
        <v>14</v>
      </c>
      <c r="C29" s="202" t="s">
        <v>64</v>
      </c>
      <c r="D29" s="198"/>
      <c r="E29" s="193"/>
      <c r="F29" s="173" t="e">
        <f>SUMIF(Register!$R$6:$R$25,Summary!$P29,Register!$F$6:$F$25)</f>
        <v>#REF!</v>
      </c>
      <c r="G29" s="173" t="e">
        <f>SUMIF(Register!$R$6:$R$25,Summary!$P29,Register!$G$6:$G$25)</f>
        <v>#REF!</v>
      </c>
      <c r="H29" s="173" t="e">
        <f>SUMIF(Register!$R$6:$R$25,Summary!$P29,Register!$H$6:$H$25)</f>
        <v>#REF!</v>
      </c>
      <c r="I29" s="173" t="e">
        <f>SUMIF(Register!$R$6:$R$25,Summary!$P29,Register!$I$6:$I$25)</f>
        <v>#REF!</v>
      </c>
      <c r="J29" s="173">
        <f>SUMIF(Register!$R$6:$R$25,Summary!$P29,Register!$J$6:$J$25)</f>
        <v>0</v>
      </c>
      <c r="K29" s="173" t="e">
        <f>SUMIF(Register!$R$6:$R$25,Summary!$P29,Register!$K$6:$K$25)</f>
        <v>#REF!</v>
      </c>
      <c r="L29" s="173" t="e">
        <f>SUMIF(Register!$R$6:$R$25,Summary!$P29,Register!$L$6:$L$25)</f>
        <v>#REF!</v>
      </c>
      <c r="M29" s="76" t="e">
        <f>SUM(F29:L29)</f>
        <v>#REF!</v>
      </c>
      <c r="N29" s="205"/>
      <c r="O29" s="124"/>
      <c r="P29" s="120" t="str">
        <f>CONCATENATE($B$28,"-",B29)</f>
        <v>CA-A</v>
      </c>
      <c r="Q29" s="176"/>
      <c r="R29" s="176"/>
      <c r="S29" s="176"/>
      <c r="T29" s="176"/>
      <c r="U29" s="176"/>
      <c r="V29" s="239"/>
      <c r="W29" s="176"/>
      <c r="X29" s="176"/>
      <c r="Y29" s="176"/>
      <c r="Z29" s="176"/>
    </row>
    <row r="30" spans="1:26">
      <c r="A30" s="203"/>
      <c r="B30" s="204" t="s">
        <v>18</v>
      </c>
      <c r="C30" s="206" t="s">
        <v>32</v>
      </c>
      <c r="D30" s="199"/>
      <c r="E30" s="193"/>
      <c r="F30" s="173">
        <f>SUMIF(Register!$R$6:$R$25,Summary!$P30,Register!$F$6:$F$25)</f>
        <v>1000</v>
      </c>
      <c r="G30" s="173">
        <f>SUMIF(Register!$R$6:$R$25,Summary!$P30,Register!$G$6:$G$25)</f>
        <v>20</v>
      </c>
      <c r="H30" s="173">
        <f>SUMIF(Register!$R$6:$R$25,Summary!$P30,Register!$H$6:$H$25)</f>
        <v>50</v>
      </c>
      <c r="I30" s="173">
        <f>SUMIF(Register!$R$6:$R$25,Summary!$P30,Register!$I$6:$I$25)</f>
        <v>160.5</v>
      </c>
      <c r="J30" s="173">
        <f>SUMIF(Register!$R$6:$R$25,Summary!$P30,Register!$J$6:$J$25)</f>
        <v>0</v>
      </c>
      <c r="K30" s="173">
        <f>SUMIF(Register!$R$6:$R$25,Summary!$P30,Register!$K$6:$K$25)</f>
        <v>61.525000000000006</v>
      </c>
      <c r="L30" s="173">
        <f>SUMIF(Register!$R$6:$R$25,Summary!$P30,Register!$L$6:$L$25)</f>
        <v>77.521500000000003</v>
      </c>
      <c r="M30" s="76">
        <f t="shared" ref="M30:M32" si="9">SUM(F30:L30)</f>
        <v>1369.5465000000002</v>
      </c>
      <c r="N30" s="205"/>
      <c r="O30" s="124"/>
      <c r="P30" s="120" t="str">
        <f t="shared" ref="P30:P32" si="10">CONCATENATE($B$28,"-",B30)</f>
        <v>CA-R</v>
      </c>
      <c r="Q30" s="176"/>
      <c r="R30" s="176"/>
      <c r="S30" s="176"/>
      <c r="T30" s="176"/>
      <c r="U30" s="176"/>
      <c r="V30" s="239"/>
      <c r="W30" s="176"/>
      <c r="X30" s="176"/>
      <c r="Y30" s="176"/>
      <c r="Z30" s="176"/>
    </row>
    <row r="31" spans="1:26">
      <c r="A31" s="203"/>
      <c r="B31" s="204" t="s">
        <v>21</v>
      </c>
      <c r="C31" s="206" t="s">
        <v>68</v>
      </c>
      <c r="D31" s="199"/>
      <c r="E31" s="193"/>
      <c r="F31" s="173">
        <f>SUMIF(Register!$R$6:$R$25,Summary!$P31,Register!$F$6:$F$25)</f>
        <v>0</v>
      </c>
      <c r="G31" s="173">
        <f>SUMIF(Register!$R$6:$R$25,Summary!$P31,Register!$G$6:$G$25)</f>
        <v>0</v>
      </c>
      <c r="H31" s="173">
        <f>SUMIF(Register!$R$6:$R$25,Summary!$P31,Register!$H$6:$H$25)</f>
        <v>0</v>
      </c>
      <c r="I31" s="173">
        <f>SUMIF(Register!$R$6:$R$25,Summary!$P31,Register!$I$6:$I$25)</f>
        <v>0</v>
      </c>
      <c r="J31" s="173">
        <f>SUMIF(Register!$R$6:$R$25,Summary!$P31,Register!$J$6:$J$25)</f>
        <v>0</v>
      </c>
      <c r="K31" s="173">
        <f>SUMIF(Register!$R$6:$R$25,Summary!$P31,Register!$K$6:$K$25)</f>
        <v>0</v>
      </c>
      <c r="L31" s="173">
        <f>SUMIF(Register!$R$6:$R$25,Summary!$P31,Register!$L$6:$L$25)</f>
        <v>0</v>
      </c>
      <c r="M31" s="76">
        <f t="shared" si="9"/>
        <v>0</v>
      </c>
      <c r="N31" s="205"/>
      <c r="O31" s="124"/>
      <c r="P31" s="120" t="str">
        <f t="shared" si="10"/>
        <v>CA-WIP</v>
      </c>
      <c r="Q31" s="176"/>
      <c r="R31" s="176"/>
      <c r="S31" s="176"/>
      <c r="T31" s="176"/>
      <c r="U31" s="176"/>
      <c r="V31" s="239"/>
      <c r="W31" s="176"/>
      <c r="X31" s="176"/>
      <c r="Y31" s="176"/>
      <c r="Z31" s="176"/>
    </row>
    <row r="32" spans="1:26">
      <c r="A32" s="203"/>
      <c r="B32" s="204" t="s">
        <v>50</v>
      </c>
      <c r="C32" s="214" t="s">
        <v>34</v>
      </c>
      <c r="D32" s="215"/>
      <c r="E32" s="193"/>
      <c r="F32" s="173">
        <f>SUMIF(Register!$R$6:$R$25,Summary!$P32,Register!$F$6:$F$25)</f>
        <v>0</v>
      </c>
      <c r="G32" s="173">
        <f>SUMIF(Register!$R$6:$R$25,Summary!$P32,Register!$G$6:$G$25)</f>
        <v>0</v>
      </c>
      <c r="H32" s="173">
        <f>SUMIF(Register!$R$6:$R$25,Summary!$P32,Register!$H$6:$H$25)</f>
        <v>0</v>
      </c>
      <c r="I32" s="173">
        <f>SUMIF(Register!$R$6:$R$25,Summary!$P32,Register!$I$6:$I$25)</f>
        <v>0</v>
      </c>
      <c r="J32" s="173">
        <f>SUMIF(Register!$R$6:$R$25,Summary!$P32,Register!$J$6:$J$25)</f>
        <v>0</v>
      </c>
      <c r="K32" s="173">
        <f>SUMIF(Register!$R$6:$R$25,Summary!$P32,Register!$K$6:$K$25)</f>
        <v>0</v>
      </c>
      <c r="L32" s="173">
        <f>SUMIF(Register!$R$6:$R$25,Summary!$P32,Register!$L$6:$L$25)</f>
        <v>0</v>
      </c>
      <c r="M32" s="76">
        <f t="shared" si="9"/>
        <v>0</v>
      </c>
      <c r="N32" s="205"/>
      <c r="O32" s="124"/>
      <c r="P32" s="120" t="str">
        <f t="shared" si="10"/>
        <v>CA-P</v>
      </c>
      <c r="Q32" s="176"/>
      <c r="R32" s="176"/>
      <c r="S32" s="176"/>
      <c r="T32" s="176"/>
      <c r="U32" s="176"/>
      <c r="V32" s="239"/>
      <c r="W32" s="176"/>
      <c r="X32" s="176"/>
      <c r="Y32" s="176"/>
      <c r="Z32" s="176"/>
    </row>
    <row r="33" spans="1:26">
      <c r="A33" s="203"/>
      <c r="B33" s="204"/>
      <c r="C33" s="207"/>
      <c r="D33" s="200"/>
      <c r="E33" s="193"/>
      <c r="F33" s="173"/>
      <c r="G33" s="173"/>
      <c r="H33" s="173"/>
      <c r="I33" s="173"/>
      <c r="J33" s="173"/>
      <c r="K33" s="173"/>
      <c r="L33" s="173"/>
      <c r="M33" s="76"/>
      <c r="N33" s="205"/>
      <c r="O33" s="124"/>
      <c r="P33" s="119"/>
      <c r="Q33" s="176"/>
      <c r="R33" s="176"/>
      <c r="S33" s="176"/>
      <c r="T33" s="176"/>
      <c r="U33" s="176"/>
      <c r="V33" s="239"/>
      <c r="W33" s="176"/>
      <c r="X33" s="176"/>
      <c r="Y33" s="176"/>
      <c r="Z33" s="176"/>
    </row>
    <row r="34" spans="1:26">
      <c r="A34" s="86"/>
      <c r="B34" s="85" t="s">
        <v>76</v>
      </c>
      <c r="C34" s="85" t="s">
        <v>75</v>
      </c>
      <c r="D34" s="85"/>
      <c r="E34" s="85"/>
      <c r="F34" s="80">
        <f>SUM(F35:F39)</f>
        <v>300</v>
      </c>
      <c r="G34" s="80">
        <f t="shared" ref="G34:M34" si="11">SUM(G35:G39)</f>
        <v>6</v>
      </c>
      <c r="H34" s="80">
        <f t="shared" si="11"/>
        <v>15</v>
      </c>
      <c r="I34" s="80">
        <f t="shared" si="11"/>
        <v>48.15</v>
      </c>
      <c r="J34" s="80">
        <f t="shared" si="11"/>
        <v>0</v>
      </c>
      <c r="K34" s="80">
        <f t="shared" si="11"/>
        <v>18.4575</v>
      </c>
      <c r="L34" s="80">
        <f t="shared" si="11"/>
        <v>23.256449999999997</v>
      </c>
      <c r="M34" s="79">
        <f t="shared" si="11"/>
        <v>410.86394999999993</v>
      </c>
      <c r="N34" s="78"/>
      <c r="O34" s="125"/>
      <c r="P34" s="118"/>
      <c r="Q34" s="176"/>
      <c r="R34" s="176"/>
      <c r="S34" s="176"/>
      <c r="T34" s="176"/>
      <c r="U34" s="176"/>
      <c r="V34" s="239"/>
      <c r="W34" s="176"/>
      <c r="X34" s="176"/>
      <c r="Y34" s="176"/>
      <c r="Z34" s="176"/>
    </row>
    <row r="35" spans="1:26">
      <c r="A35" s="203"/>
      <c r="B35" s="204" t="s">
        <v>14</v>
      </c>
      <c r="C35" s="202" t="s">
        <v>64</v>
      </c>
      <c r="D35" s="198"/>
      <c r="E35" s="193"/>
      <c r="F35" s="173">
        <f>SUMIF(Register!$R$6:$R$25,Summary!$P35,Register!$F$6:$F$25)</f>
        <v>0</v>
      </c>
      <c r="G35" s="173">
        <f>SUMIF(Register!$R$6:$R$25,Summary!$P35,Register!$G$6:$G$25)</f>
        <v>0</v>
      </c>
      <c r="H35" s="173">
        <f>SUMIF(Register!$R$6:$R$25,Summary!$P35,Register!$H$6:$H$25)</f>
        <v>0</v>
      </c>
      <c r="I35" s="173">
        <f>SUMIF(Register!$R$6:$R$25,Summary!$P35,Register!$I$6:$I$25)</f>
        <v>0</v>
      </c>
      <c r="J35" s="173">
        <f>SUMIF(Register!$R$6:$R$25,Summary!$P35,Register!$J$6:$J$25)</f>
        <v>0</v>
      </c>
      <c r="K35" s="173">
        <f>SUMIF(Register!$R$6:$R$25,Summary!$P35,Register!$K$6:$K$25)</f>
        <v>0</v>
      </c>
      <c r="L35" s="173">
        <f>SUMIF(Register!$R$6:$R$25,Summary!$P35,Register!$L$6:$L$25)</f>
        <v>0</v>
      </c>
      <c r="M35" s="76">
        <f t="shared" ref="M35:M38" si="12">SUM(F35:L35)</f>
        <v>0</v>
      </c>
      <c r="N35" s="205"/>
      <c r="O35" s="124"/>
      <c r="P35" s="120" t="str">
        <f>CONCATENATE($B$34,"-",B35)</f>
        <v>CR-A</v>
      </c>
      <c r="Q35" s="244"/>
      <c r="R35" s="244"/>
      <c r="S35" s="244"/>
      <c r="T35" s="244"/>
      <c r="U35" s="244"/>
      <c r="V35" s="247"/>
    </row>
    <row r="36" spans="1:26">
      <c r="A36" s="203"/>
      <c r="B36" s="204" t="s">
        <v>18</v>
      </c>
      <c r="C36" s="206" t="s">
        <v>32</v>
      </c>
      <c r="D36" s="199"/>
      <c r="E36" s="193"/>
      <c r="F36" s="173">
        <f>SUMIF(Register!$R$6:$R$25,Summary!$P36,Register!$F$6:$F$25)</f>
        <v>0</v>
      </c>
      <c r="G36" s="173">
        <f>SUMIF(Register!$R$6:$R$25,Summary!$P36,Register!$G$6:$G$25)</f>
        <v>0</v>
      </c>
      <c r="H36" s="173">
        <f>SUMIF(Register!$R$6:$R$25,Summary!$P36,Register!$H$6:$H$25)</f>
        <v>0</v>
      </c>
      <c r="I36" s="173">
        <f>SUMIF(Register!$R$6:$R$25,Summary!$P36,Register!$I$6:$I$25)</f>
        <v>0</v>
      </c>
      <c r="J36" s="173">
        <f>SUMIF(Register!$R$6:$R$25,Summary!$P36,Register!$J$6:$J$25)</f>
        <v>0</v>
      </c>
      <c r="K36" s="173">
        <f>SUMIF(Register!$R$6:$R$25,Summary!$P36,Register!$K$6:$K$25)</f>
        <v>0</v>
      </c>
      <c r="L36" s="173">
        <f>SUMIF(Register!$R$6:$R$25,Summary!$P36,Register!$L$6:$L$25)</f>
        <v>0</v>
      </c>
      <c r="M36" s="76">
        <f t="shared" si="12"/>
        <v>0</v>
      </c>
      <c r="N36" s="205"/>
      <c r="O36" s="124"/>
      <c r="P36" s="120" t="str">
        <f t="shared" ref="P36:P38" si="13">CONCATENATE($B$34,"-",B36)</f>
        <v>CR-R</v>
      </c>
      <c r="Q36" s="244"/>
      <c r="R36" s="244"/>
      <c r="S36" s="244"/>
      <c r="T36" s="244"/>
      <c r="U36" s="244"/>
      <c r="V36" s="247"/>
    </row>
    <row r="37" spans="1:26">
      <c r="A37" s="203"/>
      <c r="B37" s="204" t="s">
        <v>21</v>
      </c>
      <c r="C37" s="206" t="s">
        <v>68</v>
      </c>
      <c r="D37" s="199"/>
      <c r="E37" s="193"/>
      <c r="F37" s="173">
        <f>SUMIF(Register!$R$6:$R$25,Summary!$P37,Register!$F$6:$F$25)</f>
        <v>0</v>
      </c>
      <c r="G37" s="173">
        <f>SUMIF(Register!$R$6:$R$25,Summary!$P37,Register!$G$6:$G$25)</f>
        <v>0</v>
      </c>
      <c r="H37" s="173">
        <f>SUMIF(Register!$R$6:$R$25,Summary!$P37,Register!$H$6:$H$25)</f>
        <v>0</v>
      </c>
      <c r="I37" s="173">
        <f>SUMIF(Register!$R$6:$R$25,Summary!$P37,Register!$I$6:$I$25)</f>
        <v>0</v>
      </c>
      <c r="J37" s="173">
        <f>SUMIF(Register!$R$6:$R$25,Summary!$P37,Register!$J$6:$J$25)</f>
        <v>0</v>
      </c>
      <c r="K37" s="173">
        <f>SUMIF(Register!$R$6:$R$25,Summary!$P37,Register!$K$6:$K$25)</f>
        <v>0</v>
      </c>
      <c r="L37" s="173">
        <f>SUMIF(Register!$R$6:$R$25,Summary!$P37,Register!$L$6:$L$25)</f>
        <v>0</v>
      </c>
      <c r="M37" s="76">
        <f t="shared" si="12"/>
        <v>0</v>
      </c>
      <c r="N37" s="205"/>
      <c r="O37" s="124"/>
      <c r="P37" s="120" t="str">
        <f t="shared" si="13"/>
        <v>CR-WIP</v>
      </c>
      <c r="Q37" s="244"/>
      <c r="R37" s="244"/>
      <c r="S37" s="244"/>
      <c r="T37" s="244"/>
      <c r="U37" s="244"/>
      <c r="V37" s="247"/>
    </row>
    <row r="38" spans="1:26">
      <c r="A38" s="203"/>
      <c r="B38" s="204" t="s">
        <v>50</v>
      </c>
      <c r="C38" s="214" t="s">
        <v>34</v>
      </c>
      <c r="D38" s="215"/>
      <c r="E38" s="193"/>
      <c r="F38" s="173">
        <f>SUMIF(Register!$R$6:$R$25,Summary!$P38,Register!$F$6:$F$25)</f>
        <v>300</v>
      </c>
      <c r="G38" s="173">
        <f>SUMIF(Register!$R$6:$R$25,Summary!$P38,Register!$G$6:$G$25)</f>
        <v>6</v>
      </c>
      <c r="H38" s="173">
        <f>SUMIF(Register!$R$6:$R$25,Summary!$P38,Register!$H$6:$H$25)</f>
        <v>15</v>
      </c>
      <c r="I38" s="173">
        <f>SUMIF(Register!$R$6:$R$25,Summary!$P38,Register!$I$6:$I$25)</f>
        <v>48.15</v>
      </c>
      <c r="J38" s="173">
        <f>SUMIF(Register!$R$6:$R$25,Summary!$P38,Register!$J$6:$J$25)</f>
        <v>0</v>
      </c>
      <c r="K38" s="173">
        <f>SUMIF(Register!$R$6:$R$25,Summary!$P38,Register!$K$6:$K$25)</f>
        <v>18.4575</v>
      </c>
      <c r="L38" s="173">
        <f>SUMIF(Register!$R$6:$R$25,Summary!$P38,Register!$L$6:$L$25)</f>
        <v>23.256449999999997</v>
      </c>
      <c r="M38" s="76">
        <f t="shared" si="12"/>
        <v>410.86394999999993</v>
      </c>
      <c r="N38" s="205"/>
      <c r="O38" s="124"/>
      <c r="P38" s="120" t="str">
        <f t="shared" si="13"/>
        <v>CR-P</v>
      </c>
      <c r="Q38" s="244"/>
      <c r="R38" s="244"/>
      <c r="S38" s="244"/>
      <c r="T38" s="244"/>
      <c r="U38" s="244"/>
      <c r="V38" s="247"/>
    </row>
    <row r="39" spans="1:26">
      <c r="A39" s="203"/>
      <c r="B39" s="204"/>
      <c r="C39" s="207"/>
      <c r="D39" s="200"/>
      <c r="E39" s="193"/>
      <c r="F39" s="173"/>
      <c r="G39" s="173"/>
      <c r="H39" s="173"/>
      <c r="I39" s="173"/>
      <c r="J39" s="173"/>
      <c r="K39" s="173"/>
      <c r="L39" s="173"/>
      <c r="M39" s="76"/>
      <c r="N39" s="205"/>
      <c r="O39" s="124"/>
      <c r="P39" s="119"/>
      <c r="Q39" s="244"/>
      <c r="R39" s="244"/>
      <c r="S39" s="244"/>
      <c r="T39" s="244"/>
      <c r="U39" s="244"/>
      <c r="V39" s="247"/>
    </row>
    <row r="40" spans="1:26">
      <c r="A40" s="86"/>
      <c r="B40" s="85" t="s">
        <v>16</v>
      </c>
      <c r="C40" s="85" t="s">
        <v>37</v>
      </c>
      <c r="D40" s="85"/>
      <c r="E40" s="85"/>
      <c r="F40" s="80">
        <f>SUM(F41:F45)</f>
        <v>500</v>
      </c>
      <c r="G40" s="80">
        <f t="shared" ref="G40:M40" si="14">SUM(G41:G45)</f>
        <v>10</v>
      </c>
      <c r="H40" s="80">
        <f t="shared" si="14"/>
        <v>25</v>
      </c>
      <c r="I40" s="80">
        <f t="shared" si="14"/>
        <v>80.25</v>
      </c>
      <c r="J40" s="80">
        <f t="shared" si="14"/>
        <v>0</v>
      </c>
      <c r="K40" s="80">
        <f t="shared" si="14"/>
        <v>30.762500000000003</v>
      </c>
      <c r="L40" s="80">
        <f t="shared" si="14"/>
        <v>38.760750000000002</v>
      </c>
      <c r="M40" s="79">
        <f t="shared" si="14"/>
        <v>684.77325000000008</v>
      </c>
      <c r="N40" s="78"/>
      <c r="O40" s="125"/>
      <c r="P40" s="119"/>
      <c r="Q40" s="244"/>
      <c r="R40" s="244"/>
      <c r="S40" s="244"/>
      <c r="T40" s="244"/>
      <c r="U40" s="244"/>
      <c r="V40" s="247"/>
    </row>
    <row r="41" spans="1:26">
      <c r="A41" s="203"/>
      <c r="B41" s="204" t="s">
        <v>14</v>
      </c>
      <c r="C41" s="202" t="s">
        <v>64</v>
      </c>
      <c r="D41" s="198"/>
      <c r="E41" s="193"/>
      <c r="F41" s="173">
        <f>SUMIF(Register!$R$6:$R$25,Summary!$P41,Register!$F$6:$F$25)</f>
        <v>0</v>
      </c>
      <c r="G41" s="173">
        <f>SUMIF(Register!$R$6:$R$25,Summary!$P41,Register!$G$6:$G$25)</f>
        <v>0</v>
      </c>
      <c r="H41" s="173">
        <f>SUMIF(Register!$R$6:$R$25,Summary!$P41,Register!$H$6:$H$25)</f>
        <v>0</v>
      </c>
      <c r="I41" s="173">
        <f>SUMIF(Register!$R$6:$R$25,Summary!$P41,Register!$I$6:$I$25)</f>
        <v>0</v>
      </c>
      <c r="J41" s="173">
        <f>SUMIF(Register!$R$6:$R$25,Summary!$P41,Register!$J$6:$J$25)</f>
        <v>0</v>
      </c>
      <c r="K41" s="173">
        <f>SUMIF(Register!$R$6:$R$25,Summary!$P41,Register!$K$6:$K$25)</f>
        <v>0</v>
      </c>
      <c r="L41" s="173">
        <f>SUMIF(Register!$R$6:$R$25,Summary!$P41,Register!$L$6:$L$25)</f>
        <v>0</v>
      </c>
      <c r="M41" s="76">
        <f t="shared" ref="M41:M44" si="15">SUM(F41:L41)</f>
        <v>0</v>
      </c>
      <c r="N41" s="205"/>
      <c r="O41" s="124"/>
      <c r="P41" s="120" t="str">
        <f>CONCATENATE($B$40,"-",B41)</f>
        <v>DD-A</v>
      </c>
      <c r="Q41" s="244"/>
      <c r="R41" s="244"/>
      <c r="S41" s="244"/>
      <c r="T41" s="244"/>
      <c r="U41" s="244"/>
      <c r="V41" s="247"/>
    </row>
    <row r="42" spans="1:26">
      <c r="A42" s="203"/>
      <c r="B42" s="204" t="s">
        <v>18</v>
      </c>
      <c r="C42" s="206" t="s">
        <v>32</v>
      </c>
      <c r="D42" s="199"/>
      <c r="E42" s="193"/>
      <c r="F42" s="173">
        <f>SUMIF(Register!$R$6:$R$25,Summary!$P42,Register!$F$6:$F$25)</f>
        <v>0</v>
      </c>
      <c r="G42" s="173">
        <f>SUMIF(Register!$R$6:$R$25,Summary!$P42,Register!$G$6:$G$25)</f>
        <v>0</v>
      </c>
      <c r="H42" s="173">
        <f>SUMIF(Register!$R$6:$R$25,Summary!$P42,Register!$H$6:$H$25)</f>
        <v>0</v>
      </c>
      <c r="I42" s="173">
        <f>SUMIF(Register!$R$6:$R$25,Summary!$P42,Register!$I$6:$I$25)</f>
        <v>0</v>
      </c>
      <c r="J42" s="173">
        <f>SUMIF(Register!$R$6:$R$25,Summary!$P42,Register!$J$6:$J$25)</f>
        <v>0</v>
      </c>
      <c r="K42" s="173">
        <f>SUMIF(Register!$R$6:$R$25,Summary!$P42,Register!$K$6:$K$25)</f>
        <v>0</v>
      </c>
      <c r="L42" s="173">
        <f>SUMIF(Register!$R$6:$R$25,Summary!$P42,Register!$L$6:$L$25)</f>
        <v>0</v>
      </c>
      <c r="M42" s="76">
        <f t="shared" si="15"/>
        <v>0</v>
      </c>
      <c r="N42" s="205"/>
      <c r="O42" s="124"/>
      <c r="P42" s="120" t="str">
        <f t="shared" ref="P42:P44" si="16">CONCATENATE($B$40,"-",B42)</f>
        <v>DD-R</v>
      </c>
      <c r="Q42" s="244"/>
      <c r="R42" s="244"/>
      <c r="S42" s="244"/>
      <c r="T42" s="244"/>
      <c r="U42" s="244"/>
      <c r="V42" s="247"/>
    </row>
    <row r="43" spans="1:26">
      <c r="A43" s="203"/>
      <c r="B43" s="204" t="s">
        <v>21</v>
      </c>
      <c r="C43" s="206" t="s">
        <v>68</v>
      </c>
      <c r="D43" s="199"/>
      <c r="E43" s="193"/>
      <c r="F43" s="173">
        <f>SUMIF(Register!$R$6:$R$25,Summary!$P43,Register!$F$6:$F$25)</f>
        <v>500</v>
      </c>
      <c r="G43" s="173">
        <f>SUMIF(Register!$R$6:$R$25,Summary!$P43,Register!$G$6:$G$25)</f>
        <v>10</v>
      </c>
      <c r="H43" s="173">
        <f>SUMIF(Register!$R$6:$R$25,Summary!$P43,Register!$H$6:$H$25)</f>
        <v>25</v>
      </c>
      <c r="I43" s="173">
        <f>SUMIF(Register!$R$6:$R$25,Summary!$P43,Register!$I$6:$I$25)</f>
        <v>80.25</v>
      </c>
      <c r="J43" s="173">
        <f>SUMIF(Register!$R$6:$R$25,Summary!$P43,Register!$J$6:$J$25)</f>
        <v>0</v>
      </c>
      <c r="K43" s="173">
        <f>SUMIF(Register!$R$6:$R$25,Summary!$P43,Register!$K$6:$K$25)</f>
        <v>30.762500000000003</v>
      </c>
      <c r="L43" s="173">
        <f>SUMIF(Register!$R$6:$R$25,Summary!$P43,Register!$L$6:$L$25)</f>
        <v>38.760750000000002</v>
      </c>
      <c r="M43" s="76">
        <f t="shared" si="15"/>
        <v>684.77325000000008</v>
      </c>
      <c r="N43" s="205"/>
      <c r="O43" s="124"/>
      <c r="P43" s="120" t="str">
        <f t="shared" si="16"/>
        <v>DD-WIP</v>
      </c>
      <c r="Q43" s="244"/>
      <c r="R43" s="244"/>
      <c r="S43" s="244"/>
      <c r="T43" s="244"/>
      <c r="U43" s="244"/>
      <c r="V43" s="247"/>
    </row>
    <row r="44" spans="1:26">
      <c r="A44" s="203"/>
      <c r="B44" s="204" t="s">
        <v>50</v>
      </c>
      <c r="C44" s="214" t="s">
        <v>34</v>
      </c>
      <c r="D44" s="215"/>
      <c r="E44" s="193"/>
      <c r="F44" s="173">
        <f>SUMIF(Register!$R$6:$R$25,Summary!$P44,Register!$F$6:$F$25)</f>
        <v>0</v>
      </c>
      <c r="G44" s="173">
        <f>SUMIF(Register!$R$6:$R$25,Summary!$P44,Register!$G$6:$G$25)</f>
        <v>0</v>
      </c>
      <c r="H44" s="173">
        <f>SUMIF(Register!$R$6:$R$25,Summary!$P44,Register!$H$6:$H$25)</f>
        <v>0</v>
      </c>
      <c r="I44" s="173">
        <f>SUMIF(Register!$R$6:$R$25,Summary!$P44,Register!$I$6:$I$25)</f>
        <v>0</v>
      </c>
      <c r="J44" s="173">
        <f>SUMIF(Register!$R$6:$R$25,Summary!$P44,Register!$J$6:$J$25)</f>
        <v>0</v>
      </c>
      <c r="K44" s="173">
        <f>SUMIF(Register!$R$6:$R$25,Summary!$P44,Register!$K$6:$K$25)</f>
        <v>0</v>
      </c>
      <c r="L44" s="173">
        <f>SUMIF(Register!$R$6:$R$25,Summary!$P44,Register!$L$6:$L$25)</f>
        <v>0</v>
      </c>
      <c r="M44" s="76">
        <f t="shared" si="15"/>
        <v>0</v>
      </c>
      <c r="N44" s="205"/>
      <c r="O44" s="124"/>
      <c r="P44" s="120" t="str">
        <f t="shared" si="16"/>
        <v>DD-P</v>
      </c>
      <c r="Q44" s="244"/>
      <c r="R44" s="244"/>
      <c r="S44" s="244"/>
      <c r="T44" s="244"/>
      <c r="U44" s="244"/>
      <c r="V44" s="247"/>
    </row>
    <row r="45" spans="1:26">
      <c r="A45" s="203"/>
      <c r="B45" s="204"/>
      <c r="C45" s="207"/>
      <c r="D45" s="200"/>
      <c r="E45" s="193"/>
      <c r="F45" s="173"/>
      <c r="G45" s="173"/>
      <c r="H45" s="173"/>
      <c r="I45" s="173"/>
      <c r="J45" s="173"/>
      <c r="K45" s="173"/>
      <c r="L45" s="173"/>
      <c r="M45" s="76"/>
      <c r="N45" s="205"/>
      <c r="O45" s="124"/>
      <c r="P45" s="119"/>
      <c r="Q45" s="244"/>
      <c r="R45" s="244"/>
      <c r="S45" s="244"/>
      <c r="T45" s="244"/>
      <c r="U45" s="244"/>
      <c r="V45" s="247"/>
    </row>
    <row r="46" spans="1:26">
      <c r="A46" s="86"/>
      <c r="B46" s="85" t="s">
        <v>24</v>
      </c>
      <c r="C46" s="85" t="s">
        <v>66</v>
      </c>
      <c r="D46" s="85"/>
      <c r="E46" s="85"/>
      <c r="F46" s="80">
        <f>SUM(F47:F51)</f>
        <v>500</v>
      </c>
      <c r="G46" s="80">
        <f t="shared" ref="G46:M46" si="17">SUM(G47:G51)</f>
        <v>10</v>
      </c>
      <c r="H46" s="80">
        <f t="shared" si="17"/>
        <v>25</v>
      </c>
      <c r="I46" s="80">
        <f t="shared" si="17"/>
        <v>80.25</v>
      </c>
      <c r="J46" s="80">
        <f t="shared" si="17"/>
        <v>0</v>
      </c>
      <c r="K46" s="80">
        <f t="shared" si="17"/>
        <v>30.762500000000003</v>
      </c>
      <c r="L46" s="80">
        <f t="shared" si="17"/>
        <v>38.760750000000002</v>
      </c>
      <c r="M46" s="79">
        <f t="shared" si="17"/>
        <v>684.77325000000008</v>
      </c>
      <c r="N46" s="78"/>
      <c r="O46" s="125"/>
      <c r="P46" s="119"/>
      <c r="Q46" s="176"/>
      <c r="R46" s="176"/>
      <c r="S46" s="244"/>
      <c r="T46" s="244"/>
      <c r="U46" s="244"/>
      <c r="V46" s="247"/>
    </row>
    <row r="47" spans="1:26">
      <c r="A47" s="203"/>
      <c r="B47" s="204" t="s">
        <v>14</v>
      </c>
      <c r="C47" s="202" t="s">
        <v>64</v>
      </c>
      <c r="D47" s="198"/>
      <c r="E47" s="193"/>
      <c r="F47" s="173">
        <f>SUMIF(Register!$R$6:$R$25,Summary!$P47,Register!$F$6:$F$25)</f>
        <v>500</v>
      </c>
      <c r="G47" s="173">
        <f>SUMIF(Register!$R$6:$R$25,Summary!$P47,Register!$G$6:$G$25)</f>
        <v>10</v>
      </c>
      <c r="H47" s="173">
        <f>SUMIF(Register!$R$6:$R$25,Summary!$P47,Register!$H$6:$H$25)</f>
        <v>25</v>
      </c>
      <c r="I47" s="173">
        <f>SUMIF(Register!$R$6:$R$25,Summary!$P47,Register!$I$6:$I$25)</f>
        <v>80.25</v>
      </c>
      <c r="J47" s="173">
        <f>SUMIF(Register!$R$6:$R$25,Summary!$P47,Register!$J$6:$J$25)</f>
        <v>0</v>
      </c>
      <c r="K47" s="173">
        <f>SUMIF(Register!$R$6:$R$25,Summary!$P47,Register!$K$6:$K$25)</f>
        <v>30.762500000000003</v>
      </c>
      <c r="L47" s="173">
        <f>SUMIF(Register!$R$6:$R$25,Summary!$P47,Register!$L$6:$L$25)</f>
        <v>38.760750000000002</v>
      </c>
      <c r="M47" s="76">
        <f t="shared" ref="M47:M50" si="18">SUM(F47:L47)</f>
        <v>684.77325000000008</v>
      </c>
      <c r="N47" s="205"/>
      <c r="O47" s="124"/>
      <c r="P47" s="120" t="str">
        <f>CONCATENATE($B$46,"-",B47)</f>
        <v>PA-A</v>
      </c>
      <c r="Q47" s="176"/>
      <c r="R47" s="176"/>
      <c r="S47" s="244"/>
      <c r="T47" s="244"/>
      <c r="U47" s="244"/>
      <c r="V47" s="247"/>
    </row>
    <row r="48" spans="1:26">
      <c r="A48" s="203"/>
      <c r="B48" s="204" t="s">
        <v>18</v>
      </c>
      <c r="C48" s="206" t="s">
        <v>32</v>
      </c>
      <c r="D48" s="199"/>
      <c r="E48" s="193"/>
      <c r="F48" s="173">
        <f>SUMIF(Register!$R$6:$R$25,Summary!$P48,Register!$F$6:$F$25)</f>
        <v>0</v>
      </c>
      <c r="G48" s="173">
        <f>SUMIF(Register!$R$6:$R$25,Summary!$P48,Register!$G$6:$G$25)</f>
        <v>0</v>
      </c>
      <c r="H48" s="173">
        <f>SUMIF(Register!$R$6:$R$25,Summary!$P48,Register!$H$6:$H$25)</f>
        <v>0</v>
      </c>
      <c r="I48" s="173">
        <f>SUMIF(Register!$R$6:$R$25,Summary!$P48,Register!$I$6:$I$25)</f>
        <v>0</v>
      </c>
      <c r="J48" s="173">
        <f>SUMIF(Register!$R$6:$R$25,Summary!$P48,Register!$J$6:$J$25)</f>
        <v>0</v>
      </c>
      <c r="K48" s="173">
        <f>SUMIF(Register!$R$6:$R$25,Summary!$P48,Register!$K$6:$K$25)</f>
        <v>0</v>
      </c>
      <c r="L48" s="173">
        <f>SUMIF(Register!$R$6:$R$25,Summary!$P48,Register!$L$6:$L$25)</f>
        <v>0</v>
      </c>
      <c r="M48" s="76">
        <f t="shared" si="18"/>
        <v>0</v>
      </c>
      <c r="N48" s="205"/>
      <c r="O48" s="124"/>
      <c r="P48" s="120" t="str">
        <f t="shared" ref="P48:P50" si="19">CONCATENATE($B$46,"-",B48)</f>
        <v>PA-R</v>
      </c>
      <c r="Q48" s="176"/>
      <c r="R48" s="176"/>
      <c r="S48" s="244"/>
      <c r="T48" s="244"/>
      <c r="U48" s="244"/>
      <c r="V48" s="247"/>
    </row>
    <row r="49" spans="1:22">
      <c r="A49" s="203"/>
      <c r="B49" s="204" t="s">
        <v>21</v>
      </c>
      <c r="C49" s="206" t="s">
        <v>68</v>
      </c>
      <c r="D49" s="199"/>
      <c r="E49" s="193"/>
      <c r="F49" s="173">
        <f>SUMIF(Register!$R$6:$R$25,Summary!$P49,Register!$F$6:$F$25)</f>
        <v>0</v>
      </c>
      <c r="G49" s="173">
        <f>SUMIF(Register!$R$6:$R$25,Summary!$P49,Register!$G$6:$G$25)</f>
        <v>0</v>
      </c>
      <c r="H49" s="173">
        <f>SUMIF(Register!$R$6:$R$25,Summary!$P49,Register!$H$6:$H$25)</f>
        <v>0</v>
      </c>
      <c r="I49" s="173">
        <f>SUMIF(Register!$R$6:$R$25,Summary!$P49,Register!$I$6:$I$25)</f>
        <v>0</v>
      </c>
      <c r="J49" s="173">
        <f>SUMIF(Register!$R$6:$R$25,Summary!$P49,Register!$J$6:$J$25)</f>
        <v>0</v>
      </c>
      <c r="K49" s="173">
        <f>SUMIF(Register!$R$6:$R$25,Summary!$P49,Register!$K$6:$K$25)</f>
        <v>0</v>
      </c>
      <c r="L49" s="173">
        <f>SUMIF(Register!$R$6:$R$25,Summary!$P49,Register!$L$6:$L$25)</f>
        <v>0</v>
      </c>
      <c r="M49" s="76">
        <f t="shared" si="18"/>
        <v>0</v>
      </c>
      <c r="N49" s="205"/>
      <c r="O49" s="124"/>
      <c r="P49" s="120" t="str">
        <f t="shared" si="19"/>
        <v>PA-WIP</v>
      </c>
      <c r="Q49" s="176"/>
      <c r="R49" s="176"/>
      <c r="S49" s="244"/>
      <c r="T49" s="244"/>
      <c r="U49" s="244"/>
      <c r="V49" s="247"/>
    </row>
    <row r="50" spans="1:22">
      <c r="A50" s="203"/>
      <c r="B50" s="204" t="s">
        <v>50</v>
      </c>
      <c r="C50" s="214" t="s">
        <v>34</v>
      </c>
      <c r="D50" s="215"/>
      <c r="E50" s="193"/>
      <c r="F50" s="173">
        <f>SUMIF(Register!$R$6:$R$25,Summary!$P50,Register!$F$6:$F$25)</f>
        <v>0</v>
      </c>
      <c r="G50" s="173">
        <f>SUMIF(Register!$R$6:$R$25,Summary!$P50,Register!$G$6:$G$25)</f>
        <v>0</v>
      </c>
      <c r="H50" s="173">
        <f>SUMIF(Register!$R$6:$R$25,Summary!$P50,Register!$H$6:$H$25)</f>
        <v>0</v>
      </c>
      <c r="I50" s="173">
        <f>SUMIF(Register!$R$6:$R$25,Summary!$P50,Register!$I$6:$I$25)</f>
        <v>0</v>
      </c>
      <c r="J50" s="173">
        <f>SUMIF(Register!$R$6:$R$25,Summary!$P50,Register!$J$6:$J$25)</f>
        <v>0</v>
      </c>
      <c r="K50" s="173">
        <f>SUMIF(Register!$R$6:$R$25,Summary!$P50,Register!$K$6:$K$25)</f>
        <v>0</v>
      </c>
      <c r="L50" s="173">
        <f>SUMIF(Register!$R$6:$R$25,Summary!$P50,Register!$L$6:$L$25)</f>
        <v>0</v>
      </c>
      <c r="M50" s="76">
        <f t="shared" si="18"/>
        <v>0</v>
      </c>
      <c r="N50" s="205"/>
      <c r="O50" s="124"/>
      <c r="P50" s="120" t="str">
        <f t="shared" si="19"/>
        <v>PA-P</v>
      </c>
      <c r="Q50" s="176"/>
      <c r="R50" s="176"/>
      <c r="S50" s="244"/>
      <c r="T50" s="244"/>
      <c r="U50" s="244"/>
      <c r="V50" s="247"/>
    </row>
    <row r="51" spans="1:22">
      <c r="A51" s="203"/>
      <c r="B51" s="204"/>
      <c r="C51" s="207"/>
      <c r="D51" s="200"/>
      <c r="E51" s="193"/>
      <c r="F51" s="173"/>
      <c r="G51" s="173"/>
      <c r="H51" s="173"/>
      <c r="I51" s="173"/>
      <c r="J51" s="173"/>
      <c r="K51" s="173"/>
      <c r="L51" s="173"/>
      <c r="M51" s="76"/>
      <c r="N51" s="205"/>
      <c r="O51" s="124"/>
      <c r="P51" s="119"/>
      <c r="Q51" s="176"/>
      <c r="R51" s="176"/>
      <c r="S51" s="244"/>
      <c r="T51" s="244"/>
      <c r="U51" s="244"/>
      <c r="V51" s="247"/>
    </row>
    <row r="52" spans="1:22">
      <c r="A52" s="86"/>
      <c r="B52" s="85" t="s">
        <v>42</v>
      </c>
      <c r="C52" s="85" t="s">
        <v>43</v>
      </c>
      <c r="D52" s="85"/>
      <c r="E52" s="85"/>
      <c r="F52" s="80">
        <f>SUM(F53:F57)</f>
        <v>700</v>
      </c>
      <c r="G52" s="80">
        <f t="shared" ref="G52" si="20">SUM(G53:G57)</f>
        <v>14</v>
      </c>
      <c r="H52" s="80">
        <f t="shared" ref="H52" si="21">SUM(H53:H57)</f>
        <v>35</v>
      </c>
      <c r="I52" s="80">
        <f t="shared" ref="I52" si="22">SUM(I53:I57)</f>
        <v>112.35</v>
      </c>
      <c r="J52" s="80">
        <f t="shared" ref="J52" si="23">SUM(J53:J57)</f>
        <v>0</v>
      </c>
      <c r="K52" s="80">
        <f t="shared" ref="K52" si="24">SUM(K53:K57)</f>
        <v>43.067500000000003</v>
      </c>
      <c r="L52" s="80">
        <f t="shared" ref="L52" si="25">SUM(L53:L57)</f>
        <v>54.265050000000002</v>
      </c>
      <c r="M52" s="79">
        <f t="shared" ref="M52" si="26">SUM(M53:M57)</f>
        <v>958.68254999999999</v>
      </c>
      <c r="N52" s="78"/>
      <c r="O52" s="125"/>
      <c r="P52" s="119"/>
      <c r="Q52" s="244"/>
      <c r="R52" s="244"/>
      <c r="S52" s="244"/>
      <c r="T52" s="244"/>
      <c r="U52" s="244"/>
      <c r="V52" s="247"/>
    </row>
    <row r="53" spans="1:22">
      <c r="A53" s="203"/>
      <c r="B53" s="204" t="s">
        <v>14</v>
      </c>
      <c r="C53" s="202" t="s">
        <v>64</v>
      </c>
      <c r="D53" s="198"/>
      <c r="E53" s="193"/>
      <c r="F53" s="173">
        <f>SUMIF(Register!$R$6:$R$25,Summary!$P53,Register!$F$6:$F$25)</f>
        <v>700</v>
      </c>
      <c r="G53" s="173">
        <f>SUMIF(Register!$R$6:$R$25,Summary!$P53,Register!$G$6:$G$25)</f>
        <v>14</v>
      </c>
      <c r="H53" s="173">
        <f>SUMIF(Register!$R$6:$R$25,Summary!$P53,Register!$H$6:$H$25)</f>
        <v>35</v>
      </c>
      <c r="I53" s="173">
        <f>SUMIF(Register!$R$6:$R$25,Summary!$P53,Register!$I$6:$I$25)</f>
        <v>112.35</v>
      </c>
      <c r="J53" s="173">
        <f>SUMIF(Register!$R$6:$R$25,Summary!$P53,Register!$J$6:$J$25)</f>
        <v>0</v>
      </c>
      <c r="K53" s="173">
        <f>SUMIF(Register!$R$6:$R$25,Summary!$P53,Register!$K$6:$K$25)</f>
        <v>43.067500000000003</v>
      </c>
      <c r="L53" s="173">
        <f>SUMIF(Register!$R$6:$R$25,Summary!$P53,Register!$L$6:$L$25)</f>
        <v>54.265050000000002</v>
      </c>
      <c r="M53" s="76">
        <f t="shared" ref="M53:M56" si="27">SUM(F53:L53)</f>
        <v>958.68254999999999</v>
      </c>
      <c r="N53" s="205"/>
      <c r="O53" s="124"/>
      <c r="P53" s="120" t="str">
        <f>CONCATENATE($B$52,"-",B53)</f>
        <v>EW-A</v>
      </c>
      <c r="Q53" s="244"/>
      <c r="R53" s="244"/>
      <c r="S53" s="244"/>
      <c r="T53" s="244"/>
      <c r="U53" s="244"/>
      <c r="V53" s="247"/>
    </row>
    <row r="54" spans="1:22">
      <c r="A54" s="203"/>
      <c r="B54" s="204" t="s">
        <v>18</v>
      </c>
      <c r="C54" s="206" t="s">
        <v>32</v>
      </c>
      <c r="D54" s="199"/>
      <c r="E54" s="193"/>
      <c r="F54" s="173">
        <f>SUMIF(Register!$R$6:$R$25,Summary!$P54,Register!$F$6:$F$25)</f>
        <v>0</v>
      </c>
      <c r="G54" s="173">
        <f>SUMIF(Register!$R$6:$R$25,Summary!$P54,Register!$G$6:$G$25)</f>
        <v>0</v>
      </c>
      <c r="H54" s="173">
        <f>SUMIF(Register!$R$6:$R$25,Summary!$P54,Register!$H$6:$H$25)</f>
        <v>0</v>
      </c>
      <c r="I54" s="173">
        <f>SUMIF(Register!$R$6:$R$25,Summary!$P54,Register!$I$6:$I$25)</f>
        <v>0</v>
      </c>
      <c r="J54" s="173">
        <f>SUMIF(Register!$R$6:$R$25,Summary!$P54,Register!$J$6:$J$25)</f>
        <v>0</v>
      </c>
      <c r="K54" s="173">
        <f>SUMIF(Register!$R$6:$R$25,Summary!$P54,Register!$K$6:$K$25)</f>
        <v>0</v>
      </c>
      <c r="L54" s="173">
        <f>SUMIF(Register!$R$6:$R$25,Summary!$P54,Register!$L$6:$L$25)</f>
        <v>0</v>
      </c>
      <c r="M54" s="76">
        <f t="shared" si="27"/>
        <v>0</v>
      </c>
      <c r="N54" s="205"/>
      <c r="O54" s="124"/>
      <c r="P54" s="120" t="str">
        <f t="shared" ref="P54:P56" si="28">CONCATENATE($B$52,"-",B54)</f>
        <v>EW-R</v>
      </c>
      <c r="Q54" s="244"/>
      <c r="R54" s="244"/>
      <c r="S54" s="244"/>
      <c r="T54" s="244"/>
      <c r="U54" s="244"/>
      <c r="V54" s="247"/>
    </row>
    <row r="55" spans="1:22">
      <c r="A55" s="203"/>
      <c r="B55" s="204" t="s">
        <v>21</v>
      </c>
      <c r="C55" s="206" t="s">
        <v>68</v>
      </c>
      <c r="D55" s="199"/>
      <c r="E55" s="193"/>
      <c r="F55" s="173">
        <f>SUMIF(Register!$R$6:$R$25,Summary!$P55,Register!$F$6:$F$25)</f>
        <v>0</v>
      </c>
      <c r="G55" s="173">
        <f>SUMIF(Register!$R$6:$R$25,Summary!$P55,Register!$G$6:$G$25)</f>
        <v>0</v>
      </c>
      <c r="H55" s="173">
        <f>SUMIF(Register!$R$6:$R$25,Summary!$P55,Register!$H$6:$H$25)</f>
        <v>0</v>
      </c>
      <c r="I55" s="173">
        <f>SUMIF(Register!$R$6:$R$25,Summary!$P55,Register!$I$6:$I$25)</f>
        <v>0</v>
      </c>
      <c r="J55" s="173">
        <f>SUMIF(Register!$R$6:$R$25,Summary!$P55,Register!$J$6:$J$25)</f>
        <v>0</v>
      </c>
      <c r="K55" s="173">
        <f>SUMIF(Register!$R$6:$R$25,Summary!$P55,Register!$K$6:$K$25)</f>
        <v>0</v>
      </c>
      <c r="L55" s="173">
        <f>SUMIF(Register!$R$6:$R$25,Summary!$P55,Register!$L$6:$L$25)</f>
        <v>0</v>
      </c>
      <c r="M55" s="76">
        <f t="shared" si="27"/>
        <v>0</v>
      </c>
      <c r="N55" s="205"/>
      <c r="O55" s="124"/>
      <c r="P55" s="120" t="str">
        <f t="shared" si="28"/>
        <v>EW-WIP</v>
      </c>
      <c r="Q55" s="244"/>
      <c r="R55" s="244"/>
      <c r="S55" s="244"/>
      <c r="T55" s="244"/>
      <c r="U55" s="244"/>
      <c r="V55" s="247"/>
    </row>
    <row r="56" spans="1:22">
      <c r="A56" s="203"/>
      <c r="B56" s="204" t="s">
        <v>50</v>
      </c>
      <c r="C56" s="214" t="s">
        <v>34</v>
      </c>
      <c r="D56" s="215"/>
      <c r="E56" s="193"/>
      <c r="F56" s="173">
        <f>SUMIF(Register!$R$6:$R$25,Summary!$P56,Register!$F$6:$F$25)</f>
        <v>0</v>
      </c>
      <c r="G56" s="173">
        <f>SUMIF(Register!$R$6:$R$25,Summary!$P56,Register!$G$6:$G$25)</f>
        <v>0</v>
      </c>
      <c r="H56" s="173">
        <f>SUMIF(Register!$R$6:$R$25,Summary!$P56,Register!$H$6:$H$25)</f>
        <v>0</v>
      </c>
      <c r="I56" s="173">
        <f>SUMIF(Register!$R$6:$R$25,Summary!$P56,Register!$I$6:$I$25)</f>
        <v>0</v>
      </c>
      <c r="J56" s="173">
        <f>SUMIF(Register!$R$6:$R$25,Summary!$P56,Register!$J$6:$J$25)</f>
        <v>0</v>
      </c>
      <c r="K56" s="173">
        <f>SUMIF(Register!$R$6:$R$25,Summary!$P56,Register!$K$6:$K$25)</f>
        <v>0</v>
      </c>
      <c r="L56" s="173">
        <f>SUMIF(Register!$R$6:$R$25,Summary!$P56,Register!$L$6:$L$25)</f>
        <v>0</v>
      </c>
      <c r="M56" s="76">
        <f t="shared" si="27"/>
        <v>0</v>
      </c>
      <c r="N56" s="205"/>
      <c r="O56" s="124"/>
      <c r="P56" s="120" t="str">
        <f t="shared" si="28"/>
        <v>EW-P</v>
      </c>
      <c r="Q56" s="244"/>
      <c r="R56" s="244"/>
      <c r="S56" s="244"/>
      <c r="T56" s="244"/>
      <c r="U56" s="244"/>
      <c r="V56" s="247"/>
    </row>
    <row r="57" spans="1:22">
      <c r="A57" s="203"/>
      <c r="B57" s="204"/>
      <c r="C57" s="207"/>
      <c r="D57" s="200"/>
      <c r="E57" s="193"/>
      <c r="F57" s="173"/>
      <c r="G57" s="173"/>
      <c r="H57" s="173"/>
      <c r="I57" s="173"/>
      <c r="J57" s="173"/>
      <c r="K57" s="173"/>
      <c r="L57" s="173"/>
      <c r="M57" s="76"/>
      <c r="N57" s="205"/>
      <c r="O57" s="124"/>
      <c r="P57" s="119"/>
      <c r="Q57" s="176"/>
      <c r="R57" s="176"/>
      <c r="S57" s="244"/>
      <c r="T57" s="244"/>
      <c r="U57" s="244"/>
      <c r="V57" s="247"/>
    </row>
    <row r="58" spans="1:22">
      <c r="A58" s="86"/>
      <c r="B58" s="85" t="s">
        <v>65</v>
      </c>
      <c r="C58" s="85" t="s">
        <v>45</v>
      </c>
      <c r="D58" s="85"/>
      <c r="E58" s="85"/>
      <c r="F58" s="80">
        <f>SUM(F59:F63)</f>
        <v>800</v>
      </c>
      <c r="G58" s="80">
        <f t="shared" ref="G58:M58" si="29">SUM(G59:G63)</f>
        <v>16</v>
      </c>
      <c r="H58" s="80">
        <f t="shared" si="29"/>
        <v>40</v>
      </c>
      <c r="I58" s="80">
        <f t="shared" si="29"/>
        <v>128.4</v>
      </c>
      <c r="J58" s="80">
        <f t="shared" si="29"/>
        <v>0</v>
      </c>
      <c r="K58" s="80">
        <f t="shared" si="29"/>
        <v>49.22</v>
      </c>
      <c r="L58" s="80">
        <f t="shared" si="29"/>
        <v>62.017199999999988</v>
      </c>
      <c r="M58" s="79">
        <f t="shared" si="29"/>
        <v>1095.6371999999999</v>
      </c>
      <c r="N58" s="78"/>
      <c r="O58" s="125"/>
      <c r="P58" s="119"/>
      <c r="Q58" s="244"/>
      <c r="R58" s="244"/>
      <c r="S58" s="244"/>
      <c r="T58" s="244"/>
      <c r="U58" s="244"/>
      <c r="V58" s="247"/>
    </row>
    <row r="59" spans="1:22">
      <c r="A59" s="203"/>
      <c r="B59" s="204" t="s">
        <v>14</v>
      </c>
      <c r="C59" s="202" t="s">
        <v>64</v>
      </c>
      <c r="D59" s="198"/>
      <c r="E59" s="193"/>
      <c r="F59" s="173">
        <f>SUMIF(Register!$R$6:$R$25,Summary!$P59,Register!$F$6:$F$25)</f>
        <v>0</v>
      </c>
      <c r="G59" s="173">
        <f>SUMIF(Register!$R$6:$R$25,Summary!$P59,Register!$G$6:$G$25)</f>
        <v>0</v>
      </c>
      <c r="H59" s="173">
        <f>SUMIF(Register!$R$6:$R$25,Summary!$P59,Register!$H$6:$H$25)</f>
        <v>0</v>
      </c>
      <c r="I59" s="173">
        <f>SUMIF(Register!$R$6:$R$25,Summary!$P59,Register!$I$6:$I$25)</f>
        <v>0</v>
      </c>
      <c r="J59" s="173">
        <f>SUMIF(Register!$R$6:$R$25,Summary!$P59,Register!$J$6:$J$25)</f>
        <v>0</v>
      </c>
      <c r="K59" s="173">
        <f>SUMIF(Register!$R$6:$R$25,Summary!$P59,Register!$K$6:$K$25)</f>
        <v>0</v>
      </c>
      <c r="L59" s="173">
        <f>SUMIF(Register!$R$6:$R$25,Summary!$P59,Register!$L$6:$L$25)</f>
        <v>0</v>
      </c>
      <c r="M59" s="76">
        <f t="shared" ref="M59:M62" si="30">SUM(F59:L59)</f>
        <v>0</v>
      </c>
      <c r="N59" s="205"/>
      <c r="O59" s="124"/>
      <c r="P59" s="120" t="str">
        <f>CONCATENATE($B$58,"-",B59)</f>
        <v>VE-A</v>
      </c>
      <c r="Q59" s="244"/>
      <c r="R59" s="244"/>
      <c r="S59" s="244"/>
      <c r="T59" s="244"/>
      <c r="U59" s="244"/>
      <c r="V59" s="247"/>
    </row>
    <row r="60" spans="1:22">
      <c r="A60" s="203"/>
      <c r="B60" s="204" t="s">
        <v>18</v>
      </c>
      <c r="C60" s="206" t="s">
        <v>32</v>
      </c>
      <c r="D60" s="199"/>
      <c r="E60" s="193"/>
      <c r="F60" s="173">
        <f>SUMIF(Register!$R$6:$R$25,Summary!$P60,Register!$F$6:$F$25)</f>
        <v>0</v>
      </c>
      <c r="G60" s="173">
        <f>SUMIF(Register!$R$6:$R$25,Summary!$P60,Register!$G$6:$G$25)</f>
        <v>0</v>
      </c>
      <c r="H60" s="173">
        <f>SUMIF(Register!$R$6:$R$25,Summary!$P60,Register!$H$6:$H$25)</f>
        <v>0</v>
      </c>
      <c r="I60" s="173">
        <f>SUMIF(Register!$R$6:$R$25,Summary!$P60,Register!$I$6:$I$25)</f>
        <v>0</v>
      </c>
      <c r="J60" s="173">
        <f>SUMIF(Register!$R$6:$R$25,Summary!$P60,Register!$J$6:$J$25)</f>
        <v>0</v>
      </c>
      <c r="K60" s="173">
        <f>SUMIF(Register!$R$6:$R$25,Summary!$P60,Register!$K$6:$K$25)</f>
        <v>0</v>
      </c>
      <c r="L60" s="173">
        <f>SUMIF(Register!$R$6:$R$25,Summary!$P60,Register!$L$6:$L$25)</f>
        <v>0</v>
      </c>
      <c r="M60" s="76">
        <f t="shared" si="30"/>
        <v>0</v>
      </c>
      <c r="N60" s="205"/>
      <c r="O60" s="124"/>
      <c r="P60" s="120" t="str">
        <f t="shared" ref="P60:P62" si="31">CONCATENATE($B$58,"-",B60)</f>
        <v>VE-R</v>
      </c>
      <c r="Q60" s="244"/>
      <c r="R60" s="244"/>
      <c r="S60" s="244"/>
      <c r="T60" s="244"/>
      <c r="U60" s="244"/>
      <c r="V60" s="247"/>
    </row>
    <row r="61" spans="1:22">
      <c r="A61" s="203"/>
      <c r="B61" s="204" t="s">
        <v>21</v>
      </c>
      <c r="C61" s="206" t="s">
        <v>68</v>
      </c>
      <c r="D61" s="199"/>
      <c r="E61" s="193"/>
      <c r="F61" s="173">
        <f>SUMIF(Register!$R$6:$R$25,Summary!$P61,Register!$F$6:$F$25)</f>
        <v>0</v>
      </c>
      <c r="G61" s="173">
        <f>SUMIF(Register!$R$6:$R$25,Summary!$P61,Register!$G$6:$G$25)</f>
        <v>0</v>
      </c>
      <c r="H61" s="173">
        <f>SUMIF(Register!$R$6:$R$25,Summary!$P61,Register!$H$6:$H$25)</f>
        <v>0</v>
      </c>
      <c r="I61" s="173">
        <f>SUMIF(Register!$R$6:$R$25,Summary!$P61,Register!$I$6:$I$25)</f>
        <v>0</v>
      </c>
      <c r="J61" s="173">
        <f>SUMIF(Register!$R$6:$R$25,Summary!$P61,Register!$J$6:$J$25)</f>
        <v>0</v>
      </c>
      <c r="K61" s="173">
        <f>SUMIF(Register!$R$6:$R$25,Summary!$P61,Register!$K$6:$K$25)</f>
        <v>0</v>
      </c>
      <c r="L61" s="173">
        <f>SUMIF(Register!$R$6:$R$25,Summary!$P61,Register!$L$6:$L$25)</f>
        <v>0</v>
      </c>
      <c r="M61" s="76">
        <f t="shared" si="30"/>
        <v>0</v>
      </c>
      <c r="N61" s="205"/>
      <c r="O61" s="124"/>
      <c r="P61" s="120" t="str">
        <f t="shared" si="31"/>
        <v>VE-WIP</v>
      </c>
      <c r="Q61" s="244"/>
      <c r="R61" s="244"/>
      <c r="S61" s="244"/>
      <c r="T61" s="244"/>
      <c r="U61" s="244"/>
      <c r="V61" s="247"/>
    </row>
    <row r="62" spans="1:22">
      <c r="A62" s="203"/>
      <c r="B62" s="204" t="s">
        <v>50</v>
      </c>
      <c r="C62" s="214" t="s">
        <v>34</v>
      </c>
      <c r="D62" s="215"/>
      <c r="E62" s="193"/>
      <c r="F62" s="173">
        <f>SUMIF(Register!$R$6:$R$25,Summary!$P62,Register!$F$6:$F$25)</f>
        <v>800</v>
      </c>
      <c r="G62" s="173">
        <f>SUMIF(Register!$R$6:$R$25,Summary!$P62,Register!$G$6:$G$25)</f>
        <v>16</v>
      </c>
      <c r="H62" s="173">
        <f>SUMIF(Register!$R$6:$R$25,Summary!$P62,Register!$H$6:$H$25)</f>
        <v>40</v>
      </c>
      <c r="I62" s="173">
        <f>SUMIF(Register!$R$6:$R$25,Summary!$P62,Register!$I$6:$I$25)</f>
        <v>128.4</v>
      </c>
      <c r="J62" s="173">
        <f>SUMIF(Register!$R$6:$R$25,Summary!$P62,Register!$J$6:$J$25)</f>
        <v>0</v>
      </c>
      <c r="K62" s="173">
        <f>SUMIF(Register!$R$6:$R$25,Summary!$P62,Register!$K$6:$K$25)</f>
        <v>49.22</v>
      </c>
      <c r="L62" s="173">
        <f>SUMIF(Register!$R$6:$R$25,Summary!$P62,Register!$L$6:$L$25)</f>
        <v>62.017199999999988</v>
      </c>
      <c r="M62" s="76">
        <f t="shared" si="30"/>
        <v>1095.6371999999999</v>
      </c>
      <c r="N62" s="205"/>
      <c r="O62" s="124"/>
      <c r="P62" s="120" t="str">
        <f t="shared" si="31"/>
        <v>VE-P</v>
      </c>
      <c r="Q62" s="244"/>
      <c r="R62" s="244"/>
      <c r="S62" s="244"/>
      <c r="T62" s="244"/>
      <c r="U62" s="244"/>
      <c r="V62" s="247"/>
    </row>
    <row r="63" spans="1:22">
      <c r="A63" s="203"/>
      <c r="B63" s="204"/>
      <c r="C63" s="207"/>
      <c r="D63" s="200"/>
      <c r="E63" s="193"/>
      <c r="F63" s="173"/>
      <c r="G63" s="173"/>
      <c r="H63" s="173"/>
      <c r="I63" s="173"/>
      <c r="J63" s="173"/>
      <c r="K63" s="173"/>
      <c r="L63" s="173"/>
      <c r="M63" s="76"/>
      <c r="N63" s="205"/>
      <c r="O63" s="124"/>
      <c r="P63" s="119"/>
      <c r="Q63" s="176"/>
      <c r="R63" s="176"/>
      <c r="S63" s="244"/>
      <c r="T63" s="244"/>
      <c r="U63" s="244"/>
      <c r="V63" s="247"/>
    </row>
    <row r="64" spans="1:22" ht="15.75" thickBot="1">
      <c r="A64" s="256" t="s">
        <v>26</v>
      </c>
      <c r="B64" s="257"/>
      <c r="C64" s="257"/>
      <c r="D64" s="257"/>
      <c r="E64" s="258"/>
      <c r="F64" s="80" t="e">
        <f t="shared" ref="F64:K64" si="32">+F58+F52+F46+F40+F34+F28</f>
        <v>#REF!</v>
      </c>
      <c r="G64" s="80" t="e">
        <f t="shared" si="32"/>
        <v>#REF!</v>
      </c>
      <c r="H64" s="80" t="e">
        <f t="shared" si="32"/>
        <v>#REF!</v>
      </c>
      <c r="I64" s="80" t="e">
        <f t="shared" si="32"/>
        <v>#REF!</v>
      </c>
      <c r="J64" s="80">
        <f t="shared" si="32"/>
        <v>0</v>
      </c>
      <c r="K64" s="80" t="e">
        <f t="shared" si="32"/>
        <v>#REF!</v>
      </c>
      <c r="L64" s="80" t="e">
        <f>+L58+L52+L46+L40+L34+L28</f>
        <v>#REF!</v>
      </c>
      <c r="M64" s="79" t="e">
        <f>+M58+M46+M40+M34+M28+M52</f>
        <v>#REF!</v>
      </c>
      <c r="N64" s="78"/>
      <c r="O64" s="125"/>
      <c r="P64" s="138"/>
      <c r="Q64" s="176"/>
      <c r="R64" s="176"/>
      <c r="S64" s="244"/>
      <c r="T64" s="244"/>
      <c r="U64" s="244"/>
      <c r="V64" s="247"/>
    </row>
    <row r="65" spans="1:22" ht="16.5" thickTop="1" thickBot="1">
      <c r="A65" s="176"/>
      <c r="B65" s="162"/>
      <c r="C65" s="177"/>
      <c r="D65" s="177"/>
      <c r="E65" s="176"/>
      <c r="F65" s="176"/>
      <c r="G65" s="176"/>
      <c r="H65" s="161"/>
      <c r="I65" s="161"/>
      <c r="J65" s="161"/>
      <c r="K65" s="161"/>
      <c r="L65" s="161"/>
      <c r="M65" s="161"/>
      <c r="N65" s="163"/>
      <c r="O65" s="163"/>
      <c r="P65" s="238"/>
      <c r="Q65" s="237"/>
      <c r="R65" s="236"/>
      <c r="S65" s="235"/>
      <c r="T65" s="235"/>
      <c r="U65" s="235"/>
      <c r="V65" s="77"/>
    </row>
    <row r="66" spans="1:22" ht="15.75" thickTop="1">
      <c r="A66" s="176"/>
      <c r="B66" s="162"/>
      <c r="C66" s="177"/>
      <c r="D66" s="177"/>
      <c r="E66" s="176"/>
      <c r="F66" s="161"/>
      <c r="G66" s="161"/>
      <c r="H66" s="161"/>
      <c r="I66" s="161"/>
      <c r="J66" s="161"/>
      <c r="K66" s="161"/>
      <c r="L66" s="161"/>
      <c r="M66" s="163"/>
      <c r="N66" s="178"/>
      <c r="O66" s="126"/>
      <c r="P66" s="179"/>
      <c r="Q66" s="176"/>
      <c r="R66" s="176"/>
    </row>
    <row r="67" spans="1:22">
      <c r="A67" s="176"/>
      <c r="B67" s="162"/>
      <c r="C67" s="177"/>
      <c r="D67" s="177"/>
      <c r="E67" s="176"/>
      <c r="F67" s="161"/>
      <c r="G67" s="161"/>
      <c r="H67" s="161"/>
      <c r="I67" s="161"/>
      <c r="J67" s="161"/>
      <c r="K67" s="161"/>
      <c r="L67" s="161"/>
      <c r="M67" s="163"/>
      <c r="N67" s="178"/>
      <c r="O67" s="126"/>
      <c r="P67" s="179"/>
      <c r="Q67" s="176"/>
      <c r="R67" s="176"/>
      <c r="S67" s="176"/>
      <c r="T67" s="176"/>
    </row>
    <row r="68" spans="1:22">
      <c r="A68" s="176"/>
      <c r="B68" s="162"/>
      <c r="C68" s="177"/>
      <c r="D68" s="177"/>
      <c r="E68" s="176"/>
      <c r="F68" s="161"/>
      <c r="G68" s="161"/>
      <c r="H68" s="161"/>
      <c r="I68" s="161"/>
      <c r="J68" s="161"/>
      <c r="K68" s="161"/>
      <c r="L68" s="161"/>
      <c r="M68" s="163"/>
      <c r="N68" s="178"/>
      <c r="O68" s="126"/>
      <c r="P68" s="179"/>
      <c r="Q68" s="176"/>
      <c r="R68" s="176"/>
      <c r="S68" s="176"/>
      <c r="T68" s="176"/>
    </row>
    <row r="69" spans="1:22">
      <c r="A69" s="176"/>
      <c r="B69" s="162"/>
      <c r="C69" s="177"/>
      <c r="D69" s="177"/>
      <c r="E69" s="176"/>
      <c r="F69" s="161"/>
      <c r="G69" s="161"/>
      <c r="H69" s="161"/>
      <c r="I69" s="161"/>
      <c r="J69" s="161"/>
      <c r="K69" s="161"/>
      <c r="L69" s="161"/>
      <c r="M69" s="163"/>
      <c r="N69" s="178"/>
      <c r="O69" s="126"/>
      <c r="P69" s="179"/>
      <c r="Q69" s="176"/>
      <c r="R69" s="176"/>
      <c r="S69" s="176"/>
      <c r="T69" s="176"/>
    </row>
    <row r="70" spans="1:22">
      <c r="A70" s="176"/>
      <c r="B70" s="162"/>
      <c r="C70" s="177"/>
      <c r="D70" s="177"/>
      <c r="E70" s="176"/>
      <c r="F70" s="161"/>
      <c r="G70" s="161"/>
      <c r="H70" s="161"/>
      <c r="I70" s="161"/>
      <c r="J70" s="161"/>
      <c r="K70" s="161"/>
      <c r="L70" s="161"/>
      <c r="M70" s="163"/>
      <c r="N70" s="178"/>
      <c r="O70" s="126"/>
      <c r="P70" s="179"/>
      <c r="Q70" s="176"/>
      <c r="R70" s="176"/>
      <c r="S70" s="176"/>
      <c r="T70" s="176"/>
    </row>
    <row r="71" spans="1:22">
      <c r="A71" s="176"/>
      <c r="B71" s="162"/>
      <c r="C71" s="177"/>
      <c r="D71" s="177"/>
      <c r="E71" s="176"/>
      <c r="F71" s="161"/>
      <c r="G71" s="161"/>
      <c r="H71" s="161"/>
      <c r="I71" s="161"/>
      <c r="J71" s="161"/>
      <c r="K71" s="161"/>
      <c r="L71" s="161"/>
      <c r="M71" s="180"/>
      <c r="N71" s="178"/>
      <c r="O71" s="126"/>
      <c r="P71" s="179"/>
      <c r="Q71" s="176"/>
      <c r="R71" s="176"/>
      <c r="S71" s="176"/>
      <c r="T71" s="176"/>
    </row>
    <row r="72" spans="1:22">
      <c r="A72" s="176"/>
      <c r="B72" s="162"/>
      <c r="C72" s="177"/>
      <c r="D72" s="177"/>
      <c r="E72" s="176"/>
      <c r="F72" s="161"/>
      <c r="G72" s="161"/>
      <c r="H72" s="161"/>
      <c r="I72" s="161"/>
      <c r="J72" s="161"/>
      <c r="K72" s="161"/>
      <c r="L72" s="161"/>
      <c r="M72" s="180"/>
      <c r="N72" s="178"/>
      <c r="O72" s="126"/>
      <c r="P72" s="179"/>
      <c r="Q72" s="176"/>
      <c r="R72" s="176"/>
      <c r="S72" s="176"/>
      <c r="T72" s="176"/>
    </row>
    <row r="73" spans="1:22">
      <c r="A73" s="176"/>
      <c r="B73" s="162"/>
      <c r="C73" s="177"/>
      <c r="D73" s="177"/>
      <c r="E73" s="176"/>
      <c r="F73" s="161"/>
      <c r="G73" s="161"/>
      <c r="H73" s="161"/>
      <c r="I73" s="161"/>
      <c r="J73" s="161"/>
      <c r="K73" s="161"/>
      <c r="L73" s="161"/>
      <c r="M73" s="163"/>
      <c r="N73" s="178"/>
      <c r="O73" s="126"/>
      <c r="P73" s="179"/>
      <c r="Q73" s="176"/>
      <c r="R73" s="176"/>
      <c r="S73" s="176"/>
      <c r="T73" s="176"/>
    </row>
    <row r="74" spans="1:22">
      <c r="A74" s="176"/>
      <c r="B74" s="162"/>
      <c r="C74" s="177"/>
      <c r="D74" s="177"/>
      <c r="E74" s="176"/>
      <c r="F74" s="161"/>
      <c r="G74" s="161"/>
      <c r="H74" s="161"/>
      <c r="I74" s="161"/>
      <c r="J74" s="161"/>
      <c r="K74" s="161"/>
      <c r="L74" s="161"/>
      <c r="M74" s="163"/>
      <c r="N74" s="178"/>
      <c r="O74" s="126"/>
      <c r="P74" s="179"/>
      <c r="Q74" s="176"/>
      <c r="R74" s="176"/>
      <c r="S74" s="176"/>
      <c r="T74" s="176"/>
    </row>
    <row r="75" spans="1:22">
      <c r="A75" s="176"/>
      <c r="B75" s="162"/>
      <c r="C75" s="177"/>
      <c r="D75" s="177"/>
      <c r="E75" s="176"/>
      <c r="F75" s="161"/>
      <c r="G75" s="161"/>
      <c r="H75" s="161"/>
      <c r="I75" s="161"/>
      <c r="J75" s="161"/>
      <c r="K75" s="161"/>
      <c r="L75" s="161"/>
      <c r="M75" s="163"/>
      <c r="N75" s="178"/>
      <c r="O75" s="126"/>
      <c r="P75" s="179"/>
      <c r="Q75" s="176"/>
      <c r="R75" s="176"/>
      <c r="S75" s="176"/>
      <c r="T75" s="176"/>
    </row>
    <row r="76" spans="1:22">
      <c r="A76" s="176"/>
      <c r="B76" s="162"/>
      <c r="C76" s="177"/>
      <c r="D76" s="177"/>
      <c r="E76" s="176"/>
      <c r="F76" s="161"/>
      <c r="G76" s="161"/>
      <c r="H76" s="161"/>
      <c r="I76" s="161"/>
      <c r="J76" s="161"/>
      <c r="K76" s="161"/>
      <c r="L76" s="161"/>
      <c r="M76" s="163"/>
      <c r="N76" s="178"/>
      <c r="O76" s="126"/>
      <c r="P76" s="179"/>
      <c r="Q76" s="176"/>
      <c r="R76" s="176"/>
      <c r="S76" s="176"/>
      <c r="T76" s="176"/>
    </row>
    <row r="77" spans="1:22">
      <c r="A77" s="176"/>
      <c r="B77" s="162"/>
      <c r="C77" s="177"/>
      <c r="D77" s="177"/>
      <c r="E77" s="176"/>
      <c r="F77" s="161"/>
      <c r="G77" s="161"/>
      <c r="H77" s="161"/>
      <c r="I77" s="161"/>
      <c r="J77" s="161"/>
      <c r="K77" s="161"/>
      <c r="L77" s="161"/>
      <c r="M77" s="163"/>
      <c r="N77" s="178"/>
      <c r="O77" s="126"/>
      <c r="P77" s="179"/>
      <c r="Q77" s="176"/>
      <c r="R77" s="184"/>
      <c r="S77" s="184"/>
      <c r="T77" s="184"/>
    </row>
    <row r="78" spans="1:22">
      <c r="A78" s="176"/>
      <c r="B78" s="162"/>
      <c r="C78" s="177"/>
      <c r="D78" s="177"/>
      <c r="E78" s="176"/>
      <c r="F78" s="161"/>
      <c r="G78" s="161"/>
      <c r="H78" s="161"/>
      <c r="I78" s="161"/>
      <c r="J78" s="161"/>
      <c r="K78" s="161"/>
      <c r="L78" s="161"/>
      <c r="M78" s="163"/>
      <c r="N78" s="178"/>
      <c r="O78" s="126"/>
      <c r="P78" s="179"/>
      <c r="Q78" s="176"/>
      <c r="R78" s="184"/>
      <c r="S78" s="184"/>
      <c r="T78" s="184"/>
    </row>
    <row r="79" spans="1:22">
      <c r="A79" s="176"/>
      <c r="B79" s="162"/>
      <c r="C79" s="181"/>
      <c r="D79" s="181"/>
      <c r="E79" s="176"/>
      <c r="F79" s="161"/>
      <c r="G79" s="161"/>
      <c r="H79" s="161"/>
      <c r="I79" s="161"/>
      <c r="J79" s="161"/>
      <c r="K79" s="161"/>
      <c r="L79" s="161"/>
      <c r="M79" s="182"/>
      <c r="N79" s="178"/>
      <c r="O79" s="126"/>
      <c r="P79" s="183"/>
      <c r="Q79" s="184"/>
      <c r="R79" s="184"/>
      <c r="S79" s="184"/>
      <c r="T79" s="184"/>
    </row>
    <row r="80" spans="1:22">
      <c r="A80" s="184"/>
      <c r="B80" s="185"/>
      <c r="C80" s="186"/>
      <c r="D80" s="186"/>
      <c r="E80" s="184"/>
      <c r="F80" s="187"/>
      <c r="G80" s="187"/>
      <c r="H80" s="187"/>
      <c r="I80" s="187"/>
      <c r="J80" s="187"/>
      <c r="K80" s="187"/>
      <c r="L80" s="187"/>
      <c r="M80" s="188"/>
      <c r="N80" s="189"/>
      <c r="O80" s="224"/>
      <c r="P80" s="183"/>
      <c r="Q80" s="184"/>
      <c r="R80" s="184"/>
      <c r="S80" s="184"/>
      <c r="T80" s="184"/>
    </row>
    <row r="81" spans="1:20">
      <c r="A81" s="184"/>
      <c r="B81" s="185"/>
      <c r="C81" s="186"/>
      <c r="D81" s="186"/>
      <c r="E81" s="184"/>
      <c r="F81" s="187"/>
      <c r="G81" s="187"/>
      <c r="H81" s="187"/>
      <c r="I81" s="187"/>
      <c r="J81" s="187"/>
      <c r="K81" s="187"/>
      <c r="L81" s="187"/>
      <c r="M81" s="188"/>
      <c r="N81" s="189"/>
      <c r="O81" s="224"/>
      <c r="P81" s="183"/>
      <c r="Q81" s="184"/>
      <c r="R81" s="184"/>
      <c r="S81" s="184"/>
      <c r="T81" s="184"/>
    </row>
    <row r="82" spans="1:20">
      <c r="A82" s="184"/>
      <c r="B82" s="185"/>
      <c r="C82" s="186"/>
      <c r="D82" s="186"/>
      <c r="E82" s="184"/>
      <c r="F82" s="187"/>
      <c r="G82" s="187"/>
      <c r="H82" s="187"/>
      <c r="I82" s="187"/>
      <c r="J82" s="187"/>
      <c r="K82" s="187"/>
      <c r="L82" s="187"/>
      <c r="M82" s="188"/>
      <c r="N82" s="189"/>
      <c r="O82" s="224"/>
      <c r="P82" s="183"/>
      <c r="Q82" s="184"/>
      <c r="R82" s="184"/>
      <c r="S82" s="184"/>
      <c r="T82" s="184"/>
    </row>
    <row r="83" spans="1:20">
      <c r="A83" s="184"/>
      <c r="B83" s="185"/>
      <c r="C83" s="186"/>
      <c r="D83" s="186"/>
      <c r="E83" s="184"/>
      <c r="F83" s="187"/>
      <c r="G83" s="187"/>
      <c r="H83" s="187"/>
      <c r="I83" s="187"/>
      <c r="J83" s="187"/>
      <c r="K83" s="187"/>
      <c r="L83" s="187"/>
      <c r="M83" s="188"/>
      <c r="N83" s="189"/>
      <c r="O83" s="224"/>
      <c r="P83" s="183"/>
      <c r="Q83" s="184"/>
      <c r="R83" s="184"/>
      <c r="S83" s="184"/>
      <c r="T83" s="184"/>
    </row>
    <row r="84" spans="1:20">
      <c r="A84" s="184"/>
      <c r="B84" s="185"/>
      <c r="C84" s="186"/>
      <c r="D84" s="186"/>
      <c r="E84" s="184"/>
      <c r="F84" s="187"/>
      <c r="G84" s="187"/>
      <c r="H84" s="187"/>
      <c r="I84" s="187"/>
      <c r="J84" s="187"/>
      <c r="K84" s="187"/>
      <c r="L84" s="187"/>
      <c r="M84" s="188"/>
      <c r="N84" s="189"/>
      <c r="O84" s="224"/>
      <c r="P84" s="183"/>
      <c r="Q84" s="184"/>
      <c r="R84" s="184"/>
      <c r="S84" s="184"/>
      <c r="T84" s="184"/>
    </row>
    <row r="85" spans="1:20">
      <c r="A85" s="184"/>
      <c r="B85" s="185"/>
      <c r="C85" s="186"/>
      <c r="D85" s="186"/>
      <c r="E85" s="184"/>
      <c r="F85" s="187"/>
      <c r="G85" s="187"/>
      <c r="H85" s="187"/>
      <c r="I85" s="187"/>
      <c r="J85" s="187"/>
      <c r="K85" s="187"/>
      <c r="L85" s="187"/>
      <c r="M85" s="188"/>
      <c r="N85" s="189"/>
      <c r="O85" s="224"/>
      <c r="P85" s="183"/>
      <c r="Q85" s="184"/>
      <c r="R85" s="184"/>
      <c r="S85" s="184"/>
      <c r="T85" s="184"/>
    </row>
    <row r="86" spans="1:20">
      <c r="A86" s="184"/>
      <c r="B86" s="185"/>
      <c r="C86" s="186"/>
      <c r="D86" s="186"/>
      <c r="E86" s="184"/>
      <c r="F86" s="187"/>
      <c r="G86" s="187"/>
      <c r="H86" s="187"/>
      <c r="I86" s="187"/>
      <c r="J86" s="187"/>
      <c r="K86" s="187"/>
      <c r="L86" s="187"/>
      <c r="M86" s="188"/>
      <c r="N86" s="189"/>
      <c r="O86" s="224"/>
      <c r="P86" s="183"/>
      <c r="Q86" s="184"/>
      <c r="R86" s="184"/>
      <c r="S86" s="184"/>
      <c r="T86" s="184"/>
    </row>
    <row r="87" spans="1:20">
      <c r="A87" s="184"/>
      <c r="B87" s="185"/>
      <c r="C87" s="186"/>
      <c r="D87" s="186"/>
      <c r="E87" s="184"/>
      <c r="F87" s="187"/>
      <c r="G87" s="187"/>
      <c r="H87" s="187"/>
      <c r="I87" s="187"/>
      <c r="J87" s="187"/>
      <c r="K87" s="187"/>
      <c r="L87" s="187"/>
      <c r="M87" s="188"/>
      <c r="N87" s="189"/>
      <c r="O87" s="224"/>
      <c r="P87" s="183"/>
      <c r="Q87" s="184"/>
      <c r="R87" s="184"/>
      <c r="S87" s="184"/>
      <c r="T87" s="184"/>
    </row>
    <row r="88" spans="1:20">
      <c r="A88" s="184"/>
      <c r="B88" s="185"/>
      <c r="C88" s="186"/>
      <c r="D88" s="186"/>
      <c r="E88" s="184"/>
      <c r="F88" s="187"/>
      <c r="G88" s="187"/>
      <c r="H88" s="187"/>
      <c r="I88" s="187"/>
      <c r="J88" s="187"/>
      <c r="K88" s="187"/>
      <c r="L88" s="187"/>
      <c r="M88" s="188"/>
      <c r="N88" s="189"/>
      <c r="O88" s="224"/>
      <c r="P88" s="183"/>
      <c r="Q88" s="184"/>
      <c r="R88" s="164"/>
      <c r="S88" s="164"/>
      <c r="T88" s="164"/>
    </row>
    <row r="89" spans="1:20">
      <c r="A89" s="184"/>
      <c r="B89" s="185"/>
      <c r="C89" s="186"/>
      <c r="D89" s="186"/>
      <c r="E89" s="184"/>
      <c r="F89" s="187"/>
      <c r="G89" s="187"/>
      <c r="H89" s="187"/>
      <c r="I89" s="187"/>
      <c r="J89" s="187"/>
      <c r="K89" s="187"/>
      <c r="L89" s="187"/>
      <c r="M89" s="188"/>
      <c r="N89" s="189"/>
      <c r="O89" s="224"/>
      <c r="P89" s="183"/>
      <c r="Q89" s="184"/>
      <c r="R89" s="164"/>
      <c r="S89" s="164"/>
      <c r="T89" s="164"/>
    </row>
    <row r="90" spans="1:20">
      <c r="A90" s="184"/>
      <c r="B90" s="185"/>
      <c r="C90" s="186"/>
      <c r="D90" s="186"/>
      <c r="E90" s="184"/>
      <c r="F90" s="187"/>
      <c r="G90" s="187"/>
      <c r="H90" s="187"/>
      <c r="I90" s="187"/>
      <c r="J90" s="187"/>
      <c r="K90" s="187"/>
      <c r="L90" s="187"/>
      <c r="M90" s="188"/>
      <c r="N90" s="189"/>
      <c r="O90" s="224"/>
      <c r="P90" s="159"/>
      <c r="Q90" s="159"/>
      <c r="R90" s="159"/>
      <c r="S90" s="159"/>
      <c r="T90" s="159"/>
    </row>
    <row r="91" spans="1:20">
      <c r="O91" s="123"/>
    </row>
  </sheetData>
  <mergeCells count="3">
    <mergeCell ref="A4:E4"/>
    <mergeCell ref="C15:E15"/>
    <mergeCell ref="A64:E64"/>
  </mergeCells>
  <pageMargins left="0.7" right="0.7" top="0.75" bottom="0.75" header="0.3" footer="0.3"/>
  <pageSetup paperSize="9" scale="4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56"/>
  <sheetViews>
    <sheetView workbookViewId="0">
      <selection activeCell="V4" sqref="V4"/>
    </sheetView>
  </sheetViews>
  <sheetFormatPr defaultRowHeight="15"/>
  <cols>
    <col min="5" max="5" width="38.28515625" customWidth="1"/>
    <col min="7" max="7" width="10.28515625" customWidth="1"/>
    <col min="8" max="8" width="10.42578125" customWidth="1"/>
    <col min="13" max="13" width="10.140625" bestFit="1" customWidth="1"/>
    <col min="14" max="14" width="10.7109375" style="68" customWidth="1"/>
    <col min="23" max="23" width="46.7109375" customWidth="1"/>
    <col min="24" max="24" width="11.28515625" customWidth="1"/>
    <col min="27" max="27" width="11.42578125" customWidth="1"/>
  </cols>
  <sheetData>
    <row r="1" spans="1:23" ht="21">
      <c r="A1" s="1"/>
      <c r="B1" s="1"/>
      <c r="C1" s="1"/>
      <c r="D1" s="1"/>
      <c r="E1" s="62"/>
      <c r="F1" s="8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</row>
    <row r="2" spans="1:23" ht="28.5">
      <c r="A2" s="262"/>
      <c r="B2" s="262"/>
      <c r="C2" s="262"/>
      <c r="D2" s="262"/>
      <c r="E2" s="262"/>
      <c r="F2" s="29"/>
      <c r="G2" s="35"/>
      <c r="H2" s="35"/>
      <c r="I2" s="35"/>
      <c r="J2" s="35"/>
      <c r="K2" s="35"/>
      <c r="L2" s="35"/>
      <c r="M2" s="36"/>
      <c r="N2" s="6"/>
      <c r="O2" s="6"/>
      <c r="P2" s="33"/>
      <c r="Q2" s="33"/>
      <c r="R2" s="30"/>
      <c r="S2" s="1"/>
      <c r="T2" s="1"/>
    </row>
    <row r="3" spans="1:23" ht="23.25">
      <c r="A3" s="5"/>
      <c r="B3" s="29" t="s">
        <v>87</v>
      </c>
      <c r="C3" s="5"/>
      <c r="D3" s="5"/>
      <c r="E3" s="44"/>
      <c r="F3" s="10"/>
      <c r="G3" s="37"/>
      <c r="H3" s="37"/>
      <c r="I3" s="37"/>
      <c r="J3" s="37"/>
      <c r="K3" s="37"/>
      <c r="L3" s="37"/>
      <c r="M3" s="36"/>
      <c r="N3" s="64"/>
      <c r="O3" s="34"/>
      <c r="P3" s="263" t="s">
        <v>0</v>
      </c>
      <c r="Q3" s="263"/>
      <c r="R3" s="28"/>
      <c r="S3" s="11"/>
      <c r="T3" s="12"/>
    </row>
    <row r="4" spans="1:23" ht="24">
      <c r="A4" s="144" t="s">
        <v>1</v>
      </c>
      <c r="B4" s="144" t="s">
        <v>30</v>
      </c>
      <c r="C4" s="143" t="s">
        <v>2</v>
      </c>
      <c r="D4" s="143" t="s">
        <v>3</v>
      </c>
      <c r="E4" s="142" t="s">
        <v>4</v>
      </c>
      <c r="F4" s="141" t="s">
        <v>5</v>
      </c>
      <c r="G4" s="140" t="s">
        <v>27</v>
      </c>
      <c r="H4" s="140" t="s">
        <v>28</v>
      </c>
      <c r="I4" s="140" t="s">
        <v>7</v>
      </c>
      <c r="J4" s="140" t="s">
        <v>29</v>
      </c>
      <c r="K4" s="140" t="s">
        <v>8</v>
      </c>
      <c r="L4" s="140" t="s">
        <v>6</v>
      </c>
      <c r="M4" s="140" t="s">
        <v>9</v>
      </c>
      <c r="N4" s="139" t="s">
        <v>10</v>
      </c>
      <c r="O4" s="144" t="s">
        <v>11</v>
      </c>
      <c r="P4" s="143" t="s">
        <v>51</v>
      </c>
      <c r="Q4" s="143"/>
      <c r="R4" s="31"/>
      <c r="S4" s="11"/>
      <c r="T4" s="13"/>
    </row>
    <row r="5" spans="1:23">
      <c r="A5" s="48"/>
      <c r="B5" s="49"/>
      <c r="C5" s="50"/>
      <c r="D5" s="50"/>
      <c r="E5" s="51"/>
      <c r="F5" s="52"/>
      <c r="G5" s="145">
        <f>+Summary!G5</f>
        <v>0.02</v>
      </c>
      <c r="H5" s="145">
        <f>+Summary!H5</f>
        <v>0.05</v>
      </c>
      <c r="I5" s="145">
        <f>+Summary!I5</f>
        <v>0.15</v>
      </c>
      <c r="J5" s="53"/>
      <c r="K5" s="145">
        <f>+Summary!K5</f>
        <v>0.05</v>
      </c>
      <c r="L5" s="145">
        <f>+Summary!L5</f>
        <v>0.06</v>
      </c>
      <c r="M5" s="54"/>
      <c r="N5" s="65"/>
      <c r="O5" s="55"/>
      <c r="P5" s="56"/>
      <c r="Q5" s="57"/>
      <c r="R5" s="58"/>
      <c r="S5" s="59"/>
      <c r="T5" s="60"/>
    </row>
    <row r="6" spans="1:23">
      <c r="A6" s="48">
        <v>1</v>
      </c>
      <c r="B6" s="49" t="s">
        <v>56</v>
      </c>
      <c r="C6" s="50">
        <v>42508</v>
      </c>
      <c r="D6" s="50" t="s">
        <v>57</v>
      </c>
      <c r="E6" s="61" t="e">
        <f>+#REF!</f>
        <v>#REF!</v>
      </c>
      <c r="F6" s="227" t="e">
        <f>+#REF!</f>
        <v>#REF!</v>
      </c>
      <c r="G6" s="53" t="e">
        <f>+F6*$G$5</f>
        <v>#REF!</v>
      </c>
      <c r="H6" s="53" t="e">
        <f>+F6*$H$5</f>
        <v>#REF!</v>
      </c>
      <c r="I6" s="53" t="e">
        <f>+(F6+G6+H6)*$I$5</f>
        <v>#REF!</v>
      </c>
      <c r="J6" s="53"/>
      <c r="K6" s="53" t="e">
        <f>+(F6+G6+H6+I6+J6)*$K$5</f>
        <v>#REF!</v>
      </c>
      <c r="L6" s="53" t="e">
        <f>SUM(F6:K6)*$L$5</f>
        <v>#REF!</v>
      </c>
      <c r="M6" s="54" t="e">
        <f>SUM(F6:L6)</f>
        <v>#REF!</v>
      </c>
      <c r="N6" s="65" t="s">
        <v>14</v>
      </c>
      <c r="O6" s="55" t="s">
        <v>38</v>
      </c>
      <c r="P6" s="56" t="s">
        <v>52</v>
      </c>
      <c r="Q6" s="57"/>
      <c r="R6" s="58" t="str">
        <f>CONCATENATE(O6,"-",N6)</f>
        <v>CA-A</v>
      </c>
      <c r="S6" s="59" t="s">
        <v>13</v>
      </c>
      <c r="T6" s="60"/>
    </row>
    <row r="7" spans="1:23" ht="24">
      <c r="A7" s="48">
        <v>2</v>
      </c>
      <c r="B7" s="49" t="s">
        <v>58</v>
      </c>
      <c r="C7" s="50">
        <v>42508</v>
      </c>
      <c r="D7" s="50" t="s">
        <v>57</v>
      </c>
      <c r="E7" s="61" t="e">
        <f>+#REF!</f>
        <v>#REF!</v>
      </c>
      <c r="F7" s="52">
        <v>1000</v>
      </c>
      <c r="G7" s="53">
        <f>+F7*$G$5</f>
        <v>20</v>
      </c>
      <c r="H7" s="53">
        <f>+F7*$H$5</f>
        <v>50</v>
      </c>
      <c r="I7" s="53">
        <f>+(F7+G7+H7)*$I$5</f>
        <v>160.5</v>
      </c>
      <c r="J7" s="53"/>
      <c r="K7" s="53">
        <f>+(F7+G7+H7+I7+J7)*$K$5</f>
        <v>61.525000000000006</v>
      </c>
      <c r="L7" s="53">
        <f>SUM(F7:K7)*$L$5</f>
        <v>77.521500000000003</v>
      </c>
      <c r="M7" s="54">
        <f>SUM(F7:L7)</f>
        <v>1369.5465000000002</v>
      </c>
      <c r="N7" s="65" t="s">
        <v>18</v>
      </c>
      <c r="O7" s="55" t="s">
        <v>38</v>
      </c>
      <c r="P7" s="56" t="s">
        <v>53</v>
      </c>
      <c r="Q7" s="57"/>
      <c r="R7" s="58" t="str">
        <f t="shared" ref="R7:R25" si="0">CONCATENATE(O7,"-",N7)</f>
        <v>CA-R</v>
      </c>
      <c r="S7" s="59" t="s">
        <v>13</v>
      </c>
      <c r="T7" s="60"/>
    </row>
    <row r="8" spans="1:23">
      <c r="A8" s="48"/>
      <c r="B8" s="49"/>
      <c r="C8" s="50"/>
      <c r="D8" s="50"/>
      <c r="E8" s="61"/>
      <c r="F8" s="227">
        <v>500</v>
      </c>
      <c r="G8" s="53">
        <f t="shared" ref="G8:G25" si="1">+F8*$G$5</f>
        <v>10</v>
      </c>
      <c r="H8" s="53">
        <f t="shared" ref="H8:H24" si="2">+F8*$H$5</f>
        <v>25</v>
      </c>
      <c r="I8" s="53">
        <f t="shared" ref="I8:I24" si="3">+(F8+G8+H8)*$I$5</f>
        <v>80.25</v>
      </c>
      <c r="J8" s="53"/>
      <c r="K8" s="53">
        <f t="shared" ref="K8:K24" si="4">+(F8+G8+H8+I8+J8)*$K$5</f>
        <v>30.762500000000003</v>
      </c>
      <c r="L8" s="53">
        <f t="shared" ref="L8:L24" si="5">SUM(F8:K8)*$L$5</f>
        <v>38.760750000000002</v>
      </c>
      <c r="M8" s="54">
        <f t="shared" ref="M8:M24" si="6">SUM(F8:L8)</f>
        <v>684.77325000000008</v>
      </c>
      <c r="N8" s="65" t="s">
        <v>21</v>
      </c>
      <c r="O8" s="55" t="s">
        <v>16</v>
      </c>
      <c r="P8" s="56"/>
      <c r="Q8" s="57"/>
      <c r="R8" s="58" t="str">
        <f t="shared" si="0"/>
        <v>DD-WIP</v>
      </c>
      <c r="S8" s="59" t="s">
        <v>15</v>
      </c>
      <c r="T8" s="60"/>
    </row>
    <row r="9" spans="1:23">
      <c r="A9" s="48"/>
      <c r="B9" s="49"/>
      <c r="C9" s="50"/>
      <c r="D9" s="50"/>
      <c r="E9" s="61"/>
      <c r="F9" s="227">
        <v>300</v>
      </c>
      <c r="G9" s="53">
        <f t="shared" si="1"/>
        <v>6</v>
      </c>
      <c r="H9" s="53">
        <f t="shared" si="2"/>
        <v>15</v>
      </c>
      <c r="I9" s="53">
        <f t="shared" si="3"/>
        <v>48.15</v>
      </c>
      <c r="J9" s="53"/>
      <c r="K9" s="53">
        <f t="shared" si="4"/>
        <v>18.4575</v>
      </c>
      <c r="L9" s="53">
        <f t="shared" si="5"/>
        <v>23.256449999999997</v>
      </c>
      <c r="M9" s="54">
        <f t="shared" si="6"/>
        <v>410.86394999999993</v>
      </c>
      <c r="N9" s="65" t="s">
        <v>50</v>
      </c>
      <c r="O9" s="55" t="s">
        <v>76</v>
      </c>
      <c r="P9" s="56"/>
      <c r="Q9" s="57"/>
      <c r="R9" s="58" t="str">
        <f t="shared" si="0"/>
        <v>CR-P</v>
      </c>
      <c r="S9" s="59" t="s">
        <v>17</v>
      </c>
      <c r="T9" s="60"/>
    </row>
    <row r="10" spans="1:23" ht="24" customHeight="1">
      <c r="A10" s="48"/>
      <c r="B10" s="49"/>
      <c r="C10" s="50"/>
      <c r="D10" s="50"/>
      <c r="E10" s="61"/>
      <c r="F10" s="52">
        <v>500</v>
      </c>
      <c r="G10" s="53">
        <f t="shared" si="1"/>
        <v>10</v>
      </c>
      <c r="H10" s="53">
        <f t="shared" si="2"/>
        <v>25</v>
      </c>
      <c r="I10" s="53">
        <f t="shared" si="3"/>
        <v>80.25</v>
      </c>
      <c r="J10" s="53"/>
      <c r="K10" s="53">
        <f t="shared" si="4"/>
        <v>30.762500000000003</v>
      </c>
      <c r="L10" s="53">
        <f t="shared" si="5"/>
        <v>38.760750000000002</v>
      </c>
      <c r="M10" s="54">
        <f t="shared" si="6"/>
        <v>684.77325000000008</v>
      </c>
      <c r="N10" s="65" t="s">
        <v>14</v>
      </c>
      <c r="O10" s="55" t="s">
        <v>24</v>
      </c>
      <c r="P10" s="56"/>
      <c r="Q10" s="57"/>
      <c r="R10" s="58" t="str">
        <f t="shared" si="0"/>
        <v>PA-A</v>
      </c>
      <c r="S10" s="59" t="s">
        <v>19</v>
      </c>
      <c r="T10" s="60"/>
    </row>
    <row r="11" spans="1:23">
      <c r="A11" s="48"/>
      <c r="B11" s="49"/>
      <c r="C11" s="50"/>
      <c r="D11" s="50"/>
      <c r="E11" s="61"/>
      <c r="F11" s="52">
        <v>700</v>
      </c>
      <c r="G11" s="53">
        <f t="shared" si="1"/>
        <v>14</v>
      </c>
      <c r="H11" s="53">
        <f t="shared" si="2"/>
        <v>35</v>
      </c>
      <c r="I11" s="53">
        <f t="shared" si="3"/>
        <v>112.35</v>
      </c>
      <c r="J11" s="53"/>
      <c r="K11" s="53">
        <f t="shared" si="4"/>
        <v>43.067500000000003</v>
      </c>
      <c r="L11" s="53">
        <f t="shared" si="5"/>
        <v>54.265050000000002</v>
      </c>
      <c r="M11" s="54">
        <f t="shared" si="6"/>
        <v>958.68254999999999</v>
      </c>
      <c r="N11" s="65" t="s">
        <v>14</v>
      </c>
      <c r="O11" s="55" t="s">
        <v>42</v>
      </c>
      <c r="P11" s="56"/>
      <c r="Q11" s="57"/>
      <c r="R11" s="58" t="str">
        <f t="shared" si="0"/>
        <v>EW-A</v>
      </c>
      <c r="S11" s="59" t="s">
        <v>20</v>
      </c>
      <c r="T11" s="60"/>
    </row>
    <row r="12" spans="1:23" ht="24" customHeight="1">
      <c r="A12" s="48"/>
      <c r="B12" s="49"/>
      <c r="C12" s="50"/>
      <c r="D12" s="50"/>
      <c r="E12" s="61"/>
      <c r="F12" s="52">
        <v>800</v>
      </c>
      <c r="G12" s="53">
        <f t="shared" si="1"/>
        <v>16</v>
      </c>
      <c r="H12" s="53">
        <f t="shared" si="2"/>
        <v>40</v>
      </c>
      <c r="I12" s="53">
        <f t="shared" si="3"/>
        <v>128.4</v>
      </c>
      <c r="J12" s="53"/>
      <c r="K12" s="53">
        <f t="shared" si="4"/>
        <v>49.22</v>
      </c>
      <c r="L12" s="53">
        <f t="shared" si="5"/>
        <v>62.017199999999988</v>
      </c>
      <c r="M12" s="54">
        <f t="shared" si="6"/>
        <v>1095.6371999999999</v>
      </c>
      <c r="N12" s="65" t="s">
        <v>50</v>
      </c>
      <c r="O12" s="55" t="s">
        <v>65</v>
      </c>
      <c r="P12" s="56"/>
      <c r="Q12" s="57"/>
      <c r="R12" s="58" t="str">
        <f t="shared" si="0"/>
        <v>VE-P</v>
      </c>
      <c r="S12" s="59" t="s">
        <v>22</v>
      </c>
      <c r="T12" s="60"/>
    </row>
    <row r="13" spans="1:23" ht="36" customHeight="1">
      <c r="A13" s="48"/>
      <c r="B13" s="49"/>
      <c r="C13" s="50"/>
      <c r="D13" s="50"/>
      <c r="E13" s="61"/>
      <c r="F13" s="52">
        <v>0</v>
      </c>
      <c r="G13" s="53">
        <f t="shared" si="1"/>
        <v>0</v>
      </c>
      <c r="H13" s="53">
        <f t="shared" si="2"/>
        <v>0</v>
      </c>
      <c r="I13" s="53">
        <f t="shared" si="3"/>
        <v>0</v>
      </c>
      <c r="J13" s="53"/>
      <c r="K13" s="53">
        <f t="shared" si="4"/>
        <v>0</v>
      </c>
      <c r="L13" s="53">
        <f t="shared" si="5"/>
        <v>0</v>
      </c>
      <c r="M13" s="54">
        <f t="shared" si="6"/>
        <v>0</v>
      </c>
      <c r="N13" s="65"/>
      <c r="O13" s="55" t="s">
        <v>38</v>
      </c>
      <c r="P13" s="56"/>
      <c r="Q13" s="57"/>
      <c r="R13" s="58" t="str">
        <f t="shared" si="0"/>
        <v>CA-</v>
      </c>
      <c r="S13" s="59" t="s">
        <v>20</v>
      </c>
      <c r="T13" s="60"/>
    </row>
    <row r="14" spans="1:23" ht="24" customHeight="1">
      <c r="A14" s="48"/>
      <c r="B14" s="49"/>
      <c r="C14" s="50"/>
      <c r="D14" s="50"/>
      <c r="E14" s="61"/>
      <c r="F14" s="52">
        <v>0</v>
      </c>
      <c r="G14" s="53">
        <f t="shared" si="1"/>
        <v>0</v>
      </c>
      <c r="H14" s="53">
        <f t="shared" si="2"/>
        <v>0</v>
      </c>
      <c r="I14" s="53">
        <f t="shared" si="3"/>
        <v>0</v>
      </c>
      <c r="J14" s="53"/>
      <c r="K14" s="53">
        <f t="shared" si="4"/>
        <v>0</v>
      </c>
      <c r="L14" s="53">
        <f t="shared" si="5"/>
        <v>0</v>
      </c>
      <c r="M14" s="54">
        <f t="shared" si="6"/>
        <v>0</v>
      </c>
      <c r="N14" s="65"/>
      <c r="O14" s="55" t="s">
        <v>38</v>
      </c>
      <c r="P14" s="56"/>
      <c r="Q14" s="57"/>
      <c r="R14" s="58" t="str">
        <f t="shared" si="0"/>
        <v>CA-</v>
      </c>
      <c r="S14" s="59" t="s">
        <v>20</v>
      </c>
      <c r="T14" s="60"/>
      <c r="V14" s="150"/>
      <c r="W14" s="149"/>
    </row>
    <row r="15" spans="1:23" ht="36" customHeight="1">
      <c r="A15" s="48"/>
      <c r="B15" s="49"/>
      <c r="C15" s="50"/>
      <c r="D15" s="50"/>
      <c r="E15" s="61"/>
      <c r="F15" s="52">
        <v>0</v>
      </c>
      <c r="G15" s="53">
        <f t="shared" si="1"/>
        <v>0</v>
      </c>
      <c r="H15" s="53">
        <f t="shared" si="2"/>
        <v>0</v>
      </c>
      <c r="I15" s="53">
        <f t="shared" si="3"/>
        <v>0</v>
      </c>
      <c r="J15" s="53"/>
      <c r="K15" s="53">
        <f t="shared" si="4"/>
        <v>0</v>
      </c>
      <c r="L15" s="53">
        <f t="shared" si="5"/>
        <v>0</v>
      </c>
      <c r="M15" s="54">
        <f t="shared" si="6"/>
        <v>0</v>
      </c>
      <c r="N15" s="65"/>
      <c r="O15" s="55" t="s">
        <v>38</v>
      </c>
      <c r="P15" s="56"/>
      <c r="Q15" s="57"/>
      <c r="R15" s="58" t="str">
        <f t="shared" si="0"/>
        <v>CA-</v>
      </c>
      <c r="S15" s="59" t="s">
        <v>20</v>
      </c>
      <c r="T15" s="60"/>
      <c r="V15" s="150"/>
      <c r="W15" s="149"/>
    </row>
    <row r="16" spans="1:23">
      <c r="A16" s="48"/>
      <c r="B16" s="49"/>
      <c r="C16" s="50"/>
      <c r="D16" s="50"/>
      <c r="E16" s="61"/>
      <c r="F16" s="52">
        <v>0</v>
      </c>
      <c r="G16" s="53">
        <f t="shared" si="1"/>
        <v>0</v>
      </c>
      <c r="H16" s="53">
        <f t="shared" si="2"/>
        <v>0</v>
      </c>
      <c r="I16" s="53">
        <f t="shared" si="3"/>
        <v>0</v>
      </c>
      <c r="J16" s="53"/>
      <c r="K16" s="53">
        <f t="shared" si="4"/>
        <v>0</v>
      </c>
      <c r="L16" s="53">
        <f t="shared" si="5"/>
        <v>0</v>
      </c>
      <c r="M16" s="54">
        <f t="shared" si="6"/>
        <v>0</v>
      </c>
      <c r="N16" s="65"/>
      <c r="O16" s="55" t="s">
        <v>38</v>
      </c>
      <c r="P16" s="56"/>
      <c r="Q16" s="57"/>
      <c r="R16" s="58" t="str">
        <f t="shared" si="0"/>
        <v>CA-</v>
      </c>
      <c r="S16" s="59" t="s">
        <v>23</v>
      </c>
      <c r="T16" s="60"/>
      <c r="V16" s="150"/>
      <c r="W16" s="149"/>
    </row>
    <row r="17" spans="1:23" ht="24" customHeight="1">
      <c r="A17" s="48"/>
      <c r="B17" s="49"/>
      <c r="C17" s="50"/>
      <c r="D17" s="50"/>
      <c r="E17" s="61"/>
      <c r="F17" s="52">
        <v>0</v>
      </c>
      <c r="G17" s="53">
        <f t="shared" si="1"/>
        <v>0</v>
      </c>
      <c r="H17" s="53">
        <f t="shared" si="2"/>
        <v>0</v>
      </c>
      <c r="I17" s="53">
        <f t="shared" si="3"/>
        <v>0</v>
      </c>
      <c r="J17" s="53"/>
      <c r="K17" s="53">
        <f t="shared" si="4"/>
        <v>0</v>
      </c>
      <c r="L17" s="53">
        <f t="shared" si="5"/>
        <v>0</v>
      </c>
      <c r="M17" s="54">
        <f t="shared" si="6"/>
        <v>0</v>
      </c>
      <c r="N17" s="65"/>
      <c r="O17" s="55" t="s">
        <v>38</v>
      </c>
      <c r="P17" s="56"/>
      <c r="Q17" s="57"/>
      <c r="R17" s="58" t="str">
        <f t="shared" si="0"/>
        <v>CA-</v>
      </c>
      <c r="S17" s="59" t="s">
        <v>23</v>
      </c>
      <c r="V17" s="152"/>
      <c r="W17" s="151"/>
    </row>
    <row r="18" spans="1:23" ht="24" customHeight="1">
      <c r="A18" s="48"/>
      <c r="B18" s="49"/>
      <c r="C18" s="50"/>
      <c r="D18" s="50"/>
      <c r="E18" s="61"/>
      <c r="F18" s="52">
        <v>0</v>
      </c>
      <c r="G18" s="53">
        <f t="shared" si="1"/>
        <v>0</v>
      </c>
      <c r="H18" s="53">
        <f t="shared" si="2"/>
        <v>0</v>
      </c>
      <c r="I18" s="53">
        <f t="shared" si="3"/>
        <v>0</v>
      </c>
      <c r="J18" s="53"/>
      <c r="K18" s="53">
        <f t="shared" si="4"/>
        <v>0</v>
      </c>
      <c r="L18" s="53">
        <f t="shared" si="5"/>
        <v>0</v>
      </c>
      <c r="M18" s="54">
        <f t="shared" si="6"/>
        <v>0</v>
      </c>
      <c r="N18" s="65"/>
      <c r="O18" s="55" t="s">
        <v>38</v>
      </c>
      <c r="P18" s="56"/>
      <c r="Q18" s="57"/>
      <c r="R18" s="58" t="str">
        <f t="shared" si="0"/>
        <v>CA-</v>
      </c>
      <c r="S18" s="59" t="s">
        <v>23</v>
      </c>
      <c r="V18" s="150"/>
      <c r="W18" s="149"/>
    </row>
    <row r="19" spans="1:23" ht="24" customHeight="1">
      <c r="A19" s="48"/>
      <c r="B19" s="49"/>
      <c r="C19" s="50"/>
      <c r="D19" s="50"/>
      <c r="E19" s="61"/>
      <c r="F19" s="52">
        <v>0</v>
      </c>
      <c r="G19" s="53">
        <f t="shared" si="1"/>
        <v>0</v>
      </c>
      <c r="H19" s="53">
        <f t="shared" si="2"/>
        <v>0</v>
      </c>
      <c r="I19" s="53">
        <f t="shared" si="3"/>
        <v>0</v>
      </c>
      <c r="J19" s="53"/>
      <c r="K19" s="53">
        <f t="shared" si="4"/>
        <v>0</v>
      </c>
      <c r="L19" s="53">
        <f t="shared" si="5"/>
        <v>0</v>
      </c>
      <c r="M19" s="54">
        <f t="shared" si="6"/>
        <v>0</v>
      </c>
      <c r="N19" s="65"/>
      <c r="O19" s="55" t="s">
        <v>38</v>
      </c>
      <c r="P19" s="56"/>
      <c r="Q19" s="57"/>
      <c r="R19" s="58" t="str">
        <f t="shared" si="0"/>
        <v>CA-</v>
      </c>
      <c r="S19" s="59" t="s">
        <v>25</v>
      </c>
      <c r="V19" s="150"/>
      <c r="W19" s="149"/>
    </row>
    <row r="20" spans="1:23">
      <c r="A20" s="48"/>
      <c r="B20" s="49"/>
      <c r="C20" s="50"/>
      <c r="D20" s="50"/>
      <c r="E20" s="61"/>
      <c r="F20" s="52">
        <v>0</v>
      </c>
      <c r="G20" s="53">
        <f t="shared" si="1"/>
        <v>0</v>
      </c>
      <c r="H20" s="53">
        <f t="shared" si="2"/>
        <v>0</v>
      </c>
      <c r="I20" s="53">
        <f t="shared" si="3"/>
        <v>0</v>
      </c>
      <c r="J20" s="53"/>
      <c r="K20" s="53">
        <f t="shared" si="4"/>
        <v>0</v>
      </c>
      <c r="L20" s="53">
        <f t="shared" si="5"/>
        <v>0</v>
      </c>
      <c r="M20" s="54">
        <f t="shared" si="6"/>
        <v>0</v>
      </c>
      <c r="N20" s="65"/>
      <c r="O20" s="55" t="s">
        <v>38</v>
      </c>
      <c r="P20" s="56"/>
      <c r="Q20" s="57"/>
      <c r="R20" s="58" t="str">
        <f t="shared" si="0"/>
        <v>CA-</v>
      </c>
      <c r="S20" s="59" t="s">
        <v>23</v>
      </c>
      <c r="V20" s="150"/>
      <c r="W20" s="149"/>
    </row>
    <row r="21" spans="1:23" ht="24" customHeight="1">
      <c r="A21" s="48"/>
      <c r="B21" s="49"/>
      <c r="C21" s="50"/>
      <c r="D21" s="50"/>
      <c r="E21" s="61"/>
      <c r="F21" s="52">
        <v>0</v>
      </c>
      <c r="G21" s="53">
        <f t="shared" si="1"/>
        <v>0</v>
      </c>
      <c r="H21" s="53">
        <f t="shared" si="2"/>
        <v>0</v>
      </c>
      <c r="I21" s="53">
        <f t="shared" si="3"/>
        <v>0</v>
      </c>
      <c r="J21" s="53"/>
      <c r="K21" s="53">
        <f t="shared" si="4"/>
        <v>0</v>
      </c>
      <c r="L21" s="53">
        <f t="shared" si="5"/>
        <v>0</v>
      </c>
      <c r="M21" s="54">
        <f t="shared" si="6"/>
        <v>0</v>
      </c>
      <c r="N21" s="65"/>
      <c r="O21" s="55" t="s">
        <v>38</v>
      </c>
      <c r="P21" s="56"/>
      <c r="Q21" s="57"/>
      <c r="R21" s="58" t="str">
        <f t="shared" si="0"/>
        <v>CA-</v>
      </c>
      <c r="S21" s="59" t="s">
        <v>20</v>
      </c>
      <c r="V21" s="150"/>
      <c r="W21" s="149"/>
    </row>
    <row r="22" spans="1:23">
      <c r="A22" s="48"/>
      <c r="B22" s="49"/>
      <c r="C22" s="50"/>
      <c r="D22" s="50"/>
      <c r="E22" s="61"/>
      <c r="F22" s="52">
        <v>0</v>
      </c>
      <c r="G22" s="53">
        <f t="shared" si="1"/>
        <v>0</v>
      </c>
      <c r="H22" s="53">
        <f t="shared" si="2"/>
        <v>0</v>
      </c>
      <c r="I22" s="53">
        <f t="shared" si="3"/>
        <v>0</v>
      </c>
      <c r="J22" s="53"/>
      <c r="K22" s="53">
        <f t="shared" si="4"/>
        <v>0</v>
      </c>
      <c r="L22" s="53">
        <f t="shared" si="5"/>
        <v>0</v>
      </c>
      <c r="M22" s="54">
        <f t="shared" si="6"/>
        <v>0</v>
      </c>
      <c r="N22" s="65"/>
      <c r="O22" s="55" t="s">
        <v>38</v>
      </c>
      <c r="P22" s="56"/>
      <c r="Q22" s="57"/>
      <c r="R22" s="58" t="str">
        <f t="shared" si="0"/>
        <v>CA-</v>
      </c>
      <c r="S22" s="59" t="s">
        <v>23</v>
      </c>
    </row>
    <row r="23" spans="1:23">
      <c r="A23" s="48"/>
      <c r="B23" s="49"/>
      <c r="C23" s="50"/>
      <c r="D23" s="50"/>
      <c r="E23" s="51"/>
      <c r="F23" s="52">
        <v>0</v>
      </c>
      <c r="G23" s="53">
        <f t="shared" si="1"/>
        <v>0</v>
      </c>
      <c r="H23" s="53">
        <f t="shared" si="2"/>
        <v>0</v>
      </c>
      <c r="I23" s="53">
        <f t="shared" si="3"/>
        <v>0</v>
      </c>
      <c r="J23" s="53"/>
      <c r="K23" s="53">
        <f t="shared" si="4"/>
        <v>0</v>
      </c>
      <c r="L23" s="53">
        <f t="shared" si="5"/>
        <v>0</v>
      </c>
      <c r="M23" s="54">
        <f t="shared" si="6"/>
        <v>0</v>
      </c>
      <c r="N23" s="65"/>
      <c r="O23" s="55" t="s">
        <v>38</v>
      </c>
      <c r="P23" s="56"/>
      <c r="Q23" s="57"/>
      <c r="R23" s="58" t="str">
        <f t="shared" si="0"/>
        <v>CA-</v>
      </c>
      <c r="S23" s="59"/>
      <c r="T23" s="60"/>
      <c r="U23" s="60"/>
      <c r="V23" s="60"/>
      <c r="W23" s="60"/>
    </row>
    <row r="24" spans="1:23">
      <c r="A24" s="48"/>
      <c r="B24" s="49"/>
      <c r="C24" s="50"/>
      <c r="D24" s="50"/>
      <c r="E24" s="51"/>
      <c r="F24" s="52">
        <v>0</v>
      </c>
      <c r="G24" s="53">
        <f t="shared" si="1"/>
        <v>0</v>
      </c>
      <c r="H24" s="53">
        <f t="shared" si="2"/>
        <v>0</v>
      </c>
      <c r="I24" s="53">
        <f t="shared" si="3"/>
        <v>0</v>
      </c>
      <c r="J24" s="53"/>
      <c r="K24" s="53">
        <f t="shared" si="4"/>
        <v>0</v>
      </c>
      <c r="L24" s="53">
        <f t="shared" si="5"/>
        <v>0</v>
      </c>
      <c r="M24" s="54">
        <f t="shared" si="6"/>
        <v>0</v>
      </c>
      <c r="N24" s="65"/>
      <c r="O24" s="55" t="s">
        <v>38</v>
      </c>
      <c r="P24" s="56"/>
      <c r="Q24" s="57"/>
      <c r="R24" s="58" t="str">
        <f t="shared" si="0"/>
        <v>CA-</v>
      </c>
      <c r="S24" s="59"/>
      <c r="T24" s="60"/>
      <c r="U24" s="60"/>
      <c r="V24" s="60"/>
      <c r="W24" s="60"/>
    </row>
    <row r="25" spans="1:23">
      <c r="A25" s="48"/>
      <c r="B25" s="49"/>
      <c r="C25" s="50"/>
      <c r="D25" s="50"/>
      <c r="E25" s="51"/>
      <c r="F25" s="52">
        <v>0</v>
      </c>
      <c r="G25" s="53">
        <f t="shared" si="1"/>
        <v>0</v>
      </c>
      <c r="H25" s="53">
        <f t="shared" ref="H25" si="7">+F25*$H$5</f>
        <v>0</v>
      </c>
      <c r="I25" s="53">
        <f t="shared" ref="I25" si="8">+(F25+G25+H25)*$I$5</f>
        <v>0</v>
      </c>
      <c r="J25" s="53"/>
      <c r="K25" s="53">
        <f t="shared" ref="K25" si="9">+(F25+G25+H25+I25+J25)*$K$5</f>
        <v>0</v>
      </c>
      <c r="L25" s="53">
        <f t="shared" ref="L25" si="10">SUM(F25:K25)*$L$5</f>
        <v>0</v>
      </c>
      <c r="M25" s="54">
        <f t="shared" ref="M25" si="11">SUM(F25:L25)</f>
        <v>0</v>
      </c>
      <c r="N25" s="65"/>
      <c r="O25" s="55"/>
      <c r="P25" s="56"/>
      <c r="Q25" s="57"/>
      <c r="R25" s="58" t="str">
        <f t="shared" si="0"/>
        <v>-</v>
      </c>
      <c r="S25" s="59"/>
      <c r="T25" s="60"/>
      <c r="U25" s="60"/>
      <c r="V25" s="60"/>
      <c r="W25" s="60"/>
    </row>
    <row r="26" spans="1:23">
      <c r="A26" s="259" t="s">
        <v>26</v>
      </c>
      <c r="B26" s="260"/>
      <c r="C26" s="260"/>
      <c r="D26" s="260"/>
      <c r="E26" s="261"/>
      <c r="F26" s="45" t="e">
        <f>SUM(F6:F25)</f>
        <v>#REF!</v>
      </c>
      <c r="G26" s="45" t="e">
        <f t="shared" ref="G26:M26" si="12">SUM(G6:G25)</f>
        <v>#REF!</v>
      </c>
      <c r="H26" s="45" t="e">
        <f t="shared" si="12"/>
        <v>#REF!</v>
      </c>
      <c r="I26" s="45" t="e">
        <f t="shared" si="12"/>
        <v>#REF!</v>
      </c>
      <c r="J26" s="45">
        <f t="shared" si="12"/>
        <v>0</v>
      </c>
      <c r="K26" s="45" t="e">
        <f t="shared" si="12"/>
        <v>#REF!</v>
      </c>
      <c r="L26" s="45" t="e">
        <f t="shared" si="12"/>
        <v>#REF!</v>
      </c>
      <c r="M26" s="45" t="e">
        <f t="shared" si="12"/>
        <v>#REF!</v>
      </c>
      <c r="N26" s="66"/>
      <c r="O26" s="47"/>
      <c r="P26" s="46"/>
      <c r="Q26" s="46"/>
      <c r="R26" s="32"/>
      <c r="S26" s="18"/>
      <c r="T26" s="19"/>
      <c r="U26" s="14"/>
      <c r="V26" s="14"/>
      <c r="W26" s="14"/>
    </row>
    <row r="27" spans="1:23">
      <c r="A27" s="14"/>
      <c r="B27" s="4"/>
      <c r="C27" s="15"/>
      <c r="D27" s="15"/>
      <c r="E27" s="14"/>
      <c r="F27" s="3"/>
      <c r="G27" s="3"/>
      <c r="H27" s="3"/>
      <c r="I27" s="3"/>
      <c r="J27" s="3"/>
      <c r="K27" s="3"/>
      <c r="L27" s="3"/>
      <c r="M27" s="39"/>
      <c r="N27" s="67"/>
      <c r="O27" s="16"/>
      <c r="P27" s="16"/>
      <c r="Q27" s="16"/>
      <c r="R27" s="16"/>
      <c r="S27" s="17"/>
      <c r="T27" s="14"/>
      <c r="U27" s="14"/>
      <c r="V27" s="14"/>
      <c r="W27" s="14"/>
    </row>
    <row r="28" spans="1:23">
      <c r="A28" s="14"/>
      <c r="B28" s="4"/>
      <c r="C28" s="15"/>
      <c r="D28" s="15"/>
      <c r="E28" s="14"/>
      <c r="F28" s="3"/>
      <c r="G28" s="3"/>
      <c r="H28" s="3"/>
      <c r="I28" s="3"/>
      <c r="J28" s="3"/>
      <c r="K28" s="3"/>
      <c r="L28" s="3"/>
      <c r="M28" s="39"/>
      <c r="N28" s="67"/>
      <c r="O28" s="16"/>
      <c r="P28" s="16"/>
      <c r="Q28" s="16"/>
      <c r="R28" s="16"/>
      <c r="S28" s="17"/>
      <c r="T28" s="14"/>
      <c r="U28" s="14"/>
      <c r="V28" s="14"/>
      <c r="W28" s="14"/>
    </row>
    <row r="29" spans="1:23">
      <c r="A29" s="14"/>
      <c r="B29" s="4"/>
      <c r="C29" s="15"/>
      <c r="D29" s="15"/>
      <c r="E29" s="14"/>
      <c r="F29" s="3"/>
      <c r="G29" s="3"/>
      <c r="H29" s="3"/>
      <c r="I29" s="3"/>
      <c r="J29" s="3"/>
      <c r="K29" s="3"/>
      <c r="L29" s="3"/>
      <c r="M29" s="39"/>
      <c r="N29" s="67"/>
      <c r="O29" s="16"/>
      <c r="P29" s="16"/>
      <c r="Q29" s="16"/>
      <c r="R29" s="16"/>
      <c r="S29" s="17"/>
      <c r="T29" s="14"/>
      <c r="U29" s="14"/>
      <c r="V29" s="14"/>
      <c r="W29" s="14"/>
    </row>
    <row r="30" spans="1:23">
      <c r="A30" s="14"/>
      <c r="B30" s="4"/>
      <c r="C30" s="15"/>
      <c r="D30" s="15"/>
      <c r="E30" s="14"/>
      <c r="F30" s="3"/>
      <c r="G30" s="3"/>
      <c r="H30" s="3"/>
      <c r="I30" s="3"/>
      <c r="J30" s="3"/>
      <c r="K30" s="3"/>
      <c r="L30" s="3"/>
      <c r="M30" s="39"/>
      <c r="N30" s="67"/>
      <c r="O30" s="16"/>
      <c r="P30" s="16"/>
      <c r="Q30" s="16"/>
      <c r="R30" s="16"/>
      <c r="S30" s="17"/>
      <c r="T30" s="14"/>
      <c r="U30" s="14"/>
      <c r="V30" s="14"/>
      <c r="W30" s="14"/>
    </row>
    <row r="31" spans="1:23">
      <c r="A31" s="14"/>
      <c r="B31" s="4"/>
      <c r="C31" s="15"/>
      <c r="D31" s="15"/>
      <c r="E31" s="14"/>
      <c r="F31" s="3"/>
      <c r="G31" s="3"/>
      <c r="H31" s="3"/>
      <c r="I31" s="3"/>
      <c r="J31" s="3"/>
      <c r="K31" s="3"/>
      <c r="L31" s="3"/>
      <c r="M31" s="39"/>
      <c r="N31" s="67"/>
      <c r="O31" s="16"/>
      <c r="P31" s="16"/>
      <c r="Q31" s="16"/>
      <c r="R31" s="16"/>
      <c r="S31" s="17"/>
      <c r="T31" s="14"/>
      <c r="U31" s="14"/>
      <c r="V31" s="14"/>
      <c r="W31" s="14"/>
    </row>
    <row r="32" spans="1:23" ht="15.75" thickBot="1">
      <c r="A32" s="14"/>
      <c r="B32" s="4"/>
      <c r="C32" s="15"/>
      <c r="D32" s="15"/>
      <c r="E32" s="14"/>
      <c r="F32" s="3"/>
      <c r="G32" s="3"/>
      <c r="H32" s="3"/>
      <c r="I32" s="3"/>
      <c r="J32" s="3"/>
      <c r="K32" s="3"/>
      <c r="L32" s="3"/>
      <c r="M32" s="39"/>
      <c r="N32" s="67"/>
      <c r="O32" s="16"/>
      <c r="P32" s="16"/>
      <c r="Q32" s="16"/>
      <c r="R32" s="16"/>
      <c r="S32" s="17"/>
      <c r="T32" s="14"/>
      <c r="U32" s="14"/>
      <c r="V32" s="14"/>
      <c r="W32" s="14"/>
    </row>
    <row r="33" spans="1:23" ht="21.75" thickBot="1">
      <c r="A33" s="43" t="s">
        <v>72</v>
      </c>
      <c r="B33" s="74"/>
      <c r="C33" s="75"/>
      <c r="D33" s="75"/>
      <c r="E33" s="74" t="s">
        <v>73</v>
      </c>
      <c r="F33" s="3"/>
      <c r="G33" s="38"/>
      <c r="H33" s="38"/>
      <c r="I33" s="38"/>
      <c r="J33" s="153"/>
      <c r="K33" s="154"/>
      <c r="L33" s="155" t="s">
        <v>77</v>
      </c>
      <c r="M33" s="156" t="e">
        <f>+M26-Summary!M64</f>
        <v>#REF!</v>
      </c>
      <c r="N33" s="157"/>
      <c r="O33" s="16"/>
      <c r="P33" s="16"/>
      <c r="Q33" s="16"/>
      <c r="R33" s="16"/>
      <c r="S33" s="17"/>
      <c r="T33" s="14"/>
      <c r="U33" s="14"/>
      <c r="V33" s="14"/>
      <c r="W33" s="14"/>
    </row>
    <row r="34" spans="1:23">
      <c r="A34" s="69" t="s">
        <v>31</v>
      </c>
      <c r="B34" t="s">
        <v>35</v>
      </c>
      <c r="F34" s="70" t="s">
        <v>33</v>
      </c>
      <c r="K34" s="70" t="s">
        <v>51</v>
      </c>
      <c r="N34"/>
      <c r="U34" s="14"/>
      <c r="V34" s="14"/>
      <c r="W34" s="14"/>
    </row>
    <row r="35" spans="1:23">
      <c r="A35" t="s">
        <v>14</v>
      </c>
      <c r="B35" t="s">
        <v>46</v>
      </c>
      <c r="F35" s="63" t="s">
        <v>38</v>
      </c>
      <c r="G35" t="s">
        <v>40</v>
      </c>
      <c r="K35" t="s">
        <v>52</v>
      </c>
      <c r="L35" t="s">
        <v>54</v>
      </c>
      <c r="N35"/>
      <c r="U35" s="14"/>
      <c r="V35" s="14"/>
      <c r="W35" s="14"/>
    </row>
    <row r="36" spans="1:23">
      <c r="A36" t="s">
        <v>18</v>
      </c>
      <c r="B36" t="s">
        <v>47</v>
      </c>
      <c r="F36" s="63" t="s">
        <v>76</v>
      </c>
      <c r="G36" s="68" t="s">
        <v>36</v>
      </c>
      <c r="K36" t="s">
        <v>53</v>
      </c>
      <c r="L36" t="s">
        <v>55</v>
      </c>
      <c r="N36"/>
      <c r="U36" s="14"/>
      <c r="V36" s="14"/>
      <c r="W36" s="14"/>
    </row>
    <row r="37" spans="1:23">
      <c r="A37" s="63" t="s">
        <v>21</v>
      </c>
      <c r="B37" t="s">
        <v>48</v>
      </c>
      <c r="F37" t="s">
        <v>16</v>
      </c>
      <c r="G37" t="s">
        <v>37</v>
      </c>
      <c r="N37"/>
      <c r="U37" s="14"/>
      <c r="V37" s="14"/>
      <c r="W37" s="14"/>
    </row>
    <row r="38" spans="1:23">
      <c r="A38" t="s">
        <v>50</v>
      </c>
      <c r="B38" t="s">
        <v>49</v>
      </c>
      <c r="F38" t="s">
        <v>24</v>
      </c>
      <c r="G38" t="s">
        <v>41</v>
      </c>
      <c r="N38"/>
      <c r="U38" s="14"/>
      <c r="V38" s="14"/>
      <c r="W38" s="14"/>
    </row>
    <row r="39" spans="1:23">
      <c r="B39" t="s">
        <v>84</v>
      </c>
      <c r="F39" t="s">
        <v>42</v>
      </c>
      <c r="G39" t="s">
        <v>43</v>
      </c>
      <c r="N39"/>
      <c r="U39" s="14"/>
      <c r="V39" s="14"/>
      <c r="W39" s="14"/>
    </row>
    <row r="40" spans="1:23">
      <c r="A40" s="152"/>
      <c r="B40" s="151"/>
      <c r="F40" t="s">
        <v>65</v>
      </c>
      <c r="G40" t="s">
        <v>45</v>
      </c>
      <c r="N40"/>
      <c r="U40" s="14"/>
      <c r="V40" s="14"/>
      <c r="W40" s="14"/>
    </row>
    <row r="41" spans="1:23">
      <c r="A41" s="150"/>
      <c r="B41" s="149"/>
      <c r="G41" t="s">
        <v>84</v>
      </c>
      <c r="N41"/>
      <c r="U41" s="14"/>
      <c r="V41" s="14"/>
      <c r="W41" s="14"/>
    </row>
    <row r="42" spans="1:23">
      <c r="A42" s="150"/>
      <c r="B42" s="149"/>
      <c r="N42"/>
      <c r="U42" s="14"/>
      <c r="V42" s="14"/>
      <c r="W42" s="14"/>
    </row>
    <row r="43" spans="1:23">
      <c r="A43" s="150"/>
      <c r="B43" s="149"/>
      <c r="N43"/>
      <c r="U43" s="23"/>
      <c r="V43" s="23"/>
      <c r="W43" s="23"/>
    </row>
    <row r="44" spans="1:23">
      <c r="A44" s="14"/>
      <c r="B44" s="4"/>
      <c r="C44" s="15"/>
      <c r="D44" s="15"/>
      <c r="E44" s="14"/>
      <c r="F44" s="3"/>
      <c r="G44" s="38"/>
      <c r="H44" s="38"/>
      <c r="I44" s="38"/>
      <c r="J44" s="38"/>
      <c r="K44" s="38"/>
      <c r="L44" s="38"/>
      <c r="M44" s="39"/>
      <c r="N44" s="67"/>
      <c r="O44" s="16"/>
      <c r="P44" s="16"/>
      <c r="Q44" s="16"/>
      <c r="R44" s="16"/>
      <c r="S44" s="17"/>
      <c r="T44" s="14"/>
      <c r="U44" s="23"/>
      <c r="V44" s="23"/>
      <c r="W44" s="23"/>
    </row>
    <row r="45" spans="1:23">
      <c r="A45" s="14"/>
      <c r="B45" s="4"/>
      <c r="C45" s="20"/>
      <c r="D45" s="20"/>
      <c r="E45" s="14"/>
      <c r="F45" s="3"/>
      <c r="G45" s="38"/>
      <c r="H45" s="38"/>
      <c r="I45" s="38"/>
      <c r="J45" s="38"/>
      <c r="K45" s="38"/>
      <c r="L45" s="38"/>
      <c r="M45" s="40"/>
      <c r="N45" s="21"/>
      <c r="O45" s="16"/>
      <c r="P45" s="16"/>
      <c r="Q45" s="16"/>
      <c r="R45" s="16"/>
      <c r="S45" s="22"/>
      <c r="T45" s="23"/>
      <c r="U45" s="23"/>
      <c r="V45" s="23"/>
      <c r="W45" s="23"/>
    </row>
    <row r="46" spans="1:23">
      <c r="A46" s="23"/>
      <c r="B46" s="24"/>
      <c r="C46" s="25"/>
      <c r="D46" s="25"/>
      <c r="E46" s="23"/>
      <c r="F46" s="26"/>
      <c r="G46" s="41"/>
      <c r="H46" s="41"/>
      <c r="I46" s="41"/>
      <c r="J46" s="41"/>
      <c r="K46" s="41"/>
      <c r="L46" s="41"/>
      <c r="M46" s="42"/>
      <c r="N46" s="9"/>
      <c r="O46" s="27"/>
      <c r="P46" s="27"/>
      <c r="Q46" s="27"/>
      <c r="R46" s="27"/>
      <c r="S46" s="22"/>
      <c r="T46" s="23"/>
      <c r="U46" s="23"/>
      <c r="V46" s="23"/>
      <c r="W46" s="23"/>
    </row>
    <row r="47" spans="1:23">
      <c r="A47" s="23"/>
      <c r="B47" s="24"/>
      <c r="C47" s="25"/>
      <c r="D47" s="25"/>
      <c r="E47" s="23"/>
      <c r="F47" s="26"/>
      <c r="G47" s="41"/>
      <c r="H47" s="41"/>
      <c r="I47" s="41"/>
      <c r="J47" s="41"/>
      <c r="K47" s="41"/>
      <c r="L47" s="41"/>
      <c r="M47" s="42"/>
      <c r="N47" s="9"/>
      <c r="O47" s="27"/>
      <c r="P47" s="27"/>
      <c r="Q47" s="27"/>
      <c r="R47" s="27"/>
      <c r="S47" s="22"/>
      <c r="T47" s="23"/>
      <c r="U47" s="23"/>
      <c r="V47" s="23"/>
      <c r="W47" s="23"/>
    </row>
    <row r="48" spans="1:23">
      <c r="A48" s="23"/>
      <c r="B48" s="24"/>
      <c r="C48" s="25"/>
      <c r="D48" s="25"/>
      <c r="E48" s="23"/>
      <c r="F48" s="26"/>
      <c r="G48" s="41"/>
      <c r="H48" s="41"/>
      <c r="I48" s="41"/>
      <c r="J48" s="41"/>
      <c r="K48" s="41"/>
      <c r="L48" s="41"/>
      <c r="M48" s="42"/>
      <c r="N48" s="9"/>
      <c r="O48" s="27"/>
      <c r="P48" s="27"/>
      <c r="Q48" s="27"/>
      <c r="R48" s="27"/>
      <c r="S48" s="22"/>
      <c r="T48" s="23"/>
      <c r="U48" s="23"/>
      <c r="V48" s="23"/>
      <c r="W48" s="23"/>
    </row>
    <row r="49" spans="1:23">
      <c r="A49" s="23"/>
      <c r="B49" s="24"/>
      <c r="C49" s="25"/>
      <c r="D49" s="25"/>
      <c r="E49" s="23"/>
      <c r="F49" s="26"/>
      <c r="G49" s="41"/>
      <c r="H49" s="41"/>
      <c r="I49" s="41"/>
      <c r="J49" s="41"/>
      <c r="K49" s="41"/>
      <c r="L49" s="41"/>
      <c r="M49" s="42"/>
      <c r="N49" s="9"/>
      <c r="O49" s="27"/>
      <c r="P49" s="27"/>
      <c r="Q49" s="27"/>
      <c r="R49" s="27"/>
      <c r="S49" s="22"/>
      <c r="T49" s="23"/>
      <c r="U49" s="23"/>
      <c r="V49" s="23"/>
      <c r="W49" s="23"/>
    </row>
    <row r="50" spans="1:23">
      <c r="A50" s="23"/>
      <c r="B50" s="24"/>
      <c r="C50" s="25"/>
      <c r="D50" s="25"/>
      <c r="E50" s="23"/>
      <c r="F50" s="26"/>
      <c r="G50" s="41"/>
      <c r="H50" s="41"/>
      <c r="I50" s="41"/>
      <c r="J50" s="41"/>
      <c r="K50" s="41"/>
      <c r="L50" s="41"/>
      <c r="M50" s="42"/>
      <c r="N50" s="9"/>
      <c r="O50" s="27"/>
      <c r="P50" s="27"/>
      <c r="Q50" s="27"/>
      <c r="R50" s="27"/>
      <c r="S50" s="22"/>
      <c r="T50" s="23"/>
      <c r="U50" s="23"/>
      <c r="V50" s="23"/>
      <c r="W50" s="23"/>
    </row>
    <row r="51" spans="1:23">
      <c r="A51" s="23"/>
      <c r="B51" s="24"/>
      <c r="C51" s="25"/>
      <c r="D51" s="25"/>
      <c r="E51" s="23"/>
      <c r="F51" s="26"/>
      <c r="G51" s="41"/>
      <c r="H51" s="41"/>
      <c r="I51" s="41"/>
      <c r="J51" s="41"/>
      <c r="K51" s="41"/>
      <c r="L51" s="41"/>
      <c r="M51" s="42"/>
      <c r="N51" s="9"/>
      <c r="O51" s="27"/>
      <c r="P51" s="27"/>
      <c r="Q51" s="27"/>
      <c r="R51" s="27"/>
      <c r="S51" s="22"/>
      <c r="T51" s="23"/>
      <c r="U51" s="23"/>
      <c r="V51" s="23"/>
      <c r="W51" s="23"/>
    </row>
    <row r="52" spans="1:23">
      <c r="A52" s="23"/>
      <c r="B52" s="24"/>
      <c r="C52" s="25"/>
      <c r="D52" s="25"/>
      <c r="E52" s="23"/>
      <c r="F52" s="26"/>
      <c r="G52" s="41"/>
      <c r="H52" s="41"/>
      <c r="I52" s="41"/>
      <c r="J52" s="41"/>
      <c r="K52" s="41"/>
      <c r="L52" s="41"/>
      <c r="M52" s="42"/>
      <c r="N52" s="9"/>
      <c r="O52" s="27"/>
      <c r="P52" s="27"/>
      <c r="Q52" s="27"/>
      <c r="R52" s="27"/>
      <c r="S52" s="22"/>
      <c r="T52" s="23"/>
      <c r="U52" s="23"/>
      <c r="V52" s="23"/>
      <c r="W52" s="23"/>
    </row>
    <row r="53" spans="1:23">
      <c r="A53" s="23"/>
      <c r="B53" s="24"/>
      <c r="C53" s="25"/>
      <c r="D53" s="25"/>
      <c r="E53" s="23"/>
      <c r="F53" s="26"/>
      <c r="G53" s="41"/>
      <c r="H53" s="41"/>
      <c r="I53" s="41"/>
      <c r="J53" s="41"/>
      <c r="K53" s="41"/>
      <c r="L53" s="41"/>
      <c r="M53" s="42"/>
      <c r="N53" s="9"/>
      <c r="O53" s="27"/>
      <c r="P53" s="27"/>
      <c r="Q53" s="27"/>
      <c r="R53" s="27"/>
      <c r="S53" s="22"/>
      <c r="T53" s="23"/>
      <c r="U53" s="23"/>
      <c r="V53" s="23"/>
      <c r="W53" s="23"/>
    </row>
    <row r="54" spans="1:23">
      <c r="A54" s="23"/>
      <c r="B54" s="24"/>
      <c r="C54" s="25"/>
      <c r="D54" s="25"/>
      <c r="E54" s="23"/>
      <c r="F54" s="26"/>
      <c r="G54" s="41"/>
      <c r="H54" s="41"/>
      <c r="I54" s="41"/>
      <c r="J54" s="41"/>
      <c r="K54" s="41"/>
      <c r="L54" s="41"/>
      <c r="M54" s="42"/>
      <c r="N54" s="9"/>
      <c r="O54" s="27"/>
      <c r="P54" s="27"/>
      <c r="Q54" s="27"/>
      <c r="R54" s="27"/>
      <c r="S54" s="22"/>
      <c r="T54" s="23"/>
      <c r="U54" s="7"/>
      <c r="V54" s="7"/>
      <c r="W54" s="7"/>
    </row>
    <row r="55" spans="1:23">
      <c r="A55" s="23"/>
      <c r="B55" s="24"/>
      <c r="C55" s="25"/>
      <c r="D55" s="25"/>
      <c r="E55" s="23"/>
      <c r="F55" s="26"/>
      <c r="G55" s="41"/>
      <c r="H55" s="41"/>
      <c r="I55" s="41"/>
      <c r="J55" s="41"/>
      <c r="K55" s="41"/>
      <c r="L55" s="41"/>
      <c r="M55" s="42"/>
      <c r="N55" s="9"/>
      <c r="O55" s="27"/>
      <c r="P55" s="27"/>
      <c r="Q55" s="27"/>
      <c r="R55" s="27"/>
      <c r="S55" s="22"/>
      <c r="T55" s="23"/>
      <c r="U55" s="7"/>
      <c r="V55" s="7"/>
      <c r="W55" s="7"/>
    </row>
    <row r="56" spans="1:23">
      <c r="A56" s="23"/>
      <c r="B56" s="24"/>
      <c r="C56" s="25"/>
      <c r="D56" s="25"/>
      <c r="E56" s="1"/>
      <c r="F56" s="26"/>
      <c r="G56" s="41"/>
      <c r="H56" s="41"/>
      <c r="I56" s="41"/>
      <c r="J56" s="41"/>
      <c r="K56" s="41"/>
      <c r="L56" s="41"/>
      <c r="M56" s="42"/>
      <c r="N56" s="9"/>
      <c r="O56" s="27"/>
      <c r="P56" s="27"/>
      <c r="Q56" s="27"/>
      <c r="R56" s="27"/>
      <c r="S56" s="1"/>
      <c r="T56" s="1"/>
      <c r="U56" s="1"/>
      <c r="V56" s="1"/>
      <c r="W56" s="1"/>
    </row>
  </sheetData>
  <mergeCells count="3">
    <mergeCell ref="A26:E26"/>
    <mergeCell ref="A2:E2"/>
    <mergeCell ref="P3:Q3"/>
  </mergeCells>
  <conditionalFormatting sqref="A6:Q25">
    <cfRule type="expression" dxfId="3" priority="1">
      <formula>$N6="P"</formula>
    </cfRule>
    <cfRule type="expression" dxfId="2" priority="2">
      <formula>$N6="WIP"</formula>
    </cfRule>
    <cfRule type="expression" dxfId="1" priority="3">
      <formula>$N6="R"</formula>
    </cfRule>
    <cfRule type="expression" dxfId="0" priority="4">
      <formula>$N6="A"</formula>
    </cfRule>
  </conditionalFormatting>
  <dataValidations count="5">
    <dataValidation type="list" allowBlank="1" showInputMessage="1" showErrorMessage="1" sqref="N5" xr:uid="{00000000-0002-0000-0200-000000000000}">
      <formula1>$A$35:$A$38</formula1>
    </dataValidation>
    <dataValidation type="list" allowBlank="1" showInputMessage="1" showErrorMessage="1" sqref="O5 O25" xr:uid="{00000000-0002-0000-0200-000001000000}">
      <formula1>$F$35:$F$40</formula1>
    </dataValidation>
    <dataValidation type="list" allowBlank="1" showInputMessage="1" showErrorMessage="1" sqref="P5:P25" xr:uid="{00000000-0002-0000-0200-000002000000}">
      <formula1>$K$35:$K$36</formula1>
    </dataValidation>
    <dataValidation type="list" allowBlank="1" showInputMessage="1" showErrorMessage="1" sqref="N6:N25" xr:uid="{00000000-0002-0000-0200-000003000000}">
      <formula1>$A$35:$A$39</formula1>
    </dataValidation>
    <dataValidation type="list" allowBlank="1" showInputMessage="1" showErrorMessage="1" sqref="O6:O24" xr:uid="{00000000-0002-0000-0200-000004000000}">
      <formula1>$F$35:$F$41</formula1>
    </dataValidation>
  </dataValidations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Register</vt:lpstr>
      <vt:lpstr>Register!Print_Area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Kelly-Mannion</dc:creator>
  <cp:lastModifiedBy>David Keddie</cp:lastModifiedBy>
  <cp:lastPrinted>2021-02-25T17:50:05Z</cp:lastPrinted>
  <dcterms:created xsi:type="dcterms:W3CDTF">2016-05-18T07:57:00Z</dcterms:created>
  <dcterms:modified xsi:type="dcterms:W3CDTF">2021-02-25T17:50:12Z</dcterms:modified>
</cp:coreProperties>
</file>