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-Tschai\CB-server\Main server\Stats\"/>
    </mc:Choice>
  </mc:AlternateContent>
  <xr:revisionPtr revIDLastSave="0" documentId="13_ncr:40009_{1E4A84AB-6301-44AC-B9DE-D65A003C829C}" xr6:coauthVersionLast="41" xr6:coauthVersionMax="41" xr10:uidLastSave="{00000000-0000-0000-0000-000000000000}"/>
  <bookViews>
    <workbookView xWindow="-120" yWindow="-120" windowWidth="29040" windowHeight="17640"/>
  </bookViews>
  <sheets>
    <sheet name="names" sheetId="1" r:id="rId1"/>
  </sheets>
  <externalReferences>
    <externalReference r:id="rId2"/>
  </externalReferences>
  <definedNames>
    <definedName name="_xlchart.v1.0" hidden="1">[1]names!$A$46:$A$63</definedName>
    <definedName name="_xlchart.v1.1" hidden="1">[1]names!$B$46:$B$63</definedName>
    <definedName name="_xlchart.v1.10" hidden="1">names!$A$50:$A$71</definedName>
    <definedName name="_xlchart.v1.11" hidden="1">names!$B$50:$B$71</definedName>
    <definedName name="_xlchart.v1.2" hidden="1">names!$A$50:$A$71</definedName>
    <definedName name="_xlchart.v1.3" hidden="1">names!$B$50:$B$71</definedName>
    <definedName name="_xlchart.v1.4" hidden="1">[1]names!$A$47:$A$63</definedName>
    <definedName name="_xlchart.v1.5" hidden="1">[1]names!$B$47:$B$63</definedName>
    <definedName name="_xlchart.v1.6" hidden="1">names!$A$51:$A$71</definedName>
    <definedName name="_xlchart.v1.7" hidden="1">names!$B$51:$B$71</definedName>
    <definedName name="_xlchart.v1.8" hidden="1">[1]names!$A$46:$A$63</definedName>
    <definedName name="_xlchart.v1.9" hidden="1">[1]names!$B$46:$B$63</definedName>
  </definedNames>
  <calcPr calcId="0"/>
</workbook>
</file>

<file path=xl/calcChain.xml><?xml version="1.0" encoding="utf-8"?>
<calcChain xmlns="http://schemas.openxmlformats.org/spreadsheetml/2006/main">
  <c r="C51" i="1" l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B72" i="1"/>
  <c r="B3" i="1"/>
  <c r="C72" i="1"/>
  <c r="H11" i="1"/>
  <c r="F11" i="1"/>
  <c r="I8" i="1"/>
  <c r="I10" i="1"/>
  <c r="I9" i="1"/>
  <c r="I7" i="1"/>
  <c r="I4" i="1"/>
  <c r="I5" i="1"/>
  <c r="I3" i="1"/>
  <c r="I2" i="1"/>
  <c r="I6" i="1"/>
  <c r="G8" i="1"/>
  <c r="G10" i="1"/>
  <c r="G9" i="1"/>
  <c r="G7" i="1"/>
  <c r="G4" i="1"/>
  <c r="G5" i="1"/>
  <c r="G3" i="1"/>
  <c r="G2" i="1"/>
  <c r="G6" i="1"/>
  <c r="I11" i="1" l="1"/>
  <c r="G11" i="1"/>
  <c r="C2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3" i="1"/>
</calcChain>
</file>

<file path=xl/sharedStrings.xml><?xml version="1.0" encoding="utf-8"?>
<sst xmlns="http://schemas.openxmlformats.org/spreadsheetml/2006/main" count="90" uniqueCount="56">
  <si>
    <t xml:space="preserve">Super Admin </t>
  </si>
  <si>
    <t xml:space="preserve">Admin </t>
  </si>
  <si>
    <t xml:space="preserve">Moderator </t>
  </si>
  <si>
    <t xml:space="preserve">Patreon </t>
  </si>
  <si>
    <t xml:space="preserve">Puzzle winner </t>
  </si>
  <si>
    <t xml:space="preserve">Puzzle Solver </t>
  </si>
  <si>
    <t xml:space="preserve">fan-art-ist </t>
  </si>
  <si>
    <t xml:space="preserve">Very Active Member </t>
  </si>
  <si>
    <t xml:space="preserve">Active Member </t>
  </si>
  <si>
    <t xml:space="preserve">Bots </t>
  </si>
  <si>
    <t xml:space="preserve">Programmer </t>
  </si>
  <si>
    <t xml:space="preserve">PHP </t>
  </si>
  <si>
    <t xml:space="preserve">PHP-Helper </t>
  </si>
  <si>
    <t xml:space="preserve">Rust </t>
  </si>
  <si>
    <t xml:space="preserve">Rust-Helper </t>
  </si>
  <si>
    <t xml:space="preserve">Lua </t>
  </si>
  <si>
    <t xml:space="preserve">Lua-Helper </t>
  </si>
  <si>
    <t xml:space="preserve">C-Lang </t>
  </si>
  <si>
    <t xml:space="preserve">C-Helper </t>
  </si>
  <si>
    <t xml:space="preserve">JS </t>
  </si>
  <si>
    <t xml:space="preserve">JS-Helper </t>
  </si>
  <si>
    <t xml:space="preserve">C++ </t>
  </si>
  <si>
    <t xml:space="preserve">C++-Helper </t>
  </si>
  <si>
    <t xml:space="preserve">Java </t>
  </si>
  <si>
    <t xml:space="preserve">Java-Helper </t>
  </si>
  <si>
    <t xml:space="preserve">Python </t>
  </si>
  <si>
    <t xml:space="preserve">Python-Helper </t>
  </si>
  <si>
    <t xml:space="preserve">C# </t>
  </si>
  <si>
    <t xml:space="preserve">C#-Helper </t>
  </si>
  <si>
    <t xml:space="preserve">Tensorflow </t>
  </si>
  <si>
    <t xml:space="preserve">PyTorch </t>
  </si>
  <si>
    <t xml:space="preserve">Unity </t>
  </si>
  <si>
    <t xml:space="preserve">Unreal </t>
  </si>
  <si>
    <t xml:space="preserve">SQL </t>
  </si>
  <si>
    <t xml:space="preserve">NoSQL </t>
  </si>
  <si>
    <t xml:space="preserve">Linux </t>
  </si>
  <si>
    <t xml:space="preserve">OS X </t>
  </si>
  <si>
    <t xml:space="preserve">Windows </t>
  </si>
  <si>
    <t xml:space="preserve">Chrome OS </t>
  </si>
  <si>
    <t xml:space="preserve">General-Notif </t>
  </si>
  <si>
    <t xml:space="preserve">YT-Notif </t>
  </si>
  <si>
    <t>Hyper Active Member</t>
  </si>
  <si>
    <t>Name</t>
  </si>
  <si>
    <t>Count</t>
  </si>
  <si>
    <t>Active x10^99</t>
  </si>
  <si>
    <t>Percent</t>
  </si>
  <si>
    <t>everyone</t>
  </si>
  <si>
    <t>no-role</t>
  </si>
  <si>
    <t>Language</t>
  </si>
  <si>
    <t>Helpers</t>
  </si>
  <si>
    <t>Total</t>
  </si>
  <si>
    <t>Helper%</t>
  </si>
  <si>
    <t>Non-Helper</t>
  </si>
  <si>
    <t>-</t>
  </si>
  <si>
    <t>with-roles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</si>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</sst>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NumberFormat="1"/>
    <xf numFmtId="0" fontId="0" fillId="0" borderId="0" xfId="0" applyFill="1"/>
    <xf numFmtId="0" fontId="0" fillId="0" borderId="0" xfId="0" applyNumberFormat="1" applyFont="1" applyFill="1" applyBorder="1" applyAlignment="1" applyProtection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Notifications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1"/>
          <c:order val="0"/>
          <c:tx>
            <c:strRef>
              <c:f>names!$A$45:$A$46</c:f>
              <c:strCache>
                <c:ptCount val="2"/>
                <c:pt idx="0">
                  <c:v>General-Notif </c:v>
                </c:pt>
                <c:pt idx="1">
                  <c:v>YT-Notif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estFit"/>
            <c:showLegendKey val="0"/>
            <c:showVal val="1"/>
            <c:showCatName val="0"/>
            <c:showSerName val="1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names!$B$45:$B$46</c:f>
              <c:numCache>
                <c:formatCode>General</c:formatCode>
                <c:ptCount val="2"/>
                <c:pt idx="0">
                  <c:v>562</c:v>
                </c:pt>
                <c:pt idx="1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528-4C06-A27D-C0E6C72883A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Active Members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names!$A$11:$A$14</c:f>
              <c:strCache>
                <c:ptCount val="4"/>
                <c:pt idx="0">
                  <c:v>Active x10^99</c:v>
                </c:pt>
                <c:pt idx="1">
                  <c:v>Hyper Active Member</c:v>
                </c:pt>
                <c:pt idx="2">
                  <c:v>Very Active Member </c:v>
                </c:pt>
                <c:pt idx="3">
                  <c:v>Active Member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334-48F1-B3A1-1197B31098F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334-48F1-B3A1-1197B31098F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334-48F1-B3A1-1197B31098F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334-48F1-B3A1-1197B31098F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[1]names!$A$9:$A$12</c:f>
              <c:strCache>
                <c:ptCount val="4"/>
                <c:pt idx="0">
                  <c:v>Active 𝘅10⁹⁹ </c:v>
                </c:pt>
                <c:pt idx="1">
                  <c:v>Hyper Active Member </c:v>
                </c:pt>
                <c:pt idx="2">
                  <c:v>Very Active Member </c:v>
                </c:pt>
                <c:pt idx="3">
                  <c:v>Active Member </c:v>
                </c:pt>
              </c:strCache>
            </c:strRef>
          </c:cat>
          <c:val>
            <c:numRef>
              <c:f>names!$B$11:$B$14</c:f>
              <c:numCache>
                <c:formatCode>General</c:formatCode>
                <c:ptCount val="4"/>
                <c:pt idx="0">
                  <c:v>0</c:v>
                </c:pt>
                <c:pt idx="1">
                  <c:v>4</c:v>
                </c:pt>
                <c:pt idx="2">
                  <c:v>20</c:v>
                </c:pt>
                <c:pt idx="3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334-48F1-B3A1-1197B31098F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names!$A$41:$A$44</c:f>
              <c:strCache>
                <c:ptCount val="4"/>
                <c:pt idx="0">
                  <c:v>Linux </c:v>
                </c:pt>
                <c:pt idx="1">
                  <c:v>OS X </c:v>
                </c:pt>
                <c:pt idx="2">
                  <c:v>Windows </c:v>
                </c:pt>
                <c:pt idx="3">
                  <c:v>Chrome OS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7E7-4B76-A396-2DE1D730680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7E7-4B76-A396-2DE1D730680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7E7-4B76-A396-2DE1D730680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7E7-4B76-A396-2DE1D730680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[1]names!$A$36:$A$39</c:f>
              <c:strCache>
                <c:ptCount val="4"/>
                <c:pt idx="0">
                  <c:v>Linux </c:v>
                </c:pt>
                <c:pt idx="1">
                  <c:v>OS X </c:v>
                </c:pt>
                <c:pt idx="2">
                  <c:v>Windows </c:v>
                </c:pt>
                <c:pt idx="3">
                  <c:v>Chrome OS </c:v>
                </c:pt>
              </c:strCache>
            </c:strRef>
          </c:cat>
          <c:val>
            <c:numRef>
              <c:f>names!$B$41:$B$44</c:f>
              <c:numCache>
                <c:formatCode>General</c:formatCode>
                <c:ptCount val="4"/>
                <c:pt idx="0">
                  <c:v>285</c:v>
                </c:pt>
                <c:pt idx="1">
                  <c:v>144</c:v>
                </c:pt>
                <c:pt idx="2">
                  <c:v>1703</c:v>
                </c:pt>
                <c:pt idx="3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7E7-4B76-A396-2DE1D730680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Programmers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names!$E$2:$E$10</c:f>
              <c:strCache>
                <c:ptCount val="9"/>
                <c:pt idx="0">
                  <c:v>Python </c:v>
                </c:pt>
                <c:pt idx="1">
                  <c:v>Java </c:v>
                </c:pt>
                <c:pt idx="2">
                  <c:v>JS </c:v>
                </c:pt>
                <c:pt idx="3">
                  <c:v>C++ </c:v>
                </c:pt>
                <c:pt idx="4">
                  <c:v>C# </c:v>
                </c:pt>
                <c:pt idx="5">
                  <c:v>C-Lang </c:v>
                </c:pt>
                <c:pt idx="6">
                  <c:v>PHP </c:v>
                </c:pt>
                <c:pt idx="7">
                  <c:v>Lua </c:v>
                </c:pt>
                <c:pt idx="8">
                  <c:v>Rust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8E3-4536-A69A-C1424363E2A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8E3-4536-A69A-C1424363E2A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8E3-4536-A69A-C1424363E2A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8E3-4536-A69A-C1424363E2A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8E3-4536-A69A-C1424363E2A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8E3-4536-A69A-C1424363E2A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8E3-4536-A69A-C1424363E2A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8E3-4536-A69A-C1424363E2A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18E3-4536-A69A-C1424363E2A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[1]names!$E$2:$E$11</c:f>
              <c:strCache>
                <c:ptCount val="10"/>
                <c:pt idx="0">
                  <c:v>Python </c:v>
                </c:pt>
                <c:pt idx="1">
                  <c:v>Java </c:v>
                </c:pt>
                <c:pt idx="2">
                  <c:v>JS </c:v>
                </c:pt>
                <c:pt idx="3">
                  <c:v>C++ </c:v>
                </c:pt>
                <c:pt idx="4">
                  <c:v>C# </c:v>
                </c:pt>
                <c:pt idx="5">
                  <c:v>C-Lang </c:v>
                </c:pt>
                <c:pt idx="6">
                  <c:v>Lua </c:v>
                </c:pt>
                <c:pt idx="7">
                  <c:v>PHP </c:v>
                </c:pt>
                <c:pt idx="8">
                  <c:v>Rust </c:v>
                </c:pt>
              </c:strCache>
            </c:strRef>
          </c:cat>
          <c:val>
            <c:numRef>
              <c:f>names!$H$2:$H$10</c:f>
              <c:numCache>
                <c:formatCode>General</c:formatCode>
                <c:ptCount val="9"/>
                <c:pt idx="0">
                  <c:v>930</c:v>
                </c:pt>
                <c:pt idx="1">
                  <c:v>676</c:v>
                </c:pt>
                <c:pt idx="2">
                  <c:v>552</c:v>
                </c:pt>
                <c:pt idx="3">
                  <c:v>504</c:v>
                </c:pt>
                <c:pt idx="4">
                  <c:v>463</c:v>
                </c:pt>
                <c:pt idx="5">
                  <c:v>283</c:v>
                </c:pt>
                <c:pt idx="6">
                  <c:v>140</c:v>
                </c:pt>
                <c:pt idx="7">
                  <c:v>129</c:v>
                </c:pt>
                <c:pt idx="8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8E3-4536-A69A-C1424363E2A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Speciality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names!$A$35:$A$40</c:f>
              <c:strCache>
                <c:ptCount val="6"/>
                <c:pt idx="0">
                  <c:v>Tensorflow </c:v>
                </c:pt>
                <c:pt idx="1">
                  <c:v>PyTorch </c:v>
                </c:pt>
                <c:pt idx="2">
                  <c:v>Unity </c:v>
                </c:pt>
                <c:pt idx="3">
                  <c:v>Unreal </c:v>
                </c:pt>
                <c:pt idx="4">
                  <c:v>SQL </c:v>
                </c:pt>
                <c:pt idx="5">
                  <c:v>NoSQL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61C-45AA-81BE-0B9AE652721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61C-45AA-81BE-0B9AE652721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61C-45AA-81BE-0B9AE652721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names!$A$35:$A$40</c:f>
              <c:strCache>
                <c:ptCount val="6"/>
                <c:pt idx="0">
                  <c:v>Tensorflow </c:v>
                </c:pt>
                <c:pt idx="1">
                  <c:v>PyTorch </c:v>
                </c:pt>
                <c:pt idx="2">
                  <c:v>Unity </c:v>
                </c:pt>
                <c:pt idx="3">
                  <c:v>Unreal </c:v>
                </c:pt>
                <c:pt idx="4">
                  <c:v>SQL </c:v>
                </c:pt>
                <c:pt idx="5">
                  <c:v>NoSQL </c:v>
                </c:pt>
              </c:strCache>
            </c:strRef>
          </c:cat>
          <c:val>
            <c:numRef>
              <c:f>names!$B$35:$B$40</c:f>
              <c:numCache>
                <c:formatCode>General</c:formatCode>
                <c:ptCount val="6"/>
                <c:pt idx="0">
                  <c:v>34</c:v>
                </c:pt>
                <c:pt idx="1">
                  <c:v>18</c:v>
                </c:pt>
                <c:pt idx="2">
                  <c:v>73</c:v>
                </c:pt>
                <c:pt idx="3">
                  <c:v>31</c:v>
                </c:pt>
                <c:pt idx="4">
                  <c:v>47</c:v>
                </c:pt>
                <c:pt idx="5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1C-45AA-81BE-0B9AE652721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Helpers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names!$E$2:$E$10</c:f>
              <c:strCache>
                <c:ptCount val="9"/>
                <c:pt idx="0">
                  <c:v>Python </c:v>
                </c:pt>
                <c:pt idx="1">
                  <c:v>Java </c:v>
                </c:pt>
                <c:pt idx="2">
                  <c:v>JS </c:v>
                </c:pt>
                <c:pt idx="3">
                  <c:v>C++ </c:v>
                </c:pt>
                <c:pt idx="4">
                  <c:v>C# </c:v>
                </c:pt>
                <c:pt idx="5">
                  <c:v>C-Lang </c:v>
                </c:pt>
                <c:pt idx="6">
                  <c:v>PHP </c:v>
                </c:pt>
                <c:pt idx="7">
                  <c:v>Lua </c:v>
                </c:pt>
                <c:pt idx="8">
                  <c:v>Rust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[1]names!$E$2:$E$11</c:f>
              <c:strCache>
                <c:ptCount val="10"/>
                <c:pt idx="0">
                  <c:v>Python </c:v>
                </c:pt>
                <c:pt idx="1">
                  <c:v>Java </c:v>
                </c:pt>
                <c:pt idx="2">
                  <c:v>JS </c:v>
                </c:pt>
                <c:pt idx="3">
                  <c:v>C++ </c:v>
                </c:pt>
                <c:pt idx="4">
                  <c:v>C# </c:v>
                </c:pt>
                <c:pt idx="5">
                  <c:v>C-Lang </c:v>
                </c:pt>
                <c:pt idx="6">
                  <c:v>Lua </c:v>
                </c:pt>
                <c:pt idx="7">
                  <c:v>PHP </c:v>
                </c:pt>
                <c:pt idx="8">
                  <c:v>Rust </c:v>
                </c:pt>
              </c:strCache>
            </c:strRef>
          </c:cat>
          <c:val>
            <c:numRef>
              <c:f>names!$F$2:$F$10</c:f>
              <c:numCache>
                <c:formatCode>General</c:formatCode>
                <c:ptCount val="9"/>
                <c:pt idx="0">
                  <c:v>149</c:v>
                </c:pt>
                <c:pt idx="1">
                  <c:v>126</c:v>
                </c:pt>
                <c:pt idx="2">
                  <c:v>102</c:v>
                </c:pt>
                <c:pt idx="3">
                  <c:v>75</c:v>
                </c:pt>
                <c:pt idx="4">
                  <c:v>74</c:v>
                </c:pt>
                <c:pt idx="5">
                  <c:v>56</c:v>
                </c:pt>
                <c:pt idx="6">
                  <c:v>33</c:v>
                </c:pt>
                <c:pt idx="7">
                  <c:v>31</c:v>
                </c:pt>
                <c:pt idx="8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7E-463A-9E15-34F8117ADFA1}"/>
            </c:ext>
          </c:extLst>
        </c:ser>
        <c:ser>
          <c:idx val="1"/>
          <c:order val="1"/>
          <c:tx>
            <c:strRef>
              <c:f>names!$E$2:$E$10</c:f>
              <c:strCache>
                <c:ptCount val="9"/>
                <c:pt idx="0">
                  <c:v>Python </c:v>
                </c:pt>
                <c:pt idx="1">
                  <c:v>Java </c:v>
                </c:pt>
                <c:pt idx="2">
                  <c:v>JS </c:v>
                </c:pt>
                <c:pt idx="3">
                  <c:v>C++ </c:v>
                </c:pt>
                <c:pt idx="4">
                  <c:v>C# </c:v>
                </c:pt>
                <c:pt idx="5">
                  <c:v>C-Lang </c:v>
                </c:pt>
                <c:pt idx="6">
                  <c:v>PHP </c:v>
                </c:pt>
                <c:pt idx="7">
                  <c:v>Lua </c:v>
                </c:pt>
                <c:pt idx="8">
                  <c:v>Rust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[1]names!$E$2:$E$11</c:f>
              <c:strCache>
                <c:ptCount val="10"/>
                <c:pt idx="0">
                  <c:v>Python </c:v>
                </c:pt>
                <c:pt idx="1">
                  <c:v>Java </c:v>
                </c:pt>
                <c:pt idx="2">
                  <c:v>JS </c:v>
                </c:pt>
                <c:pt idx="3">
                  <c:v>C++ </c:v>
                </c:pt>
                <c:pt idx="4">
                  <c:v>C# </c:v>
                </c:pt>
                <c:pt idx="5">
                  <c:v>C-Lang </c:v>
                </c:pt>
                <c:pt idx="6">
                  <c:v>Lua </c:v>
                </c:pt>
                <c:pt idx="7">
                  <c:v>PHP </c:v>
                </c:pt>
                <c:pt idx="8">
                  <c:v>Rust </c:v>
                </c:pt>
              </c:strCache>
            </c:strRef>
          </c:cat>
          <c:val>
            <c:numRef>
              <c:f>names!$G$2:$G$10</c:f>
              <c:numCache>
                <c:formatCode>General</c:formatCode>
                <c:ptCount val="9"/>
                <c:pt idx="0">
                  <c:v>781</c:v>
                </c:pt>
                <c:pt idx="1">
                  <c:v>550</c:v>
                </c:pt>
                <c:pt idx="2">
                  <c:v>450</c:v>
                </c:pt>
                <c:pt idx="3">
                  <c:v>429</c:v>
                </c:pt>
                <c:pt idx="4">
                  <c:v>389</c:v>
                </c:pt>
                <c:pt idx="5">
                  <c:v>227</c:v>
                </c:pt>
                <c:pt idx="6">
                  <c:v>107</c:v>
                </c:pt>
                <c:pt idx="7">
                  <c:v>98</c:v>
                </c:pt>
                <c:pt idx="8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7E-463A-9E15-34F8117ADFA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733817240"/>
        <c:axId val="733821504"/>
      </c:barChart>
      <c:catAx>
        <c:axId val="733817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3821504"/>
        <c:crosses val="autoZero"/>
        <c:auto val="1"/>
        <c:lblAlgn val="ctr"/>
        <c:lblOffset val="100"/>
        <c:noMultiLvlLbl val="0"/>
      </c:catAx>
      <c:valAx>
        <c:axId val="73382150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733817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size">
        <cx:f>_xlchart.v1.7</cx:f>
      </cx:numDim>
    </cx:data>
  </cx:chartData>
  <cx:chart>
    <cx:title pos="t" align="ctr" overlay="0">
      <cx:tx>
        <cx:txData>
          <cx:v>Roles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Roles</a:t>
          </a:r>
        </a:p>
      </cx:txPr>
    </cx:title>
    <cx:plotArea>
      <cx:plotAreaRegion>
        <cx:series layoutId="treemap" uniqueId="{F72ED60C-103D-4D31-94DA-826B9491C862}">
          <cx:tx>
            <cx:txData>
              <cx:f>_xlchart.v1.6</cx:f>
              <cx:v>Programmer  Windows  YT-Notif  General-Notif  Linux  OS X  Active Member  Puzzle Solver  SQL  Chrome OS  Very Active Member  fan-art-ist  NoSQL  Bots  Admin  Moderator  Hyper Active Member Super Admin  Puzzle winner  Patreon  Active x10^99</cx:v>
            </cx:txData>
          </cx:tx>
          <cx:dataLabels pos="inEnd">
            <cx:visibility seriesName="0" categoryName="1" value="1"/>
            <cx:separator>, </cx:separator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_xlchart.v1.3</cx:f>
      </cx:numDim>
    </cx:data>
  </cx:chartData>
  <cx:chart>
    <cx:title pos="t" align="ctr" overlay="0">
      <cx:tx>
        <cx:txData>
          <cx:v>everyone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everyone</a:t>
          </a:r>
        </a:p>
      </cx:txPr>
    </cx:title>
    <cx:plotArea>
      <cx:plotAreaRegion>
        <cx:series layoutId="treemap" uniqueId="{F72ED60C-103D-4D31-94DA-826B9491C862}">
          <cx:tx>
            <cx:txData>
              <cx:f>_xlchart.v1.2</cx:f>
              <cx:v>no-role Programmer  Windows  YT-Notif  General-Notif  Linux  OS X  Active Member  Puzzle Solver  SQL  Chrome OS  Very Active Member  fan-art-ist  NoSQL  Bots  Admin  Moderator  Hyper Active Member Super Admin  Puzzle winner  Patreon  Active x10^99</cx:v>
            </cx:txData>
          </cx:tx>
          <cx:dataLabels pos="inEnd">
            <cx:visibility seriesName="0" categoryName="1" value="1"/>
            <cx:separator>, </cx:separator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.xml"/><Relationship Id="rId3" Type="http://schemas.microsoft.com/office/2014/relationships/chartEx" Target="../charts/chartEx1.xml"/><Relationship Id="rId7" Type="http://schemas.openxmlformats.org/officeDocument/2006/relationships/chart" Target="../charts/chart5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12</xdr:row>
      <xdr:rowOff>100853</xdr:rowOff>
    </xdr:from>
    <xdr:to>
      <xdr:col>8</xdr:col>
      <xdr:colOff>585105</xdr:colOff>
      <xdr:row>32</xdr:row>
      <xdr:rowOff>182496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04C2D16-2729-41FE-B9DA-C278385543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537882</xdr:colOff>
      <xdr:row>33</xdr:row>
      <xdr:rowOff>123265</xdr:rowOff>
    </xdr:from>
    <xdr:to>
      <xdr:col>8</xdr:col>
      <xdr:colOff>728382</xdr:colOff>
      <xdr:row>54</xdr:row>
      <xdr:rowOff>93330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347E23CB-1448-42FC-B162-56BFAD3C4B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179294</xdr:colOff>
      <xdr:row>0</xdr:row>
      <xdr:rowOff>179294</xdr:rowOff>
    </xdr:from>
    <xdr:to>
      <xdr:col>24</xdr:col>
      <xdr:colOff>379320</xdr:colOff>
      <xdr:row>18</xdr:row>
      <xdr:rowOff>131669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D870B870-B69D-4626-B3B5-616B257ECE7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63118" y="179294"/>
              <a:ext cx="11630026" cy="3381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9</xdr:col>
      <xdr:colOff>156883</xdr:colOff>
      <xdr:row>19</xdr:row>
      <xdr:rowOff>22412</xdr:rowOff>
    </xdr:from>
    <xdr:to>
      <xdr:col>24</xdr:col>
      <xdr:colOff>356909</xdr:colOff>
      <xdr:row>36</xdr:row>
      <xdr:rowOff>165287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AFA03765-98DD-42A9-9932-9F481A7458A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40707" y="3641912"/>
              <a:ext cx="11630026" cy="3381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9</xdr:col>
      <xdr:colOff>204107</xdr:colOff>
      <xdr:row>37</xdr:row>
      <xdr:rowOff>95250</xdr:rowOff>
    </xdr:from>
    <xdr:to>
      <xdr:col>14</xdr:col>
      <xdr:colOff>571500</xdr:colOff>
      <xdr:row>58</xdr:row>
      <xdr:rowOff>78922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E83158AB-325D-4C2A-865F-60F207F456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680357</xdr:colOff>
      <xdr:row>37</xdr:row>
      <xdr:rowOff>81643</xdr:rowOff>
    </xdr:from>
    <xdr:to>
      <xdr:col>20</xdr:col>
      <xdr:colOff>721179</xdr:colOff>
      <xdr:row>64</xdr:row>
      <xdr:rowOff>38103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39C089B7-053C-43ED-966D-E1503CFDEF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54428</xdr:colOff>
      <xdr:row>37</xdr:row>
      <xdr:rowOff>95250</xdr:rowOff>
    </xdr:from>
    <xdr:to>
      <xdr:col>26</xdr:col>
      <xdr:colOff>360589</xdr:colOff>
      <xdr:row>60</xdr:row>
      <xdr:rowOff>78921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4043DBC4-A151-4785-BF36-AE36CC9662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421822</xdr:colOff>
      <xdr:row>59</xdr:row>
      <xdr:rowOff>40822</xdr:rowOff>
    </xdr:from>
    <xdr:to>
      <xdr:col>14</xdr:col>
      <xdr:colOff>571501</xdr:colOff>
      <xdr:row>85</xdr:row>
      <xdr:rowOff>106136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1FB88CBF-5FD0-47C5-A62B-E3F49A9C3D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ats%2006.03.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mes"/>
    </sheetNames>
    <sheetDataSet>
      <sheetData sheetId="0">
        <row r="2">
          <cell r="E2" t="str">
            <v xml:space="preserve">Python </v>
          </cell>
          <cell r="F2">
            <v>121</v>
          </cell>
          <cell r="G2">
            <v>756</v>
          </cell>
        </row>
        <row r="3">
          <cell r="E3" t="str">
            <v xml:space="preserve">Java </v>
          </cell>
          <cell r="F3">
            <v>97</v>
          </cell>
          <cell r="G3">
            <v>561</v>
          </cell>
        </row>
        <row r="4">
          <cell r="E4" t="str">
            <v xml:space="preserve">JS </v>
          </cell>
          <cell r="F4">
            <v>77</v>
          </cell>
          <cell r="G4">
            <v>440</v>
          </cell>
        </row>
        <row r="5">
          <cell r="E5" t="str">
            <v xml:space="preserve">C++ </v>
          </cell>
          <cell r="F5">
            <v>57</v>
          </cell>
          <cell r="G5">
            <v>414</v>
          </cell>
        </row>
        <row r="6">
          <cell r="E6" t="str">
            <v xml:space="preserve">C# </v>
          </cell>
          <cell r="F6">
            <v>54</v>
          </cell>
          <cell r="G6">
            <v>383</v>
          </cell>
        </row>
        <row r="7">
          <cell r="E7" t="str">
            <v xml:space="preserve">C-Lang </v>
          </cell>
          <cell r="F7">
            <v>41</v>
          </cell>
          <cell r="G7">
            <v>223</v>
          </cell>
        </row>
        <row r="8">
          <cell r="E8" t="str">
            <v xml:space="preserve">Lua </v>
          </cell>
          <cell r="F8">
            <v>25</v>
          </cell>
          <cell r="G8">
            <v>102</v>
          </cell>
        </row>
        <row r="9">
          <cell r="A9" t="str">
            <v xml:space="preserve">Active 𝘅10⁹⁹ </v>
          </cell>
          <cell r="B9">
            <v>0</v>
          </cell>
          <cell r="E9" t="str">
            <v xml:space="preserve">PHP </v>
          </cell>
          <cell r="F9">
            <v>20</v>
          </cell>
          <cell r="G9">
            <v>86</v>
          </cell>
        </row>
        <row r="10">
          <cell r="A10" t="str">
            <v xml:space="preserve">Hyper Active Member </v>
          </cell>
          <cell r="B10">
            <v>3</v>
          </cell>
          <cell r="E10" t="str">
            <v xml:space="preserve">Rust </v>
          </cell>
          <cell r="F10">
            <v>6</v>
          </cell>
          <cell r="G10">
            <v>26</v>
          </cell>
        </row>
        <row r="11">
          <cell r="A11" t="str">
            <v xml:space="preserve">Very Active Member </v>
          </cell>
          <cell r="B11">
            <v>13</v>
          </cell>
          <cell r="F11">
            <v>498</v>
          </cell>
          <cell r="G11">
            <v>2991</v>
          </cell>
        </row>
        <row r="12">
          <cell r="A12" t="str">
            <v xml:space="preserve">Active Member </v>
          </cell>
          <cell r="B12">
            <v>64</v>
          </cell>
        </row>
        <row r="33">
          <cell r="A33" t="str">
            <v xml:space="preserve">Tensorflow </v>
          </cell>
          <cell r="B33">
            <v>6</v>
          </cell>
        </row>
        <row r="34">
          <cell r="A34" t="str">
            <v xml:space="preserve">PyTorch </v>
          </cell>
          <cell r="B34">
            <v>3</v>
          </cell>
        </row>
        <row r="35">
          <cell r="A35" t="str">
            <v xml:space="preserve">Unity </v>
          </cell>
          <cell r="B35">
            <v>10</v>
          </cell>
        </row>
        <row r="36">
          <cell r="A36" t="str">
            <v xml:space="preserve">Linux </v>
          </cell>
          <cell r="B36">
            <v>228</v>
          </cell>
        </row>
        <row r="37">
          <cell r="A37" t="str">
            <v xml:space="preserve">OS X </v>
          </cell>
          <cell r="B37">
            <v>125</v>
          </cell>
        </row>
        <row r="38">
          <cell r="A38" t="str">
            <v xml:space="preserve">Windows </v>
          </cell>
          <cell r="B38">
            <v>1403</v>
          </cell>
        </row>
        <row r="39">
          <cell r="A39" t="str">
            <v xml:space="preserve">Chrome OS </v>
          </cell>
          <cell r="B39">
            <v>33</v>
          </cell>
        </row>
        <row r="41">
          <cell r="A41" t="str">
            <v xml:space="preserve">General-Notif </v>
          </cell>
          <cell r="B41">
            <v>416</v>
          </cell>
        </row>
        <row r="42">
          <cell r="A42" t="str">
            <v xml:space="preserve">YT-Notif </v>
          </cell>
          <cell r="B42">
            <v>755</v>
          </cell>
        </row>
        <row r="46">
          <cell r="A46" t="str">
            <v>no-roles</v>
          </cell>
          <cell r="B46">
            <v>8221</v>
          </cell>
        </row>
        <row r="47">
          <cell r="A47" t="str">
            <v xml:space="preserve">Programmer </v>
          </cell>
          <cell r="B47">
            <v>1439</v>
          </cell>
        </row>
        <row r="48">
          <cell r="A48" t="str">
            <v xml:space="preserve">Windows </v>
          </cell>
          <cell r="B48">
            <v>1403</v>
          </cell>
        </row>
        <row r="49">
          <cell r="A49" t="str">
            <v xml:space="preserve">YT-Notif </v>
          </cell>
          <cell r="B49">
            <v>755</v>
          </cell>
        </row>
        <row r="50">
          <cell r="A50" t="str">
            <v xml:space="preserve">General-Notif </v>
          </cell>
          <cell r="B50">
            <v>416</v>
          </cell>
        </row>
        <row r="51">
          <cell r="A51" t="str">
            <v xml:space="preserve">OS X </v>
          </cell>
          <cell r="B51">
            <v>125</v>
          </cell>
        </row>
        <row r="52">
          <cell r="A52" t="str">
            <v xml:space="preserve">Active Member </v>
          </cell>
          <cell r="B52">
            <v>64</v>
          </cell>
        </row>
        <row r="53">
          <cell r="A53" t="str">
            <v xml:space="preserve">Chrome OS </v>
          </cell>
          <cell r="B53">
            <v>33</v>
          </cell>
        </row>
        <row r="54">
          <cell r="A54" t="str">
            <v xml:space="preserve">fan-art-ist </v>
          </cell>
          <cell r="B54">
            <v>17</v>
          </cell>
        </row>
        <row r="55">
          <cell r="A55" t="str">
            <v xml:space="preserve">Very Active Member </v>
          </cell>
          <cell r="B55">
            <v>13</v>
          </cell>
        </row>
        <row r="56">
          <cell r="A56" t="str">
            <v xml:space="preserve">Bots </v>
          </cell>
          <cell r="B56">
            <v>10</v>
          </cell>
        </row>
        <row r="57">
          <cell r="A57" t="str">
            <v xml:space="preserve">Moderator </v>
          </cell>
          <cell r="B57">
            <v>8</v>
          </cell>
        </row>
        <row r="58">
          <cell r="A58" t="str">
            <v xml:space="preserve">Moderator Helper </v>
          </cell>
          <cell r="B58">
            <v>8</v>
          </cell>
        </row>
        <row r="59">
          <cell r="A59" t="str">
            <v xml:space="preserve">Special </v>
          </cell>
          <cell r="B59">
            <v>5</v>
          </cell>
        </row>
        <row r="60">
          <cell r="A60" t="str">
            <v xml:space="preserve">Admin </v>
          </cell>
          <cell r="B60">
            <v>3</v>
          </cell>
        </row>
        <row r="61">
          <cell r="A61" t="str">
            <v xml:space="preserve">Hyper Active Member </v>
          </cell>
          <cell r="B61">
            <v>3</v>
          </cell>
        </row>
        <row r="62">
          <cell r="A62" t="str">
            <v xml:space="preserve">Patreon </v>
          </cell>
          <cell r="B62">
            <v>1</v>
          </cell>
        </row>
        <row r="63">
          <cell r="A63" t="str">
            <v xml:space="preserve">Active 𝘅10⁹⁹ </v>
          </cell>
          <cell r="B63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id="1" name="Roles" displayName="Roles" ref="A1:C46" totalsRowShown="0">
  <autoFilter ref="A1:C46"/>
  <tableColumns count="3">
    <tableColumn id="1" name="Name"/>
    <tableColumn id="2" name="Count"/>
    <tableColumn id="3" name="Percent" dataDxfId="7">
      <calculatedColumnFormula xml:space="preserve"> ROUND((100/14339)*Roles[[#This Row],[Count]],2)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Languages" displayName="Languages" ref="E1:I11" totalsRowCount="1">
  <autoFilter ref="E1:I10"/>
  <sortState ref="E2:I10">
    <sortCondition descending="1" ref="H1:H10"/>
  </sortState>
  <tableColumns count="5">
    <tableColumn id="1" name="Language" totalsRowLabel="Results"/>
    <tableColumn id="2" name="Helpers" totalsRowFunction="sum"/>
    <tableColumn id="3" name="Non-Helper" totalsRowFunction="sum" dataDxfId="5">
      <calculatedColumnFormula>Languages[[#This Row],[Total]]-Languages[[#This Row],[Helpers]]</calculatedColumnFormula>
    </tableColumn>
    <tableColumn id="4" name="Total" totalsRowFunction="sum" dataDxfId="6"/>
    <tableColumn id="5" name="Helper%" totalsRowFunction="custom" dataDxfId="4">
      <calculatedColumnFormula>ROUND((100/Languages[[#This Row],[Total]])*Languages[[#This Row],[Helpers]],1)</calculatedColumnFormula>
      <totalsRowFormula>ROUND(SUBTOTAL(101,Languages[Helper%]),1)</totalsRow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NDRoles" displayName="NDRoles" ref="A49:C72" totalsRowCount="1" headerRowCellStyle="Standard" dataCellStyle="Standard">
  <autoFilter ref="A49:C71"/>
  <sortState ref="A50:C71">
    <sortCondition descending="1" ref="B49:B71"/>
  </sortState>
  <tableColumns count="3">
    <tableColumn id="1" name="Name" totalsRowLabel="with-roles" totalsRowDxfId="2" dataCellStyle="Standard"/>
    <tableColumn id="2" name="Count" totalsRowFunction="custom" totalsRowDxfId="1" dataCellStyle="Standard">
      <totalsRowFormula>SUBTOTAL(109,B51:B71)</totalsRowFormula>
    </tableColumn>
    <tableColumn id="3" name="Percent" totalsRowFunction="sum" dataDxfId="3" totalsRowDxfId="0" dataCellStyle="Standard">
      <calculatedColumnFormula xml:space="preserve"> ROUND((100/NDRoles[[#Totals],[Count]])*NDRoles[[#This Row],[Count]],2)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topLeftCell="A43" zoomScaleNormal="100" workbookViewId="0">
      <selection activeCell="A2" sqref="A2:B46"/>
    </sheetView>
  </sheetViews>
  <sheetFormatPr baseColWidth="10" defaultRowHeight="15" x14ac:dyDescent="0.25"/>
  <cols>
    <col min="1" max="1" width="21" customWidth="1"/>
    <col min="2" max="2" width="9.7109375" customWidth="1"/>
    <col min="3" max="3" width="9.85546875" customWidth="1"/>
    <col min="7" max="7" width="11.42578125" customWidth="1"/>
  </cols>
  <sheetData>
    <row r="1" spans="1:9" x14ac:dyDescent="0.25">
      <c r="A1" t="s">
        <v>42</v>
      </c>
      <c r="B1" t="s">
        <v>43</v>
      </c>
      <c r="C1" t="s">
        <v>45</v>
      </c>
      <c r="E1" t="s">
        <v>48</v>
      </c>
      <c r="F1" t="s">
        <v>49</v>
      </c>
      <c r="G1" t="s">
        <v>52</v>
      </c>
      <c r="H1" t="s">
        <v>50</v>
      </c>
      <c r="I1" t="s">
        <v>51</v>
      </c>
    </row>
    <row r="2" spans="1:9" x14ac:dyDescent="0.25">
      <c r="A2" t="s">
        <v>46</v>
      </c>
      <c r="B2" s="1">
        <v>14339</v>
      </c>
      <c r="C2">
        <f xml:space="preserve"> ROUND((100/14339)*Roles[[#This Row],[Count]],2)</f>
        <v>100</v>
      </c>
      <c r="E2" t="s">
        <v>25</v>
      </c>
      <c r="F2">
        <v>149</v>
      </c>
      <c r="G2">
        <f>Languages[[#This Row],[Total]]-Languages[[#This Row],[Helpers]]</f>
        <v>781</v>
      </c>
      <c r="H2" s="2">
        <v>930</v>
      </c>
      <c r="I2">
        <f>ROUND((100/Languages[[#This Row],[Total]])*Languages[[#This Row],[Helpers]],1)</f>
        <v>16</v>
      </c>
    </row>
    <row r="3" spans="1:9" x14ac:dyDescent="0.25">
      <c r="A3" t="s">
        <v>47</v>
      </c>
      <c r="B3">
        <f>B2-SUM(B4:B16)-SUM(B39:B46)</f>
        <v>8556</v>
      </c>
      <c r="C3">
        <f xml:space="preserve"> ROUND((100/14339)*Roles[[#This Row],[Count]],2)</f>
        <v>59.67</v>
      </c>
      <c r="E3" t="s">
        <v>23</v>
      </c>
      <c r="F3">
        <v>126</v>
      </c>
      <c r="G3">
        <f>Languages[[#This Row],[Total]]-Languages[[#This Row],[Helpers]]</f>
        <v>550</v>
      </c>
      <c r="H3" s="2">
        <v>676</v>
      </c>
      <c r="I3">
        <f>ROUND((100/Languages[[#This Row],[Total]])*Languages[[#This Row],[Helpers]],1)</f>
        <v>18.600000000000001</v>
      </c>
    </row>
    <row r="4" spans="1:9" x14ac:dyDescent="0.25">
      <c r="A4" t="s">
        <v>0</v>
      </c>
      <c r="B4">
        <v>3</v>
      </c>
      <c r="C4">
        <f xml:space="preserve"> ROUND((100/14339)*Roles[[#This Row],[Count]],2)</f>
        <v>0.02</v>
      </c>
      <c r="E4" t="s">
        <v>19</v>
      </c>
      <c r="F4">
        <v>102</v>
      </c>
      <c r="G4">
        <f>Languages[[#This Row],[Total]]-Languages[[#This Row],[Helpers]]</f>
        <v>450</v>
      </c>
      <c r="H4" s="2">
        <v>552</v>
      </c>
      <c r="I4">
        <f>ROUND((100/Languages[[#This Row],[Total]])*Languages[[#This Row],[Helpers]],1)</f>
        <v>18.5</v>
      </c>
    </row>
    <row r="5" spans="1:9" x14ac:dyDescent="0.25">
      <c r="A5" t="s">
        <v>1</v>
      </c>
      <c r="B5">
        <v>8</v>
      </c>
      <c r="C5">
        <f xml:space="preserve"> ROUND((100/14339)*Roles[[#This Row],[Count]],2)</f>
        <v>0.06</v>
      </c>
      <c r="E5" t="s">
        <v>21</v>
      </c>
      <c r="F5">
        <v>75</v>
      </c>
      <c r="G5">
        <f>Languages[[#This Row],[Total]]-Languages[[#This Row],[Helpers]]</f>
        <v>429</v>
      </c>
      <c r="H5" s="2">
        <v>504</v>
      </c>
      <c r="I5">
        <f>ROUND((100/Languages[[#This Row],[Total]])*Languages[[#This Row],[Helpers]],1)</f>
        <v>14.9</v>
      </c>
    </row>
    <row r="6" spans="1:9" x14ac:dyDescent="0.25">
      <c r="A6" t="s">
        <v>2</v>
      </c>
      <c r="B6">
        <v>8</v>
      </c>
      <c r="C6">
        <f xml:space="preserve"> ROUND((100/14339)*Roles[[#This Row],[Count]],2)</f>
        <v>0.06</v>
      </c>
      <c r="E6" t="s">
        <v>27</v>
      </c>
      <c r="F6">
        <v>74</v>
      </c>
      <c r="G6">
        <f>Languages[[#This Row],[Total]]-Languages[[#This Row],[Helpers]]</f>
        <v>389</v>
      </c>
      <c r="H6" s="2">
        <v>463</v>
      </c>
      <c r="I6">
        <f>ROUND((100/Languages[[#This Row],[Total]])*Languages[[#This Row],[Helpers]],1)</f>
        <v>16</v>
      </c>
    </row>
    <row r="7" spans="1:9" x14ac:dyDescent="0.25">
      <c r="A7" t="s">
        <v>3</v>
      </c>
      <c r="B7">
        <v>1</v>
      </c>
      <c r="C7">
        <f xml:space="preserve"> ROUND((100/14339)*Roles[[#This Row],[Count]],2)</f>
        <v>0.01</v>
      </c>
      <c r="E7" t="s">
        <v>17</v>
      </c>
      <c r="F7">
        <v>56</v>
      </c>
      <c r="G7">
        <f>Languages[[#This Row],[Total]]-Languages[[#This Row],[Helpers]]</f>
        <v>227</v>
      </c>
      <c r="H7" s="2">
        <v>283</v>
      </c>
      <c r="I7">
        <f>ROUND((100/Languages[[#This Row],[Total]])*Languages[[#This Row],[Helpers]],1)</f>
        <v>19.8</v>
      </c>
    </row>
    <row r="8" spans="1:9" x14ac:dyDescent="0.25">
      <c r="A8" t="s">
        <v>4</v>
      </c>
      <c r="B8">
        <v>2</v>
      </c>
      <c r="C8">
        <f xml:space="preserve"> ROUND((100/14339)*Roles[[#This Row],[Count]],2)</f>
        <v>0.01</v>
      </c>
      <c r="E8" t="s">
        <v>11</v>
      </c>
      <c r="F8">
        <v>33</v>
      </c>
      <c r="G8">
        <f>Languages[[#This Row],[Total]]-Languages[[#This Row],[Helpers]]</f>
        <v>107</v>
      </c>
      <c r="H8" s="2">
        <v>140</v>
      </c>
      <c r="I8">
        <f>ROUND((100/Languages[[#This Row],[Total]])*Languages[[#This Row],[Helpers]],1)</f>
        <v>23.6</v>
      </c>
    </row>
    <row r="9" spans="1:9" x14ac:dyDescent="0.25">
      <c r="A9" t="s">
        <v>5</v>
      </c>
      <c r="B9">
        <v>66</v>
      </c>
      <c r="C9">
        <f xml:space="preserve"> ROUND((100/14339)*Roles[[#This Row],[Count]],2)</f>
        <v>0.46</v>
      </c>
      <c r="E9" t="s">
        <v>15</v>
      </c>
      <c r="F9">
        <v>31</v>
      </c>
      <c r="G9">
        <f>Languages[[#This Row],[Total]]-Languages[[#This Row],[Helpers]]</f>
        <v>98</v>
      </c>
      <c r="H9" s="2">
        <v>129</v>
      </c>
      <c r="I9">
        <f>ROUND((100/Languages[[#This Row],[Total]])*Languages[[#This Row],[Helpers]],1)</f>
        <v>24</v>
      </c>
    </row>
    <row r="10" spans="1:9" x14ac:dyDescent="0.25">
      <c r="A10" t="s">
        <v>6</v>
      </c>
      <c r="B10">
        <v>17</v>
      </c>
      <c r="C10">
        <f xml:space="preserve"> ROUND((100/14339)*Roles[[#This Row],[Count]],2)</f>
        <v>0.12</v>
      </c>
      <c r="E10" t="s">
        <v>13</v>
      </c>
      <c r="F10">
        <v>9</v>
      </c>
      <c r="G10">
        <f>Languages[[#This Row],[Total]]-Languages[[#This Row],[Helpers]]</f>
        <v>22</v>
      </c>
      <c r="H10" s="2">
        <v>31</v>
      </c>
      <c r="I10">
        <f>ROUND((100/Languages[[#This Row],[Total]])*Languages[[#This Row],[Helpers]],1)</f>
        <v>29</v>
      </c>
    </row>
    <row r="11" spans="1:9" x14ac:dyDescent="0.25">
      <c r="A11" t="s">
        <v>44</v>
      </c>
      <c r="B11">
        <v>0</v>
      </c>
      <c r="C11">
        <f xml:space="preserve"> ROUND((100/14339)*Roles[[#This Row],[Count]],2)</f>
        <v>0</v>
      </c>
      <c r="E11" t="s">
        <v>55</v>
      </c>
      <c r="F11">
        <f>SUBTOTAL(109,Languages[Helpers])</f>
        <v>655</v>
      </c>
      <c r="G11">
        <f>SUBTOTAL(109,Languages[Non-Helper])</f>
        <v>3053</v>
      </c>
      <c r="H11">
        <f>SUBTOTAL(109,Languages[Total])</f>
        <v>3708</v>
      </c>
      <c r="I11">
        <f>ROUND(SUBTOTAL(101,Languages[Helper%]),1)</f>
        <v>20</v>
      </c>
    </row>
    <row r="12" spans="1:9" x14ac:dyDescent="0.25">
      <c r="A12" t="s">
        <v>41</v>
      </c>
      <c r="B12">
        <v>4</v>
      </c>
      <c r="C12">
        <f xml:space="preserve"> ROUND((100/14339)*Roles[[#This Row],[Count]],2)</f>
        <v>0.03</v>
      </c>
    </row>
    <row r="13" spans="1:9" x14ac:dyDescent="0.25">
      <c r="A13" t="s">
        <v>7</v>
      </c>
      <c r="B13">
        <v>20</v>
      </c>
      <c r="C13">
        <f xml:space="preserve"> ROUND((100/14339)*Roles[[#This Row],[Count]],2)</f>
        <v>0.14000000000000001</v>
      </c>
    </row>
    <row r="14" spans="1:9" x14ac:dyDescent="0.25">
      <c r="A14" t="s">
        <v>8</v>
      </c>
      <c r="B14">
        <v>99</v>
      </c>
      <c r="C14">
        <f xml:space="preserve"> ROUND((100/14339)*Roles[[#This Row],[Count]],2)</f>
        <v>0.69</v>
      </c>
    </row>
    <row r="15" spans="1:9" x14ac:dyDescent="0.25">
      <c r="A15" t="s">
        <v>9</v>
      </c>
      <c r="B15">
        <v>10</v>
      </c>
      <c r="C15">
        <f xml:space="preserve"> ROUND((100/14339)*Roles[[#This Row],[Count]],2)</f>
        <v>7.0000000000000007E-2</v>
      </c>
    </row>
    <row r="16" spans="1:9" x14ac:dyDescent="0.25">
      <c r="A16" t="s">
        <v>10</v>
      </c>
      <c r="B16">
        <v>1748</v>
      </c>
      <c r="C16">
        <f xml:space="preserve"> ROUND((100/14339)*Roles[[#This Row],[Count]],2)</f>
        <v>12.19</v>
      </c>
    </row>
    <row r="17" spans="1:3" x14ac:dyDescent="0.25">
      <c r="A17" t="s">
        <v>11</v>
      </c>
      <c r="B17">
        <v>140</v>
      </c>
      <c r="C17">
        <f xml:space="preserve"> ROUND((100/14339)*Roles[[#This Row],[Count]],2)</f>
        <v>0.98</v>
      </c>
    </row>
    <row r="18" spans="1:3" x14ac:dyDescent="0.25">
      <c r="A18" t="s">
        <v>12</v>
      </c>
      <c r="B18">
        <v>33</v>
      </c>
      <c r="C18">
        <f xml:space="preserve"> ROUND((100/14339)*Roles[[#This Row],[Count]],2)</f>
        <v>0.23</v>
      </c>
    </row>
    <row r="19" spans="1:3" x14ac:dyDescent="0.25">
      <c r="A19" t="s">
        <v>13</v>
      </c>
      <c r="B19">
        <v>31</v>
      </c>
      <c r="C19">
        <f xml:space="preserve"> ROUND((100/14339)*Roles[[#This Row],[Count]],2)</f>
        <v>0.22</v>
      </c>
    </row>
    <row r="20" spans="1:3" x14ac:dyDescent="0.25">
      <c r="A20" t="s">
        <v>14</v>
      </c>
      <c r="B20">
        <v>9</v>
      </c>
      <c r="C20">
        <f xml:space="preserve"> ROUND((100/14339)*Roles[[#This Row],[Count]],2)</f>
        <v>0.06</v>
      </c>
    </row>
    <row r="21" spans="1:3" x14ac:dyDescent="0.25">
      <c r="A21" t="s">
        <v>15</v>
      </c>
      <c r="B21">
        <v>129</v>
      </c>
      <c r="C21">
        <f xml:space="preserve"> ROUND((100/14339)*Roles[[#This Row],[Count]],2)</f>
        <v>0.9</v>
      </c>
    </row>
    <row r="22" spans="1:3" x14ac:dyDescent="0.25">
      <c r="A22" t="s">
        <v>16</v>
      </c>
      <c r="B22">
        <v>31</v>
      </c>
      <c r="C22">
        <f xml:space="preserve"> ROUND((100/14339)*Roles[[#This Row],[Count]],2)</f>
        <v>0.22</v>
      </c>
    </row>
    <row r="23" spans="1:3" x14ac:dyDescent="0.25">
      <c r="A23" t="s">
        <v>17</v>
      </c>
      <c r="B23">
        <v>283</v>
      </c>
      <c r="C23">
        <f xml:space="preserve"> ROUND((100/14339)*Roles[[#This Row],[Count]],2)</f>
        <v>1.97</v>
      </c>
    </row>
    <row r="24" spans="1:3" x14ac:dyDescent="0.25">
      <c r="A24" t="s">
        <v>18</v>
      </c>
      <c r="B24">
        <v>56</v>
      </c>
      <c r="C24">
        <f xml:space="preserve"> ROUND((100/14339)*Roles[[#This Row],[Count]],2)</f>
        <v>0.39</v>
      </c>
    </row>
    <row r="25" spans="1:3" x14ac:dyDescent="0.25">
      <c r="A25" t="s">
        <v>19</v>
      </c>
      <c r="B25">
        <v>552</v>
      </c>
      <c r="C25">
        <f xml:space="preserve"> ROUND((100/14339)*Roles[[#This Row],[Count]],2)</f>
        <v>3.85</v>
      </c>
    </row>
    <row r="26" spans="1:3" x14ac:dyDescent="0.25">
      <c r="A26" t="s">
        <v>20</v>
      </c>
      <c r="B26">
        <v>102</v>
      </c>
      <c r="C26">
        <f xml:space="preserve"> ROUND((100/14339)*Roles[[#This Row],[Count]],2)</f>
        <v>0.71</v>
      </c>
    </row>
    <row r="27" spans="1:3" x14ac:dyDescent="0.25">
      <c r="A27" t="s">
        <v>21</v>
      </c>
      <c r="B27">
        <v>504</v>
      </c>
      <c r="C27">
        <f xml:space="preserve"> ROUND((100/14339)*Roles[[#This Row],[Count]],2)</f>
        <v>3.51</v>
      </c>
    </row>
    <row r="28" spans="1:3" x14ac:dyDescent="0.25">
      <c r="A28" t="s">
        <v>22</v>
      </c>
      <c r="B28">
        <v>75</v>
      </c>
      <c r="C28">
        <f xml:space="preserve"> ROUND((100/14339)*Roles[[#This Row],[Count]],2)</f>
        <v>0.52</v>
      </c>
    </row>
    <row r="29" spans="1:3" x14ac:dyDescent="0.25">
      <c r="A29" t="s">
        <v>23</v>
      </c>
      <c r="B29">
        <v>676</v>
      </c>
      <c r="C29">
        <f xml:space="preserve"> ROUND((100/14339)*Roles[[#This Row],[Count]],2)</f>
        <v>4.71</v>
      </c>
    </row>
    <row r="30" spans="1:3" x14ac:dyDescent="0.25">
      <c r="A30" t="s">
        <v>24</v>
      </c>
      <c r="B30">
        <v>126</v>
      </c>
      <c r="C30">
        <f xml:space="preserve"> ROUND((100/14339)*Roles[[#This Row],[Count]],2)</f>
        <v>0.88</v>
      </c>
    </row>
    <row r="31" spans="1:3" x14ac:dyDescent="0.25">
      <c r="A31" t="s">
        <v>25</v>
      </c>
      <c r="B31">
        <v>930</v>
      </c>
      <c r="C31">
        <f xml:space="preserve"> ROUND((100/14339)*Roles[[#This Row],[Count]],2)</f>
        <v>6.49</v>
      </c>
    </row>
    <row r="32" spans="1:3" x14ac:dyDescent="0.25">
      <c r="A32" t="s">
        <v>26</v>
      </c>
      <c r="B32">
        <v>149</v>
      </c>
      <c r="C32">
        <f xml:space="preserve"> ROUND((100/14339)*Roles[[#This Row],[Count]],2)</f>
        <v>1.04</v>
      </c>
    </row>
    <row r="33" spans="1:3" x14ac:dyDescent="0.25">
      <c r="A33" t="s">
        <v>27</v>
      </c>
      <c r="B33">
        <v>463</v>
      </c>
      <c r="C33">
        <f xml:space="preserve"> ROUND((100/14339)*Roles[[#This Row],[Count]],2)</f>
        <v>3.23</v>
      </c>
    </row>
    <row r="34" spans="1:3" x14ac:dyDescent="0.25">
      <c r="A34" t="s">
        <v>28</v>
      </c>
      <c r="B34">
        <v>74</v>
      </c>
      <c r="C34">
        <f xml:space="preserve"> ROUND((100/14339)*Roles[[#This Row],[Count]],2)</f>
        <v>0.52</v>
      </c>
    </row>
    <row r="35" spans="1:3" x14ac:dyDescent="0.25">
      <c r="A35" t="s">
        <v>29</v>
      </c>
      <c r="B35">
        <v>34</v>
      </c>
      <c r="C35">
        <f xml:space="preserve"> ROUND((100/14339)*Roles[[#This Row],[Count]],2)</f>
        <v>0.24</v>
      </c>
    </row>
    <row r="36" spans="1:3" x14ac:dyDescent="0.25">
      <c r="A36" t="s">
        <v>30</v>
      </c>
      <c r="B36">
        <v>18</v>
      </c>
      <c r="C36">
        <f xml:space="preserve"> ROUND((100/14339)*Roles[[#This Row],[Count]],2)</f>
        <v>0.13</v>
      </c>
    </row>
    <row r="37" spans="1:3" x14ac:dyDescent="0.25">
      <c r="A37" t="s">
        <v>31</v>
      </c>
      <c r="B37">
        <v>73</v>
      </c>
      <c r="C37">
        <f xml:space="preserve"> ROUND((100/14339)*Roles[[#This Row],[Count]],2)</f>
        <v>0.51</v>
      </c>
    </row>
    <row r="38" spans="1:3" x14ac:dyDescent="0.25">
      <c r="A38" t="s">
        <v>32</v>
      </c>
      <c r="B38">
        <v>31</v>
      </c>
      <c r="C38">
        <f xml:space="preserve"> ROUND((100/14339)*Roles[[#This Row],[Count]],2)</f>
        <v>0.22</v>
      </c>
    </row>
    <row r="39" spans="1:3" x14ac:dyDescent="0.25">
      <c r="A39" t="s">
        <v>33</v>
      </c>
      <c r="B39">
        <v>47</v>
      </c>
      <c r="C39">
        <f xml:space="preserve"> ROUND((100/14339)*Roles[[#This Row],[Count]],2)</f>
        <v>0.33</v>
      </c>
    </row>
    <row r="40" spans="1:3" x14ac:dyDescent="0.25">
      <c r="A40" t="s">
        <v>34</v>
      </c>
      <c r="B40">
        <v>15</v>
      </c>
      <c r="C40">
        <f xml:space="preserve"> ROUND((100/14339)*Roles[[#This Row],[Count]],2)</f>
        <v>0.1</v>
      </c>
    </row>
    <row r="41" spans="1:3" x14ac:dyDescent="0.25">
      <c r="A41" t="s">
        <v>35</v>
      </c>
      <c r="B41">
        <v>285</v>
      </c>
      <c r="C41">
        <f xml:space="preserve"> ROUND((100/14339)*Roles[[#This Row],[Count]],2)</f>
        <v>1.99</v>
      </c>
    </row>
    <row r="42" spans="1:3" x14ac:dyDescent="0.25">
      <c r="A42" t="s">
        <v>36</v>
      </c>
      <c r="B42">
        <v>144</v>
      </c>
      <c r="C42">
        <f xml:space="preserve"> ROUND((100/14339)*Roles[[#This Row],[Count]],2)</f>
        <v>1</v>
      </c>
    </row>
    <row r="43" spans="1:3" x14ac:dyDescent="0.25">
      <c r="A43" t="s">
        <v>37</v>
      </c>
      <c r="B43">
        <v>1703</v>
      </c>
      <c r="C43">
        <f xml:space="preserve"> ROUND((100/14339)*Roles[[#This Row],[Count]],2)</f>
        <v>11.88</v>
      </c>
    </row>
    <row r="44" spans="1:3" x14ac:dyDescent="0.25">
      <c r="A44" t="s">
        <v>38</v>
      </c>
      <c r="B44">
        <v>41</v>
      </c>
      <c r="C44">
        <f xml:space="preserve"> ROUND((100/14339)*Roles[[#This Row],[Count]],2)</f>
        <v>0.28999999999999998</v>
      </c>
    </row>
    <row r="45" spans="1:3" x14ac:dyDescent="0.25">
      <c r="A45" t="s">
        <v>39</v>
      </c>
      <c r="B45">
        <v>562</v>
      </c>
      <c r="C45">
        <f xml:space="preserve"> ROUND((100/14339)*Roles[[#This Row],[Count]],2)</f>
        <v>3.92</v>
      </c>
    </row>
    <row r="46" spans="1:3" x14ac:dyDescent="0.25">
      <c r="A46" t="s">
        <v>40</v>
      </c>
      <c r="B46">
        <v>1000</v>
      </c>
      <c r="C46">
        <f xml:space="preserve"> ROUND((100/14339)*Roles[[#This Row],[Count]],2)</f>
        <v>6.97</v>
      </c>
    </row>
    <row r="49" spans="1:3" x14ac:dyDescent="0.25">
      <c r="A49" t="s">
        <v>42</v>
      </c>
      <c r="B49" t="s">
        <v>43</v>
      </c>
      <c r="C49" t="s">
        <v>45</v>
      </c>
    </row>
    <row r="50" spans="1:3" x14ac:dyDescent="0.25">
      <c r="A50" t="s">
        <v>47</v>
      </c>
      <c r="B50">
        <v>8400</v>
      </c>
      <c r="C50" t="s">
        <v>53</v>
      </c>
    </row>
    <row r="51" spans="1:3" x14ac:dyDescent="0.25">
      <c r="A51" t="s">
        <v>10</v>
      </c>
      <c r="B51">
        <v>1748</v>
      </c>
      <c r="C51">
        <f xml:space="preserve"> ROUND((100/NDRoles[[#Totals],[Count]])*NDRoles[[#This Row],[Count]],2)</f>
        <v>30.23</v>
      </c>
    </row>
    <row r="52" spans="1:3" x14ac:dyDescent="0.25">
      <c r="A52" s="3" t="s">
        <v>37</v>
      </c>
      <c r="B52" s="3">
        <v>1703</v>
      </c>
      <c r="C52">
        <f xml:space="preserve"> ROUND((100/NDRoles[[#Totals],[Count]])*NDRoles[[#This Row],[Count]],2)</f>
        <v>29.45</v>
      </c>
    </row>
    <row r="53" spans="1:3" x14ac:dyDescent="0.25">
      <c r="A53" s="3" t="s">
        <v>40</v>
      </c>
      <c r="B53" s="3">
        <v>1000</v>
      </c>
      <c r="C53">
        <f xml:space="preserve"> ROUND((100/NDRoles[[#Totals],[Count]])*NDRoles[[#This Row],[Count]],2)</f>
        <v>17.29</v>
      </c>
    </row>
    <row r="54" spans="1:3" x14ac:dyDescent="0.25">
      <c r="A54" s="3" t="s">
        <v>39</v>
      </c>
      <c r="B54" s="3">
        <v>562</v>
      </c>
      <c r="C54">
        <f xml:space="preserve"> ROUND((100/NDRoles[[#Totals],[Count]])*NDRoles[[#This Row],[Count]],2)</f>
        <v>9.7200000000000006</v>
      </c>
    </row>
    <row r="55" spans="1:3" x14ac:dyDescent="0.25">
      <c r="A55" s="3" t="s">
        <v>35</v>
      </c>
      <c r="B55" s="3">
        <v>285</v>
      </c>
      <c r="C55">
        <f xml:space="preserve"> ROUND((100/NDRoles[[#Totals],[Count]])*NDRoles[[#This Row],[Count]],2)</f>
        <v>4.93</v>
      </c>
    </row>
    <row r="56" spans="1:3" x14ac:dyDescent="0.25">
      <c r="A56" s="3" t="s">
        <v>36</v>
      </c>
      <c r="B56" s="3">
        <v>144</v>
      </c>
      <c r="C56">
        <f xml:space="preserve"> ROUND((100/NDRoles[[#Totals],[Count]])*NDRoles[[#This Row],[Count]],2)</f>
        <v>2.4900000000000002</v>
      </c>
    </row>
    <row r="57" spans="1:3" x14ac:dyDescent="0.25">
      <c r="A57" t="s">
        <v>8</v>
      </c>
      <c r="B57">
        <v>99</v>
      </c>
      <c r="C57">
        <f xml:space="preserve"> ROUND((100/NDRoles[[#Totals],[Count]])*NDRoles[[#This Row],[Count]],2)</f>
        <v>1.71</v>
      </c>
    </row>
    <row r="58" spans="1:3" x14ac:dyDescent="0.25">
      <c r="A58" t="s">
        <v>5</v>
      </c>
      <c r="B58">
        <v>66</v>
      </c>
      <c r="C58">
        <f xml:space="preserve"> ROUND((100/NDRoles[[#Totals],[Count]])*NDRoles[[#This Row],[Count]],2)</f>
        <v>1.1399999999999999</v>
      </c>
    </row>
    <row r="59" spans="1:3" x14ac:dyDescent="0.25">
      <c r="A59" s="3" t="s">
        <v>33</v>
      </c>
      <c r="B59" s="3">
        <v>47</v>
      </c>
      <c r="C59">
        <f xml:space="preserve"> ROUND((100/NDRoles[[#Totals],[Count]])*NDRoles[[#This Row],[Count]],2)</f>
        <v>0.81</v>
      </c>
    </row>
    <row r="60" spans="1:3" x14ac:dyDescent="0.25">
      <c r="A60" s="3" t="s">
        <v>38</v>
      </c>
      <c r="B60" s="3">
        <v>41</v>
      </c>
      <c r="C60">
        <f xml:space="preserve"> ROUND((100/NDRoles[[#Totals],[Count]])*NDRoles[[#This Row],[Count]],2)</f>
        <v>0.71</v>
      </c>
    </row>
    <row r="61" spans="1:3" x14ac:dyDescent="0.25">
      <c r="A61" t="s">
        <v>7</v>
      </c>
      <c r="B61">
        <v>20</v>
      </c>
      <c r="C61">
        <f xml:space="preserve"> ROUND((100/NDRoles[[#Totals],[Count]])*NDRoles[[#This Row],[Count]],2)</f>
        <v>0.35</v>
      </c>
    </row>
    <row r="62" spans="1:3" x14ac:dyDescent="0.25">
      <c r="A62" t="s">
        <v>6</v>
      </c>
      <c r="B62">
        <v>17</v>
      </c>
      <c r="C62">
        <f xml:space="preserve"> ROUND((100/NDRoles[[#Totals],[Count]])*NDRoles[[#This Row],[Count]],2)</f>
        <v>0.28999999999999998</v>
      </c>
    </row>
    <row r="63" spans="1:3" x14ac:dyDescent="0.25">
      <c r="A63" s="3" t="s">
        <v>34</v>
      </c>
      <c r="B63" s="3">
        <v>15</v>
      </c>
      <c r="C63">
        <f xml:space="preserve"> ROUND((100/NDRoles[[#Totals],[Count]])*NDRoles[[#This Row],[Count]],2)</f>
        <v>0.26</v>
      </c>
    </row>
    <row r="64" spans="1:3" x14ac:dyDescent="0.25">
      <c r="A64" t="s">
        <v>9</v>
      </c>
      <c r="B64">
        <v>10</v>
      </c>
      <c r="C64">
        <f xml:space="preserve"> ROUND((100/NDRoles[[#Totals],[Count]])*NDRoles[[#This Row],[Count]],2)</f>
        <v>0.17</v>
      </c>
    </row>
    <row r="65" spans="1:3" x14ac:dyDescent="0.25">
      <c r="A65" t="s">
        <v>1</v>
      </c>
      <c r="B65">
        <v>8</v>
      </c>
      <c r="C65">
        <f xml:space="preserve"> ROUND((100/NDRoles[[#Totals],[Count]])*NDRoles[[#This Row],[Count]],2)</f>
        <v>0.14000000000000001</v>
      </c>
    </row>
    <row r="66" spans="1:3" x14ac:dyDescent="0.25">
      <c r="A66" t="s">
        <v>2</v>
      </c>
      <c r="B66">
        <v>8</v>
      </c>
      <c r="C66">
        <f xml:space="preserve"> ROUND((100/NDRoles[[#Totals],[Count]])*NDRoles[[#This Row],[Count]],2)</f>
        <v>0.14000000000000001</v>
      </c>
    </row>
    <row r="67" spans="1:3" x14ac:dyDescent="0.25">
      <c r="A67" t="s">
        <v>41</v>
      </c>
      <c r="B67">
        <v>4</v>
      </c>
      <c r="C67">
        <f xml:space="preserve"> ROUND((100/NDRoles[[#Totals],[Count]])*NDRoles[[#This Row],[Count]],2)</f>
        <v>7.0000000000000007E-2</v>
      </c>
    </row>
    <row r="68" spans="1:3" x14ac:dyDescent="0.25">
      <c r="A68" t="s">
        <v>0</v>
      </c>
      <c r="B68">
        <v>3</v>
      </c>
      <c r="C68">
        <f xml:space="preserve"> ROUND((100/NDRoles[[#Totals],[Count]])*NDRoles[[#This Row],[Count]],2)</f>
        <v>0.05</v>
      </c>
    </row>
    <row r="69" spans="1:3" x14ac:dyDescent="0.25">
      <c r="A69" t="s">
        <v>4</v>
      </c>
      <c r="B69">
        <v>2</v>
      </c>
      <c r="C69">
        <f xml:space="preserve"> ROUND((100/NDRoles[[#Totals],[Count]])*NDRoles[[#This Row],[Count]],2)</f>
        <v>0.03</v>
      </c>
    </row>
    <row r="70" spans="1:3" x14ac:dyDescent="0.25">
      <c r="A70" t="s">
        <v>3</v>
      </c>
      <c r="B70">
        <v>1</v>
      </c>
      <c r="C70">
        <f xml:space="preserve"> ROUND((100/NDRoles[[#Totals],[Count]])*NDRoles[[#This Row],[Count]],2)</f>
        <v>0.02</v>
      </c>
    </row>
    <row r="71" spans="1:3" x14ac:dyDescent="0.25">
      <c r="A71" t="s">
        <v>44</v>
      </c>
      <c r="B71">
        <v>0</v>
      </c>
      <c r="C71">
        <f xml:space="preserve"> ROUND((100/NDRoles[[#Totals],[Count]])*NDRoles[[#This Row],[Count]],2)</f>
        <v>0</v>
      </c>
    </row>
    <row r="72" spans="1:3" x14ac:dyDescent="0.25">
      <c r="A72" s="4" t="s">
        <v>54</v>
      </c>
      <c r="B72" s="4">
        <f>SUBTOTAL(109,B51:B71)</f>
        <v>5783</v>
      </c>
      <c r="C72" s="4">
        <f>SUBTOTAL(109,NDRoles[Percent])</f>
        <v>99.999999999999986</v>
      </c>
    </row>
  </sheetData>
  <pageMargins left="0.7" right="0.7" top="0.78740157499999996" bottom="0.78740157499999996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2019-03-31T20:27:59Z</dcterms:created>
  <dcterms:modified xsi:type="dcterms:W3CDTF">2019-03-31T21:23:57Z</dcterms:modified>
</cp:coreProperties>
</file>