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git\Capstone\fase1\Documentacion Proyecto\"/>
    </mc:Choice>
  </mc:AlternateContent>
  <xr:revisionPtr revIDLastSave="0" documentId="8_{74EB88AF-B725-4843-AE3D-6E8F8AAB391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DT" sheetId="1" r:id="rId1"/>
    <sheet name="Costos Fase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E25" i="2"/>
  <c r="E21" i="2"/>
  <c r="E24" i="2"/>
  <c r="E23" i="2"/>
  <c r="E22" i="2"/>
  <c r="E16" i="2"/>
  <c r="E15" i="2"/>
  <c r="E14" i="2"/>
  <c r="E13" i="2"/>
  <c r="E12" i="2"/>
  <c r="E7" i="2"/>
  <c r="E6" i="2"/>
  <c r="E5" i="2"/>
  <c r="E4" i="2"/>
  <c r="E3" i="2"/>
  <c r="M21" i="2"/>
  <c r="B58" i="1"/>
  <c r="F43" i="2" l="1"/>
  <c r="F42" i="2"/>
  <c r="F41" i="2"/>
  <c r="F40" i="2"/>
  <c r="F39" i="2"/>
  <c r="F34" i="2"/>
  <c r="F33" i="2"/>
  <c r="F32" i="2"/>
  <c r="F31" i="2"/>
  <c r="F30" i="2"/>
  <c r="F25" i="2"/>
  <c r="F24" i="2"/>
  <c r="F23" i="2"/>
  <c r="F22" i="2"/>
  <c r="F21" i="2"/>
  <c r="F16" i="2"/>
  <c r="F15" i="2"/>
  <c r="F14" i="2"/>
  <c r="F13" i="2"/>
  <c r="F12" i="2"/>
  <c r="F17" i="2" l="1"/>
  <c r="I22" i="2" s="1"/>
  <c r="F26" i="2"/>
  <c r="I23" i="2" s="1"/>
  <c r="F44" i="2"/>
  <c r="I25" i="2" s="1"/>
  <c r="F35" i="2"/>
  <c r="I24" i="2" s="1"/>
  <c r="F4" i="2"/>
  <c r="I13" i="2" s="1"/>
  <c r="F5" i="2"/>
  <c r="I14" i="2" s="1"/>
  <c r="F6" i="2"/>
  <c r="I15" i="2" s="1"/>
  <c r="F7" i="2"/>
  <c r="I16" i="2" s="1"/>
  <c r="F3" i="2"/>
  <c r="F8" i="2" l="1"/>
  <c r="I21" i="2" s="1"/>
  <c r="I26" i="2" s="1"/>
  <c r="I12" i="2"/>
  <c r="I17" i="2" s="1"/>
  <c r="I30" i="2" l="1"/>
  <c r="I31" i="2" s="1"/>
</calcChain>
</file>

<file path=xl/sharedStrings.xml><?xml version="1.0" encoding="utf-8"?>
<sst xmlns="http://schemas.openxmlformats.org/spreadsheetml/2006/main" count="222" uniqueCount="95">
  <si>
    <t>Fase de Planificación</t>
  </si>
  <si>
    <t>Fase de Análisis y diseño</t>
  </si>
  <si>
    <t>Fase de Desarrollo</t>
  </si>
  <si>
    <t>Fase de implementación y cierre</t>
  </si>
  <si>
    <t>Acta de Constitución de proyecto</t>
  </si>
  <si>
    <t>Aprobación del Acta</t>
  </si>
  <si>
    <t>Organización del equipo</t>
  </si>
  <si>
    <t>Propuesta ERS</t>
  </si>
  <si>
    <t>Implementación ambiente de desarrollo</t>
  </si>
  <si>
    <t>Acta cierre de proyecto</t>
  </si>
  <si>
    <t>Fase de Pruebas y QA</t>
  </si>
  <si>
    <t>Pruebas Funcionales</t>
  </si>
  <si>
    <t>Pruebas con Usuarios</t>
  </si>
  <si>
    <t>Implementación ambiente de pruebas</t>
  </si>
  <si>
    <t>Matriz Estructura de descomposición de tareas EDT</t>
  </si>
  <si>
    <t>DIAS</t>
  </si>
  <si>
    <t>HORAS POR ACTIVIDAD O ENTREGABLE</t>
  </si>
  <si>
    <t>DICCIONARIO EDT</t>
  </si>
  <si>
    <t>ROL ACTOR</t>
  </si>
  <si>
    <t>NOMBRE ACTOR</t>
  </si>
  <si>
    <t>Jefe de Proyecto</t>
  </si>
  <si>
    <t>Analista Programador</t>
  </si>
  <si>
    <t>DBA</t>
  </si>
  <si>
    <t>QA</t>
  </si>
  <si>
    <t>Diseñador</t>
  </si>
  <si>
    <t>Migración del sistema a producción</t>
  </si>
  <si>
    <t>SIGLA</t>
  </si>
  <si>
    <t>ROL</t>
  </si>
  <si>
    <t>NOMBRE</t>
  </si>
  <si>
    <t>FASE PLANIFICACION</t>
  </si>
  <si>
    <t>JP</t>
  </si>
  <si>
    <t>Desarrollador BD</t>
  </si>
  <si>
    <t>DI</t>
  </si>
  <si>
    <t>HORAS</t>
  </si>
  <si>
    <t>AP</t>
  </si>
  <si>
    <t>FASE DISEÑO</t>
  </si>
  <si>
    <t xml:space="preserve">VALOR HORA HH </t>
  </si>
  <si>
    <t>VALOR HORA HH</t>
  </si>
  <si>
    <t>FASE DESARROLLO</t>
  </si>
  <si>
    <t>TOTAL FASE PLANIFICACION</t>
  </si>
  <si>
    <t>TOTAL FASE DISEÑO</t>
  </si>
  <si>
    <t>TOTAL FASE DESARROLLO</t>
  </si>
  <si>
    <t>FASE PRUEBAS QA</t>
  </si>
  <si>
    <t>TOTAL FASE PRUEBAS QA</t>
  </si>
  <si>
    <t>FASE IMPLEMENTACION Y CIERRE</t>
  </si>
  <si>
    <t>TOTAL FASE IMPLEMENTACION</t>
  </si>
  <si>
    <t>COSTO POR FASE</t>
  </si>
  <si>
    <t>Fase de Análisis y Diseño</t>
  </si>
  <si>
    <t>Fase de Implementación y Cierre</t>
  </si>
  <si>
    <t>TOTAL HH FASES</t>
  </si>
  <si>
    <t>COSTO HH POR ROL</t>
  </si>
  <si>
    <t>TOTAL HH</t>
  </si>
  <si>
    <t>Calidad Y Testing</t>
  </si>
  <si>
    <t>COSTO x HORA</t>
  </si>
  <si>
    <t>COSTO POR HORA</t>
  </si>
  <si>
    <t>Administrador BD</t>
  </si>
  <si>
    <t>Fase de QA</t>
  </si>
  <si>
    <t>Sueldo mes</t>
  </si>
  <si>
    <t>Documento de arquitectura SW</t>
  </si>
  <si>
    <t>Documento de casos de uso</t>
  </si>
  <si>
    <t>Prototipos</t>
  </si>
  <si>
    <t xml:space="preserve">Captura de requerimientos específicos </t>
  </si>
  <si>
    <t>Modulo del Administrador</t>
  </si>
  <si>
    <t>Administrar Perfiles</t>
  </si>
  <si>
    <t>Administrar Credenciales</t>
  </si>
  <si>
    <t xml:space="preserve">Margen </t>
  </si>
  <si>
    <t>UTILIDAD</t>
  </si>
  <si>
    <t>PRECIO FINAL</t>
  </si>
  <si>
    <t>Definición de requerimientos Generales</t>
  </si>
  <si>
    <t xml:space="preserve">Creacion de los script de tablas base de datos </t>
  </si>
  <si>
    <t xml:space="preserve">Creacion de los script de consultas PL/SQL </t>
  </si>
  <si>
    <t>Modulo de Reportes</t>
  </si>
  <si>
    <t>Ejemplo: Modulo de Contratación</t>
  </si>
  <si>
    <t>ejemplo: Administrar Contratación</t>
  </si>
  <si>
    <t>ejemplo: Administrar Empleados</t>
  </si>
  <si>
    <t>Etapas</t>
  </si>
  <si>
    <t>Manuales Usuario</t>
  </si>
  <si>
    <t>Capacitaciones</t>
  </si>
  <si>
    <t>Modulo de usuario</t>
  </si>
  <si>
    <t>Administrar Usuarios</t>
  </si>
  <si>
    <t>Administrar Roles y Perfiles</t>
  </si>
  <si>
    <t>Módulo de Reservas</t>
  </si>
  <si>
    <t>Administrar Reservas</t>
  </si>
  <si>
    <t>Administrar Servicios</t>
  </si>
  <si>
    <t>Módulo de Pagos</t>
  </si>
  <si>
    <t>Registrar Pagos</t>
  </si>
  <si>
    <t>Reportes  de Reservas</t>
  </si>
  <si>
    <t>Reportes de Pagos</t>
  </si>
  <si>
    <t>Reportes de Usuarios Activos</t>
  </si>
  <si>
    <t>Juan Castillo</t>
  </si>
  <si>
    <t>Mallely Calfilaf</t>
  </si>
  <si>
    <t>Cristian Pérez</t>
  </si>
  <si>
    <t>Daniela Muñoz</t>
  </si>
  <si>
    <t>Camila Rodríguez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</si>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</sst>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0_ ;\-0\ 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42" fontId="0" fillId="0" borderId="1" xfId="0" applyNumberFormat="1" applyBorder="1"/>
    <xf numFmtId="164" fontId="0" fillId="0" borderId="1" xfId="0" applyNumberFormat="1" applyBorder="1"/>
    <xf numFmtId="0" fontId="2" fillId="4" borderId="1" xfId="0" applyFont="1" applyFill="1" applyBorder="1"/>
    <xf numFmtId="0" fontId="0" fillId="0" borderId="1" xfId="0" applyBorder="1" applyAlignment="1">
      <alignment wrapText="1"/>
    </xf>
    <xf numFmtId="42" fontId="2" fillId="4" borderId="1" xfId="0" applyNumberFormat="1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 indent="3"/>
    </xf>
    <xf numFmtId="9" fontId="0" fillId="0" borderId="1" xfId="0" applyNumberFormat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8" xfId="0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8"/>
  <sheetViews>
    <sheetView topLeftCell="A43" zoomScale="90" zoomScaleNormal="90" workbookViewId="0">
      <selection activeCell="G35" sqref="G35"/>
    </sheetView>
  </sheetViews>
  <sheetFormatPr baseColWidth="10" defaultRowHeight="14.5" outlineLevelRow="1" x14ac:dyDescent="0.35"/>
  <cols>
    <col min="1" max="1" width="49.36328125" customWidth="1"/>
    <col min="2" max="2" width="7.36328125" customWidth="1"/>
    <col min="3" max="3" width="10.7265625" customWidth="1"/>
    <col min="4" max="4" width="12.81640625" customWidth="1"/>
    <col min="5" max="5" width="9.08984375" customWidth="1"/>
    <col min="6" max="6" width="8.08984375" customWidth="1"/>
    <col min="7" max="7" width="12" customWidth="1"/>
    <col min="8" max="8" width="5" customWidth="1"/>
    <col min="9" max="9" width="23.26953125" customWidth="1"/>
    <col min="10" max="10" width="29.7265625" customWidth="1"/>
  </cols>
  <sheetData>
    <row r="2" spans="1:10" ht="18.5" x14ac:dyDescent="0.45">
      <c r="A2" s="22" t="s">
        <v>14</v>
      </c>
      <c r="B2" s="22"/>
      <c r="C2" s="22"/>
      <c r="D2" s="22"/>
    </row>
    <row r="4" spans="1:10" x14ac:dyDescent="0.35">
      <c r="A4" s="1" t="s">
        <v>75</v>
      </c>
      <c r="B4" s="4" t="s">
        <v>15</v>
      </c>
      <c r="C4" s="21" t="s">
        <v>16</v>
      </c>
      <c r="D4" s="21"/>
      <c r="E4" s="21"/>
      <c r="F4" s="21"/>
      <c r="G4" s="21"/>
      <c r="I4" s="21" t="s">
        <v>17</v>
      </c>
      <c r="J4" s="21"/>
    </row>
    <row r="5" spans="1:10" ht="29" x14ac:dyDescent="0.35">
      <c r="A5" s="3" t="s">
        <v>0</v>
      </c>
      <c r="B5" s="2"/>
      <c r="C5" s="6" t="s">
        <v>20</v>
      </c>
      <c r="D5" s="6" t="s">
        <v>21</v>
      </c>
      <c r="E5" s="6" t="s">
        <v>22</v>
      </c>
      <c r="F5" s="6" t="s">
        <v>23</v>
      </c>
      <c r="G5" s="6" t="s">
        <v>24</v>
      </c>
      <c r="I5" s="5" t="s">
        <v>18</v>
      </c>
      <c r="J5" s="5" t="s">
        <v>19</v>
      </c>
    </row>
    <row r="6" spans="1:10" outlineLevel="1" x14ac:dyDescent="0.35">
      <c r="A6" s="15" t="s">
        <v>4</v>
      </c>
      <c r="B6" s="1">
        <v>3</v>
      </c>
      <c r="C6" s="4">
        <v>20</v>
      </c>
      <c r="D6" s="4">
        <v>5</v>
      </c>
      <c r="E6" s="4"/>
      <c r="F6" s="4">
        <v>5</v>
      </c>
      <c r="G6" s="4">
        <v>5</v>
      </c>
      <c r="I6" s="1" t="s">
        <v>20</v>
      </c>
      <c r="J6" s="1" t="s">
        <v>89</v>
      </c>
    </row>
    <row r="7" spans="1:10" outlineLevel="1" x14ac:dyDescent="0.35">
      <c r="A7" s="15" t="s">
        <v>5</v>
      </c>
      <c r="B7" s="1">
        <v>2</v>
      </c>
      <c r="C7" s="4">
        <v>10</v>
      </c>
      <c r="D7" s="4">
        <v>5</v>
      </c>
      <c r="E7" s="4"/>
      <c r="F7" s="4">
        <v>5</v>
      </c>
      <c r="G7" s="4"/>
      <c r="I7" s="1" t="s">
        <v>21</v>
      </c>
      <c r="J7" s="10" t="s">
        <v>90</v>
      </c>
    </row>
    <row r="8" spans="1:10" outlineLevel="1" x14ac:dyDescent="0.35">
      <c r="A8" s="15" t="s">
        <v>68</v>
      </c>
      <c r="B8" s="1">
        <v>5</v>
      </c>
      <c r="C8" s="4">
        <v>15</v>
      </c>
      <c r="D8" s="4">
        <v>25</v>
      </c>
      <c r="E8" s="4">
        <v>5</v>
      </c>
      <c r="F8" s="4">
        <v>5</v>
      </c>
      <c r="G8" s="4">
        <v>10</v>
      </c>
      <c r="I8" s="1" t="s">
        <v>22</v>
      </c>
      <c r="J8" t="s">
        <v>91</v>
      </c>
    </row>
    <row r="9" spans="1:10" outlineLevel="1" x14ac:dyDescent="0.35">
      <c r="A9" s="15" t="s">
        <v>6</v>
      </c>
      <c r="B9" s="1">
        <v>2</v>
      </c>
      <c r="C9" s="4">
        <v>15</v>
      </c>
      <c r="D9" s="4">
        <v>5</v>
      </c>
      <c r="E9" s="4">
        <v>5</v>
      </c>
      <c r="F9" s="4">
        <v>5</v>
      </c>
      <c r="G9" s="4"/>
      <c r="I9" s="1" t="s">
        <v>23</v>
      </c>
      <c r="J9" t="s">
        <v>92</v>
      </c>
    </row>
    <row r="10" spans="1:10" outlineLevel="1" x14ac:dyDescent="0.35">
      <c r="A10" s="1"/>
      <c r="B10" s="1"/>
      <c r="C10" s="4"/>
      <c r="D10" s="4"/>
      <c r="E10" s="4"/>
      <c r="F10" s="4"/>
      <c r="G10" s="4"/>
      <c r="I10" s="1" t="s">
        <v>24</v>
      </c>
      <c r="J10" t="s">
        <v>93</v>
      </c>
    </row>
    <row r="11" spans="1:10" ht="29" x14ac:dyDescent="0.35">
      <c r="A11" s="2" t="s">
        <v>1</v>
      </c>
      <c r="B11" s="2"/>
      <c r="C11" s="6" t="s">
        <v>20</v>
      </c>
      <c r="D11" s="6" t="s">
        <v>21</v>
      </c>
      <c r="E11" s="6" t="s">
        <v>22</v>
      </c>
      <c r="F11" s="6" t="s">
        <v>23</v>
      </c>
      <c r="G11" s="6" t="s">
        <v>24</v>
      </c>
    </row>
    <row r="12" spans="1:10" outlineLevel="1" x14ac:dyDescent="0.35">
      <c r="A12" s="15" t="s">
        <v>61</v>
      </c>
      <c r="B12" s="1">
        <v>5</v>
      </c>
      <c r="C12" s="4">
        <v>15</v>
      </c>
      <c r="D12" s="4">
        <v>30</v>
      </c>
      <c r="E12" s="4">
        <v>10</v>
      </c>
      <c r="F12" s="4">
        <v>10</v>
      </c>
      <c r="G12" s="4">
        <v>5</v>
      </c>
    </row>
    <row r="13" spans="1:10" outlineLevel="1" x14ac:dyDescent="0.35">
      <c r="A13" s="16" t="s">
        <v>58</v>
      </c>
      <c r="B13" s="1">
        <v>5</v>
      </c>
      <c r="C13" s="4">
        <v>10</v>
      </c>
      <c r="D13" s="4">
        <v>25</v>
      </c>
      <c r="E13" s="4">
        <v>15</v>
      </c>
      <c r="F13" s="4">
        <v>5</v>
      </c>
      <c r="G13" s="4">
        <v>5</v>
      </c>
    </row>
    <row r="14" spans="1:10" outlineLevel="1" x14ac:dyDescent="0.35">
      <c r="A14" s="15" t="s">
        <v>59</v>
      </c>
      <c r="B14" s="1">
        <v>4</v>
      </c>
      <c r="C14" s="4">
        <v>10</v>
      </c>
      <c r="D14" s="4">
        <v>30</v>
      </c>
      <c r="E14" s="4"/>
      <c r="F14" s="4">
        <v>5</v>
      </c>
      <c r="G14" s="4">
        <v>10</v>
      </c>
    </row>
    <row r="15" spans="1:10" outlineLevel="1" x14ac:dyDescent="0.35">
      <c r="A15" s="15" t="s">
        <v>60</v>
      </c>
      <c r="B15" s="1">
        <v>6</v>
      </c>
      <c r="C15" s="4">
        <v>5</v>
      </c>
      <c r="D15" s="4">
        <v>10</v>
      </c>
      <c r="E15" s="4"/>
      <c r="F15" s="4">
        <v>5</v>
      </c>
      <c r="G15" s="4">
        <v>35</v>
      </c>
    </row>
    <row r="16" spans="1:10" outlineLevel="1" x14ac:dyDescent="0.35">
      <c r="A16" s="15" t="s">
        <v>7</v>
      </c>
      <c r="B16" s="1">
        <v>3</v>
      </c>
      <c r="C16" s="4">
        <v>15</v>
      </c>
      <c r="D16" s="4">
        <v>20</v>
      </c>
      <c r="E16" s="4">
        <v>5</v>
      </c>
      <c r="F16" s="4">
        <v>10</v>
      </c>
      <c r="G16" s="4">
        <v>5</v>
      </c>
    </row>
    <row r="17" spans="1:7" outlineLevel="1" x14ac:dyDescent="0.35">
      <c r="A17" s="1"/>
      <c r="B17" s="1"/>
      <c r="C17" s="4"/>
      <c r="D17" s="4"/>
      <c r="E17" s="4"/>
      <c r="F17" s="4"/>
      <c r="G17" s="4"/>
    </row>
    <row r="18" spans="1:7" ht="29" x14ac:dyDescent="0.35">
      <c r="A18" s="2" t="s">
        <v>2</v>
      </c>
      <c r="B18" s="2"/>
      <c r="C18" s="6" t="s">
        <v>20</v>
      </c>
      <c r="D18" s="6" t="s">
        <v>21</v>
      </c>
      <c r="E18" s="6" t="s">
        <v>22</v>
      </c>
      <c r="F18" s="6" t="s">
        <v>23</v>
      </c>
      <c r="G18" s="6" t="s">
        <v>24</v>
      </c>
    </row>
    <row r="19" spans="1:7" ht="18" customHeight="1" outlineLevel="1" x14ac:dyDescent="0.35">
      <c r="A19" s="15" t="s">
        <v>8</v>
      </c>
      <c r="B19" s="1">
        <v>4</v>
      </c>
      <c r="C19" s="4">
        <v>10</v>
      </c>
      <c r="D19" s="4">
        <v>20</v>
      </c>
      <c r="E19" s="4">
        <v>10</v>
      </c>
      <c r="F19" s="4">
        <v>5</v>
      </c>
      <c r="G19" s="4">
        <v>5</v>
      </c>
    </row>
    <row r="20" spans="1:7" ht="18" customHeight="1" outlineLevel="1" x14ac:dyDescent="0.35">
      <c r="A20" s="15" t="s">
        <v>69</v>
      </c>
      <c r="B20" s="1">
        <v>5</v>
      </c>
      <c r="C20" s="4">
        <v>5</v>
      </c>
      <c r="D20" s="4">
        <v>15</v>
      </c>
      <c r="E20" s="4">
        <v>30</v>
      </c>
      <c r="F20" s="4">
        <v>5</v>
      </c>
      <c r="G20" s="4"/>
    </row>
    <row r="21" spans="1:7" ht="18" customHeight="1" outlineLevel="1" x14ac:dyDescent="0.35">
      <c r="A21" s="15" t="s">
        <v>70</v>
      </c>
      <c r="B21" s="1">
        <v>5</v>
      </c>
      <c r="C21" s="4">
        <v>5</v>
      </c>
      <c r="D21" s="4">
        <v>20</v>
      </c>
      <c r="E21" s="4">
        <v>25</v>
      </c>
      <c r="F21" s="4">
        <v>5</v>
      </c>
      <c r="G21" s="4"/>
    </row>
    <row r="22" spans="1:7" ht="18" customHeight="1" outlineLevel="1" x14ac:dyDescent="0.35">
      <c r="A22" s="12" t="s">
        <v>72</v>
      </c>
      <c r="B22" s="1">
        <v>8</v>
      </c>
      <c r="C22" s="4">
        <v>10</v>
      </c>
      <c r="D22" s="4">
        <v>40</v>
      </c>
      <c r="E22" s="4">
        <v>10</v>
      </c>
      <c r="F22" s="4">
        <v>15</v>
      </c>
      <c r="G22" s="4">
        <v>10</v>
      </c>
    </row>
    <row r="23" spans="1:7" ht="18" customHeight="1" outlineLevel="1" x14ac:dyDescent="0.35">
      <c r="A23" s="13" t="s">
        <v>73</v>
      </c>
      <c r="B23" s="1">
        <v>4</v>
      </c>
      <c r="C23" s="4">
        <v>5</v>
      </c>
      <c r="D23" s="4">
        <v>20</v>
      </c>
      <c r="E23" s="4">
        <v>5</v>
      </c>
      <c r="F23" s="4">
        <v>5</v>
      </c>
      <c r="G23" s="4">
        <v>5</v>
      </c>
    </row>
    <row r="24" spans="1:7" ht="18" customHeight="1" outlineLevel="1" x14ac:dyDescent="0.35">
      <c r="A24" s="13" t="s">
        <v>74</v>
      </c>
      <c r="B24" s="1">
        <v>4</v>
      </c>
      <c r="C24" s="4">
        <v>5</v>
      </c>
      <c r="D24" s="4">
        <v>20</v>
      </c>
      <c r="E24" s="4">
        <v>5</v>
      </c>
      <c r="F24" s="4">
        <v>5</v>
      </c>
      <c r="G24" s="4">
        <v>5</v>
      </c>
    </row>
    <row r="25" spans="1:7" ht="18" customHeight="1" outlineLevel="1" x14ac:dyDescent="0.35">
      <c r="A25" s="12" t="s">
        <v>78</v>
      </c>
      <c r="B25" s="1"/>
      <c r="C25" s="4"/>
      <c r="D25" s="4"/>
      <c r="E25" s="4"/>
      <c r="F25" s="4"/>
      <c r="G25" s="4"/>
    </row>
    <row r="26" spans="1:7" ht="18" customHeight="1" outlineLevel="1" x14ac:dyDescent="0.35">
      <c r="A26" s="13" t="s">
        <v>79</v>
      </c>
      <c r="B26" s="1">
        <v>7</v>
      </c>
      <c r="C26" s="4">
        <v>5</v>
      </c>
      <c r="D26" s="4">
        <v>25</v>
      </c>
      <c r="E26" s="4">
        <v>5</v>
      </c>
      <c r="F26" s="4">
        <v>10</v>
      </c>
      <c r="G26" s="4">
        <v>10</v>
      </c>
    </row>
    <row r="27" spans="1:7" ht="18" customHeight="1" outlineLevel="1" x14ac:dyDescent="0.35">
      <c r="A27" s="13" t="s">
        <v>80</v>
      </c>
      <c r="B27" s="1">
        <v>6</v>
      </c>
      <c r="C27" s="4">
        <v>5</v>
      </c>
      <c r="D27" s="4">
        <v>20</v>
      </c>
      <c r="E27" s="4">
        <v>5</v>
      </c>
      <c r="F27" s="4">
        <v>10</v>
      </c>
      <c r="G27" s="4">
        <v>5</v>
      </c>
    </row>
    <row r="28" spans="1:7" ht="18" customHeight="1" outlineLevel="1" x14ac:dyDescent="0.35">
      <c r="A28" s="13"/>
      <c r="B28" s="1"/>
      <c r="C28" s="4"/>
      <c r="D28" s="4"/>
      <c r="E28" s="4"/>
      <c r="F28" s="4"/>
      <c r="G28" s="4"/>
    </row>
    <row r="29" spans="1:7" ht="18" customHeight="1" outlineLevel="1" x14ac:dyDescent="0.35">
      <c r="A29" t="s">
        <v>81</v>
      </c>
      <c r="B29" s="1"/>
      <c r="C29" s="4"/>
      <c r="D29" s="4"/>
      <c r="E29" s="4"/>
      <c r="F29" s="4"/>
      <c r="G29" s="4"/>
    </row>
    <row r="30" spans="1:7" ht="18" customHeight="1" outlineLevel="1" x14ac:dyDescent="0.35">
      <c r="A30" s="18" t="s">
        <v>82</v>
      </c>
      <c r="B30" s="1">
        <v>9</v>
      </c>
      <c r="C30" s="4">
        <v>5</v>
      </c>
      <c r="D30" s="4">
        <v>30</v>
      </c>
      <c r="E30" s="4">
        <v>10</v>
      </c>
      <c r="F30" s="4">
        <v>10</v>
      </c>
      <c r="G30" s="4">
        <v>10</v>
      </c>
    </row>
    <row r="31" spans="1:7" ht="18" customHeight="1" outlineLevel="1" x14ac:dyDescent="0.35">
      <c r="A31" s="13" t="s">
        <v>83</v>
      </c>
      <c r="B31" s="1">
        <v>7</v>
      </c>
      <c r="C31" s="4">
        <v>5</v>
      </c>
      <c r="D31" s="4">
        <v>25</v>
      </c>
      <c r="E31" s="4">
        <v>5</v>
      </c>
      <c r="F31" s="4">
        <v>10</v>
      </c>
      <c r="G31" s="4">
        <v>10</v>
      </c>
    </row>
    <row r="32" spans="1:7" ht="18" customHeight="1" outlineLevel="1" x14ac:dyDescent="0.35">
      <c r="A32" s="13"/>
      <c r="B32" s="1"/>
      <c r="C32" s="4"/>
      <c r="D32" s="4"/>
      <c r="E32" s="4"/>
      <c r="F32" s="4"/>
      <c r="G32" s="4"/>
    </row>
    <row r="33" spans="1:7" ht="18" customHeight="1" outlineLevel="1" x14ac:dyDescent="0.35">
      <c r="A33" t="s">
        <v>84</v>
      </c>
      <c r="B33" s="1"/>
      <c r="C33" s="4"/>
      <c r="D33" s="4"/>
      <c r="E33" s="4"/>
      <c r="F33" s="4"/>
      <c r="G33" s="4"/>
    </row>
    <row r="34" spans="1:7" ht="18" customHeight="1" outlineLevel="1" x14ac:dyDescent="0.35">
      <c r="A34" s="19" t="s">
        <v>85</v>
      </c>
      <c r="B34" s="1">
        <v>7</v>
      </c>
      <c r="C34" s="4">
        <v>5</v>
      </c>
      <c r="D34" s="4">
        <v>25</v>
      </c>
      <c r="E34" s="4">
        <v>10</v>
      </c>
      <c r="F34" s="4">
        <v>10</v>
      </c>
      <c r="G34" s="4">
        <v>5</v>
      </c>
    </row>
    <row r="35" spans="1:7" ht="18" customHeight="1" outlineLevel="1" x14ac:dyDescent="0.35">
      <c r="A35" s="13"/>
      <c r="B35" s="1">
        <v>0</v>
      </c>
      <c r="C35" s="4">
        <v>0</v>
      </c>
      <c r="D35" s="4">
        <v>0</v>
      </c>
      <c r="E35" s="4">
        <v>0</v>
      </c>
      <c r="F35" s="4">
        <v>0</v>
      </c>
      <c r="G35" s="20">
        <v>0</v>
      </c>
    </row>
    <row r="36" spans="1:7" ht="18" customHeight="1" outlineLevel="1" x14ac:dyDescent="0.35">
      <c r="A36" s="13"/>
      <c r="B36" s="1"/>
      <c r="C36" s="4"/>
      <c r="D36" s="4"/>
      <c r="E36" s="4"/>
      <c r="F36" s="4"/>
      <c r="G36" s="4"/>
    </row>
    <row r="37" spans="1:7" ht="18" customHeight="1" outlineLevel="1" x14ac:dyDescent="0.35">
      <c r="A37" s="12" t="s">
        <v>62</v>
      </c>
      <c r="B37" s="1"/>
      <c r="C37" s="4"/>
      <c r="D37" s="4"/>
      <c r="E37" s="4"/>
      <c r="F37" s="4"/>
      <c r="G37" s="4"/>
    </row>
    <row r="38" spans="1:7" ht="18" customHeight="1" outlineLevel="1" x14ac:dyDescent="0.35">
      <c r="A38" s="13" t="s">
        <v>63</v>
      </c>
      <c r="B38" s="1">
        <v>6</v>
      </c>
      <c r="C38" s="4">
        <v>5</v>
      </c>
      <c r="D38" s="4">
        <v>20</v>
      </c>
      <c r="E38" s="4">
        <v>5</v>
      </c>
      <c r="F38" s="4">
        <v>10</v>
      </c>
      <c r="G38" s="4">
        <v>5</v>
      </c>
    </row>
    <row r="39" spans="1:7" ht="18" customHeight="1" outlineLevel="1" x14ac:dyDescent="0.35">
      <c r="A39" s="13" t="s">
        <v>64</v>
      </c>
      <c r="B39" s="1">
        <v>6</v>
      </c>
      <c r="C39" s="4">
        <v>5</v>
      </c>
      <c r="D39" s="4">
        <v>20</v>
      </c>
      <c r="E39" s="4">
        <v>5</v>
      </c>
      <c r="F39" s="4">
        <v>10</v>
      </c>
      <c r="G39" s="4">
        <v>5</v>
      </c>
    </row>
    <row r="40" spans="1:7" ht="18" customHeight="1" outlineLevel="1" x14ac:dyDescent="0.35">
      <c r="A40" s="13"/>
      <c r="B40" s="1"/>
      <c r="C40" s="4"/>
      <c r="D40" s="4"/>
      <c r="E40" s="4"/>
      <c r="F40" s="4"/>
      <c r="G40" s="4"/>
    </row>
    <row r="41" spans="1:7" ht="18" customHeight="1" outlineLevel="1" x14ac:dyDescent="0.35">
      <c r="A41" s="12" t="s">
        <v>71</v>
      </c>
      <c r="B41" s="1"/>
      <c r="C41" s="4"/>
      <c r="D41" s="4"/>
      <c r="E41" s="4"/>
      <c r="F41" s="4"/>
      <c r="G41" s="4"/>
    </row>
    <row r="42" spans="1:7" ht="18" customHeight="1" outlineLevel="1" x14ac:dyDescent="0.35">
      <c r="A42" s="13" t="s">
        <v>86</v>
      </c>
      <c r="B42" s="1">
        <v>7</v>
      </c>
      <c r="C42" s="4">
        <v>5</v>
      </c>
      <c r="D42" s="4">
        <v>20</v>
      </c>
      <c r="E42" s="4">
        <v>10</v>
      </c>
      <c r="F42" s="4">
        <v>10</v>
      </c>
      <c r="G42" s="4">
        <v>5</v>
      </c>
    </row>
    <row r="43" spans="1:7" ht="18" customHeight="1" outlineLevel="1" x14ac:dyDescent="0.35">
      <c r="A43" s="13" t="s">
        <v>87</v>
      </c>
      <c r="B43" s="1">
        <v>7</v>
      </c>
      <c r="C43" s="4">
        <v>5</v>
      </c>
      <c r="D43" s="4">
        <v>20</v>
      </c>
      <c r="E43" s="4">
        <v>10</v>
      </c>
      <c r="F43" s="4">
        <v>10</v>
      </c>
      <c r="G43" s="4">
        <v>5</v>
      </c>
    </row>
    <row r="44" spans="1:7" ht="18" customHeight="1" outlineLevel="1" x14ac:dyDescent="0.35">
      <c r="A44" s="13" t="s">
        <v>88</v>
      </c>
      <c r="B44" s="1">
        <v>7</v>
      </c>
      <c r="C44" s="4">
        <v>5</v>
      </c>
      <c r="D44" s="4">
        <v>20</v>
      </c>
      <c r="E44" s="4">
        <v>10</v>
      </c>
      <c r="F44" s="4">
        <v>10</v>
      </c>
      <c r="G44" s="4">
        <v>5</v>
      </c>
    </row>
    <row r="45" spans="1:7" ht="18" customHeight="1" outlineLevel="1" x14ac:dyDescent="0.35">
      <c r="A45" s="13"/>
      <c r="B45" s="1"/>
      <c r="C45" s="4"/>
      <c r="D45" s="4"/>
      <c r="E45" s="4"/>
      <c r="F45" s="4"/>
      <c r="G45" s="4"/>
    </row>
    <row r="46" spans="1:7" ht="18" customHeight="1" outlineLevel="1" x14ac:dyDescent="0.35">
      <c r="A46" s="13"/>
      <c r="B46" s="1"/>
      <c r="C46" s="4"/>
      <c r="D46" s="4"/>
      <c r="E46" s="4"/>
      <c r="F46" s="4"/>
      <c r="G46" s="4"/>
    </row>
    <row r="47" spans="1:7" ht="29" x14ac:dyDescent="0.35">
      <c r="A47" s="2" t="s">
        <v>10</v>
      </c>
      <c r="B47" s="2"/>
      <c r="C47" s="6" t="s">
        <v>20</v>
      </c>
      <c r="D47" s="6" t="s">
        <v>21</v>
      </c>
      <c r="E47" s="6" t="s">
        <v>22</v>
      </c>
      <c r="F47" s="6" t="s">
        <v>23</v>
      </c>
      <c r="G47" s="6" t="s">
        <v>24</v>
      </c>
    </row>
    <row r="48" spans="1:7" x14ac:dyDescent="0.35">
      <c r="A48" s="17" t="s">
        <v>13</v>
      </c>
      <c r="B48" s="1">
        <v>7</v>
      </c>
      <c r="C48" s="1">
        <v>5</v>
      </c>
      <c r="D48" s="1">
        <v>15</v>
      </c>
      <c r="E48" s="1">
        <v>10</v>
      </c>
      <c r="F48" s="1">
        <v>20</v>
      </c>
      <c r="G48" s="1">
        <v>5</v>
      </c>
    </row>
    <row r="49" spans="1:7" outlineLevel="1" x14ac:dyDescent="0.35">
      <c r="A49" s="17" t="s">
        <v>11</v>
      </c>
      <c r="B49" s="1">
        <v>9</v>
      </c>
      <c r="C49" s="1">
        <v>5</v>
      </c>
      <c r="D49" s="1">
        <v>20</v>
      </c>
      <c r="E49" s="1">
        <v>5</v>
      </c>
      <c r="F49" s="1">
        <v>30</v>
      </c>
      <c r="G49" s="1">
        <v>5</v>
      </c>
    </row>
    <row r="50" spans="1:7" outlineLevel="1" x14ac:dyDescent="0.35">
      <c r="A50" s="17" t="s">
        <v>12</v>
      </c>
      <c r="B50" s="1">
        <v>9</v>
      </c>
      <c r="C50" s="1">
        <v>10</v>
      </c>
      <c r="D50" s="1">
        <v>15</v>
      </c>
      <c r="E50" s="1">
        <v>5</v>
      </c>
      <c r="F50" s="1">
        <v>30</v>
      </c>
      <c r="G50" s="1">
        <v>10</v>
      </c>
    </row>
    <row r="51" spans="1:7" outlineLevel="1" x14ac:dyDescent="0.35">
      <c r="A51" s="1"/>
      <c r="B51" s="1"/>
      <c r="C51" s="1"/>
      <c r="D51" s="1"/>
      <c r="E51" s="1"/>
      <c r="F51" s="1"/>
      <c r="G51" s="1"/>
    </row>
    <row r="52" spans="1:7" ht="29" outlineLevel="1" x14ac:dyDescent="0.35">
      <c r="A52" s="2" t="s">
        <v>3</v>
      </c>
      <c r="B52" s="2"/>
      <c r="C52" s="6" t="s">
        <v>20</v>
      </c>
      <c r="D52" s="6" t="s">
        <v>21</v>
      </c>
      <c r="E52" s="6" t="s">
        <v>22</v>
      </c>
      <c r="F52" s="6" t="s">
        <v>23</v>
      </c>
      <c r="G52" s="6" t="s">
        <v>24</v>
      </c>
    </row>
    <row r="53" spans="1:7" x14ac:dyDescent="0.35">
      <c r="A53" s="17" t="s">
        <v>25</v>
      </c>
      <c r="B53" s="1">
        <v>9</v>
      </c>
      <c r="C53" s="1">
        <v>15</v>
      </c>
      <c r="D53" s="1">
        <v>20</v>
      </c>
      <c r="E53" s="1">
        <v>15</v>
      </c>
      <c r="F53" s="1">
        <v>10</v>
      </c>
      <c r="G53" s="1">
        <v>5</v>
      </c>
    </row>
    <row r="54" spans="1:7" outlineLevel="1" x14ac:dyDescent="0.35">
      <c r="A54" s="17" t="s">
        <v>77</v>
      </c>
      <c r="B54" s="1">
        <v>7</v>
      </c>
      <c r="C54" s="1">
        <v>20</v>
      </c>
      <c r="D54" s="1">
        <v>20</v>
      </c>
      <c r="E54" s="1"/>
      <c r="F54" s="1">
        <v>10</v>
      </c>
      <c r="G54" s="1">
        <v>10</v>
      </c>
    </row>
    <row r="55" spans="1:7" outlineLevel="1" x14ac:dyDescent="0.35">
      <c r="A55" s="17" t="s">
        <v>76</v>
      </c>
      <c r="B55" s="1">
        <v>7</v>
      </c>
      <c r="C55" s="1">
        <v>10</v>
      </c>
      <c r="D55" s="1">
        <v>10</v>
      </c>
      <c r="E55" s="1"/>
      <c r="F55" s="1">
        <v>10</v>
      </c>
      <c r="G55" s="1">
        <v>20</v>
      </c>
    </row>
    <row r="56" spans="1:7" outlineLevel="1" x14ac:dyDescent="0.35">
      <c r="A56" s="17" t="s">
        <v>9</v>
      </c>
      <c r="B56" s="1">
        <v>4</v>
      </c>
      <c r="C56" s="1">
        <v>15</v>
      </c>
      <c r="D56" s="1">
        <v>5</v>
      </c>
      <c r="E56" s="1"/>
      <c r="F56" s="1">
        <v>5</v>
      </c>
      <c r="G56" s="1">
        <v>5</v>
      </c>
    </row>
    <row r="57" spans="1:7" outlineLevel="1" x14ac:dyDescent="0.35">
      <c r="A57" s="1"/>
      <c r="B57" s="1"/>
      <c r="C57" s="1"/>
      <c r="D57" s="1"/>
      <c r="E57" s="1"/>
      <c r="F57" s="1"/>
      <c r="G57" s="1"/>
    </row>
    <row r="58" spans="1:7" x14ac:dyDescent="0.35">
      <c r="B58">
        <f>SUM(B6:B57)</f>
        <v>186</v>
      </c>
    </row>
  </sheetData>
  <mergeCells count="3">
    <mergeCell ref="C4:G4"/>
    <mergeCell ref="I4:J4"/>
    <mergeCell ref="A2:D2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44"/>
  <sheetViews>
    <sheetView tabSelected="1" topLeftCell="A27" zoomScale="64" zoomScaleNormal="90" workbookViewId="0">
      <selection activeCell="E31" sqref="E31"/>
    </sheetView>
  </sheetViews>
  <sheetFormatPr baseColWidth="10" defaultRowHeight="14.5" x14ac:dyDescent="0.35"/>
  <cols>
    <col min="1" max="1" width="6.36328125" customWidth="1"/>
    <col min="2" max="2" width="21" customWidth="1"/>
    <col min="3" max="3" width="40.36328125" customWidth="1"/>
    <col min="4" max="4" width="10.7265625" customWidth="1"/>
    <col min="5" max="5" width="7.36328125" customWidth="1"/>
    <col min="6" max="6" width="23.7265625" customWidth="1"/>
    <col min="7" max="7" width="4.81640625" customWidth="1"/>
    <col min="8" max="8" width="23.36328125" customWidth="1"/>
    <col min="9" max="9" width="31.08984375" customWidth="1"/>
    <col min="10" max="10" width="16" customWidth="1"/>
    <col min="11" max="11" width="15.26953125" customWidth="1"/>
  </cols>
  <sheetData>
    <row r="2" spans="1:12" ht="29" x14ac:dyDescent="0.35">
      <c r="A2" s="5" t="s">
        <v>26</v>
      </c>
      <c r="B2" s="5" t="s">
        <v>27</v>
      </c>
      <c r="C2" s="5" t="s">
        <v>28</v>
      </c>
      <c r="D2" s="6" t="s">
        <v>37</v>
      </c>
      <c r="E2" s="5" t="s">
        <v>33</v>
      </c>
      <c r="F2" s="5" t="s">
        <v>29</v>
      </c>
      <c r="H2" s="23" t="s">
        <v>54</v>
      </c>
      <c r="I2" s="24"/>
      <c r="J2" s="24"/>
      <c r="K2" s="24"/>
    </row>
    <row r="3" spans="1:12" x14ac:dyDescent="0.35">
      <c r="A3" s="1" t="s">
        <v>30</v>
      </c>
      <c r="B3" s="1" t="s">
        <v>20</v>
      </c>
      <c r="C3" s="1" t="s">
        <v>89</v>
      </c>
      <c r="D3" s="1">
        <v>25000</v>
      </c>
      <c r="E3" s="8">
        <f>EDT!C6+EDT!C7+EDT!C8+EDT!C9</f>
        <v>60</v>
      </c>
      <c r="F3" s="7">
        <f>D3*E3</f>
        <v>1500000</v>
      </c>
      <c r="H3" s="5" t="s">
        <v>27</v>
      </c>
      <c r="I3" s="5" t="s">
        <v>28</v>
      </c>
      <c r="J3" s="5" t="s">
        <v>53</v>
      </c>
      <c r="K3" s="5" t="s">
        <v>57</v>
      </c>
    </row>
    <row r="4" spans="1:12" x14ac:dyDescent="0.35">
      <c r="A4" s="1" t="s">
        <v>34</v>
      </c>
      <c r="B4" s="1" t="s">
        <v>21</v>
      </c>
      <c r="C4" s="10" t="s">
        <v>90</v>
      </c>
      <c r="D4" s="1">
        <v>22000</v>
      </c>
      <c r="E4" s="8">
        <f>EDT!D6+EDT!D7+EDT!D8+EDT!D9</f>
        <v>40</v>
      </c>
      <c r="F4" s="7">
        <f>D4*E4</f>
        <v>880000</v>
      </c>
      <c r="H4" s="1" t="s">
        <v>20</v>
      </c>
      <c r="I4" s="1"/>
      <c r="J4" s="1"/>
      <c r="K4" s="1"/>
    </row>
    <row r="5" spans="1:12" x14ac:dyDescent="0.35">
      <c r="A5" s="1" t="s">
        <v>22</v>
      </c>
      <c r="B5" s="1" t="s">
        <v>31</v>
      </c>
      <c r="C5" t="s">
        <v>91</v>
      </c>
      <c r="D5" s="1">
        <v>20000</v>
      </c>
      <c r="E5" s="8">
        <f>EDT!E6+EDT!E7+EDT!E8+EDT!E9</f>
        <v>10</v>
      </c>
      <c r="F5" s="7">
        <f>D5*E5</f>
        <v>200000</v>
      </c>
      <c r="H5" s="1" t="s">
        <v>21</v>
      </c>
      <c r="I5" s="10"/>
      <c r="J5" s="1"/>
      <c r="K5" s="1"/>
    </row>
    <row r="6" spans="1:12" x14ac:dyDescent="0.35">
      <c r="A6" s="1" t="s">
        <v>23</v>
      </c>
      <c r="B6" s="1" t="s">
        <v>52</v>
      </c>
      <c r="C6" t="s">
        <v>92</v>
      </c>
      <c r="D6" s="1">
        <v>18000</v>
      </c>
      <c r="E6" s="8">
        <f>EDT!F6+EDT!F7+EDT!F8+EDT!F9</f>
        <v>20</v>
      </c>
      <c r="F6" s="7">
        <f>D6*E6</f>
        <v>360000</v>
      </c>
      <c r="H6" s="1" t="s">
        <v>55</v>
      </c>
      <c r="I6" s="1"/>
      <c r="J6" s="1"/>
      <c r="K6" s="1"/>
    </row>
    <row r="7" spans="1:12" x14ac:dyDescent="0.35">
      <c r="A7" s="1" t="s">
        <v>32</v>
      </c>
      <c r="B7" s="1" t="s">
        <v>24</v>
      </c>
      <c r="C7" t="s">
        <v>93</v>
      </c>
      <c r="D7" s="1">
        <v>18000</v>
      </c>
      <c r="E7" s="8">
        <f>EDT!G6+EDT!G7+EDT!G8+EDT!G9</f>
        <v>15</v>
      </c>
      <c r="F7" s="7">
        <f>D7*E7</f>
        <v>270000</v>
      </c>
      <c r="H7" s="1" t="s">
        <v>52</v>
      </c>
      <c r="I7" s="1"/>
      <c r="J7" s="1"/>
      <c r="K7" s="1"/>
    </row>
    <row r="8" spans="1:12" x14ac:dyDescent="0.35">
      <c r="A8" s="1"/>
      <c r="B8" s="25" t="s">
        <v>39</v>
      </c>
      <c r="C8" s="26"/>
      <c r="D8" s="26"/>
      <c r="E8" s="27"/>
      <c r="F8" s="7">
        <f>SUM(F3:F7)</f>
        <v>3210000</v>
      </c>
      <c r="H8" s="1" t="s">
        <v>24</v>
      </c>
      <c r="I8" s="1"/>
      <c r="J8" s="1"/>
      <c r="K8" s="1"/>
    </row>
    <row r="11" spans="1:12" ht="29" x14ac:dyDescent="0.35">
      <c r="A11" s="5" t="s">
        <v>26</v>
      </c>
      <c r="B11" s="5" t="s">
        <v>27</v>
      </c>
      <c r="C11" s="5" t="s">
        <v>28</v>
      </c>
      <c r="D11" s="6" t="s">
        <v>36</v>
      </c>
      <c r="E11" s="5" t="s">
        <v>33</v>
      </c>
      <c r="F11" s="5" t="s">
        <v>35</v>
      </c>
      <c r="H11" s="23" t="s">
        <v>50</v>
      </c>
      <c r="I11" s="24"/>
    </row>
    <row r="12" spans="1:12" x14ac:dyDescent="0.35">
      <c r="A12" s="1" t="s">
        <v>30</v>
      </c>
      <c r="B12" s="1" t="s">
        <v>20</v>
      </c>
      <c r="C12" s="1" t="s">
        <v>89</v>
      </c>
      <c r="D12" s="1">
        <v>25000</v>
      </c>
      <c r="E12" s="8">
        <f>EDT!C12+EDT!C13+EDT!C14+EDT!C15+EDT!C16</f>
        <v>55</v>
      </c>
      <c r="F12" s="7">
        <f>D12*E12</f>
        <v>1375000</v>
      </c>
      <c r="H12" s="1" t="s">
        <v>20</v>
      </c>
      <c r="I12" s="7">
        <f>F3+F12+F21+F30+F39</f>
        <v>5625000</v>
      </c>
    </row>
    <row r="13" spans="1:12" x14ac:dyDescent="0.35">
      <c r="A13" s="1" t="s">
        <v>34</v>
      </c>
      <c r="B13" s="1" t="s">
        <v>21</v>
      </c>
      <c r="C13" s="10" t="s">
        <v>90</v>
      </c>
      <c r="D13" s="1">
        <v>22000</v>
      </c>
      <c r="E13" s="8">
        <f>EDT!D12+EDT!D13+EDT!D14+EDT!D15+EDT!D16</f>
        <v>115</v>
      </c>
      <c r="F13" s="7">
        <f>D13*E13</f>
        <v>2530000</v>
      </c>
      <c r="H13" s="1" t="s">
        <v>21</v>
      </c>
      <c r="I13" s="7" t="e">
        <f>F4+F13+F22+F31+F40</f>
        <v>#VALUE!</v>
      </c>
      <c r="L13" s="1">
        <v>25000</v>
      </c>
    </row>
    <row r="14" spans="1:12" x14ac:dyDescent="0.35">
      <c r="A14" s="1" t="s">
        <v>22</v>
      </c>
      <c r="B14" s="1" t="s">
        <v>31</v>
      </c>
      <c r="C14" t="s">
        <v>91</v>
      </c>
      <c r="D14" s="1">
        <v>20000</v>
      </c>
      <c r="E14" s="8">
        <f>EDT!E12+EDT!E13+EDT!E14+EDT!E15+EDT!E16</f>
        <v>30</v>
      </c>
      <c r="F14" s="7">
        <f>D14*E14</f>
        <v>600000</v>
      </c>
      <c r="H14" s="1" t="s">
        <v>55</v>
      </c>
      <c r="I14" s="7">
        <f>F5+F14+F23+F32+F41</f>
        <v>4000000</v>
      </c>
    </row>
    <row r="15" spans="1:12" x14ac:dyDescent="0.35">
      <c r="A15" s="1" t="s">
        <v>23</v>
      </c>
      <c r="B15" s="1" t="s">
        <v>52</v>
      </c>
      <c r="C15" t="s">
        <v>92</v>
      </c>
      <c r="D15" s="1">
        <v>18000</v>
      </c>
      <c r="E15" s="8">
        <f>EDT!F12+EDT!F13+EDT!F14+EDT!F15+EDT!F16</f>
        <v>35</v>
      </c>
      <c r="F15" s="7">
        <f>D15*E15</f>
        <v>630000</v>
      </c>
      <c r="H15" s="1" t="s">
        <v>52</v>
      </c>
      <c r="I15" s="7">
        <f>F6+F15+F24+F33+F42</f>
        <v>2610000</v>
      </c>
    </row>
    <row r="16" spans="1:12" x14ac:dyDescent="0.35">
      <c r="A16" s="1" t="s">
        <v>32</v>
      </c>
      <c r="B16" s="1" t="s">
        <v>24</v>
      </c>
      <c r="C16" t="s">
        <v>93</v>
      </c>
      <c r="D16" s="1">
        <v>18000</v>
      </c>
      <c r="E16" s="8">
        <f>EDT!G12+EDT!G13+EDT!G14+EDT!G15+EDT!G16</f>
        <v>60</v>
      </c>
      <c r="F16" s="7">
        <f>D16*E16</f>
        <v>1080000</v>
      </c>
      <c r="H16" s="1" t="s">
        <v>24</v>
      </c>
      <c r="I16" s="7">
        <f>F7+F16+F25+F34+F43</f>
        <v>2970000</v>
      </c>
    </row>
    <row r="17" spans="1:13" ht="15.5" x14ac:dyDescent="0.35">
      <c r="A17" s="1"/>
      <c r="B17" s="25" t="s">
        <v>40</v>
      </c>
      <c r="C17" s="26"/>
      <c r="D17" s="26"/>
      <c r="E17" s="27"/>
      <c r="F17" s="7">
        <f>SUM(F12:F16)</f>
        <v>6215000</v>
      </c>
      <c r="H17" s="9" t="s">
        <v>51</v>
      </c>
      <c r="I17" s="11" t="e">
        <f>SUM(I12:I16)</f>
        <v>#VALUE!</v>
      </c>
    </row>
    <row r="18" spans="1:13" x14ac:dyDescent="0.35">
      <c r="M18" s="8"/>
    </row>
    <row r="20" spans="1:13" ht="29" x14ac:dyDescent="0.35">
      <c r="A20" s="5" t="s">
        <v>26</v>
      </c>
      <c r="B20" s="5" t="s">
        <v>27</v>
      </c>
      <c r="C20" s="5" t="s">
        <v>28</v>
      </c>
      <c r="D20" s="6" t="s">
        <v>36</v>
      </c>
      <c r="E20" s="5" t="s">
        <v>33</v>
      </c>
      <c r="F20" s="5" t="s">
        <v>38</v>
      </c>
      <c r="H20" s="23" t="s">
        <v>46</v>
      </c>
      <c r="I20" s="24"/>
    </row>
    <row r="21" spans="1:13" x14ac:dyDescent="0.35">
      <c r="A21" s="1" t="s">
        <v>30</v>
      </c>
      <c r="B21" s="1" t="s">
        <v>20</v>
      </c>
      <c r="C21" s="1" t="s">
        <v>89</v>
      </c>
      <c r="D21" s="1">
        <v>25000</v>
      </c>
      <c r="E21" s="8">
        <f>EDT!C19+EDT!C20+EDT!C21+EDT!C22+EDT!C23+EDT!C24+EDT!C26+EDT!C27+EDT!C30+EDT!C31+EDT!C34+EDT!C38+EDT!C39+EDT!C42+EDT!C43+EDT!C44</f>
        <v>90</v>
      </c>
      <c r="F21" s="7">
        <f>D21*E21</f>
        <v>2250000</v>
      </c>
      <c r="H21" s="1" t="s">
        <v>0</v>
      </c>
      <c r="I21" s="7">
        <f>F8</f>
        <v>3210000</v>
      </c>
      <c r="M21" s="8">
        <f>EDT!K24+EDT!K25+EDT!K26+EDT!K27+EDT!K30+EDT!K31+EDT!K32+EDT!K33+EDT!K34+EDT!K37+EDT!K38+EDT!K39+EDT!K40+EDT!K41+EDT!K42+EDT!K44+EDT!K45+EDT!K48+EDT!K49+EDT!K52+EDT!K53+EDT!K56+EDT!K57+EDT!K60+EDT!K61+EDT!K62+EDT!K66+EDT!K67+EDT!K68+EDT!K71+EDT!K72+EDT!K73+EDT!K74</f>
        <v>0</v>
      </c>
    </row>
    <row r="22" spans="1:13" x14ac:dyDescent="0.35">
      <c r="A22" s="1" t="s">
        <v>34</v>
      </c>
      <c r="B22" s="1" t="s">
        <v>21</v>
      </c>
      <c r="C22" s="10" t="s">
        <v>90</v>
      </c>
      <c r="D22" s="1">
        <v>22000</v>
      </c>
      <c r="E22" s="8">
        <f>EDT!D19+EDT!D20+EDT!D21+EDT!D22+EDT!D23+EDT!D24+EDT!D26+EDT!D27+EDT!D30+EDT!D31+EDT!D34+EDT!D35+EDT!D38+EDT!D39+EDT!D42+EDT!D43+EDT!D44</f>
        <v>360</v>
      </c>
      <c r="F22" s="7">
        <f>D22*E22</f>
        <v>7920000</v>
      </c>
      <c r="H22" s="1" t="s">
        <v>47</v>
      </c>
      <c r="I22" s="7">
        <f>F17</f>
        <v>6215000</v>
      </c>
    </row>
    <row r="23" spans="1:13" x14ac:dyDescent="0.35">
      <c r="A23" s="1" t="s">
        <v>22</v>
      </c>
      <c r="B23" s="1" t="s">
        <v>31</v>
      </c>
      <c r="C23" t="s">
        <v>91</v>
      </c>
      <c r="D23" s="1">
        <v>20000</v>
      </c>
      <c r="E23" s="8">
        <f>EDT!E19+EDT!E20+EDT!E21+EDT!E22+EDT!E23+EDT!E24+EDT!E26+EDT!E27+EDT!E30+EDT!E31+EDT!E34+EDT!E35+EDT!E38+EDT!E39+EDT!E42+EDT!E43+EDT!E44</f>
        <v>160</v>
      </c>
      <c r="F23" s="7">
        <f>D23*E23</f>
        <v>3200000</v>
      </c>
      <c r="H23" s="1" t="s">
        <v>2</v>
      </c>
      <c r="I23" s="7">
        <f>F26</f>
        <v>16610000</v>
      </c>
    </row>
    <row r="24" spans="1:13" x14ac:dyDescent="0.35">
      <c r="A24" s="1" t="s">
        <v>23</v>
      </c>
      <c r="B24" s="1" t="s">
        <v>52</v>
      </c>
      <c r="C24" t="s">
        <v>92</v>
      </c>
      <c r="D24" s="1">
        <v>18000</v>
      </c>
      <c r="E24" s="8">
        <f>EDT!F19+EDT!F20+EDT!F21+EDT!F22+EDT!F23+EDT!F24+EDT!F26+EDT!F27+EDT!F30+EDT!F31+EDT!F34+EDT!F35</f>
        <v>90</v>
      </c>
      <c r="F24" s="7">
        <f>D24*E24</f>
        <v>1620000</v>
      </c>
      <c r="H24" s="1" t="s">
        <v>56</v>
      </c>
      <c r="I24" s="7" t="e">
        <f>F35</f>
        <v>#VALUE!</v>
      </c>
    </row>
    <row r="25" spans="1:13" x14ac:dyDescent="0.35">
      <c r="A25" s="1" t="s">
        <v>32</v>
      </c>
      <c r="B25" s="1" t="s">
        <v>24</v>
      </c>
      <c r="C25" t="s">
        <v>93</v>
      </c>
      <c r="D25" s="1">
        <v>18000</v>
      </c>
      <c r="E25" s="8">
        <f>EDT!G19+EDT!G20+EDT!G21+EDT!G22+EDT!G23+EDT!G24+EDT!G26+EDT!G27+EDT!G30+EDT!G31+EDT!G34+EDT!G35+EDT!G38+EDT!G39+EDT!G42+EDT!G43+EDT!G44</f>
        <v>90</v>
      </c>
      <c r="F25" s="7">
        <f>D25*E25</f>
        <v>1620000</v>
      </c>
      <c r="H25" s="1" t="s">
        <v>48</v>
      </c>
      <c r="I25" s="7">
        <f>F44</f>
        <v>0</v>
      </c>
    </row>
    <row r="26" spans="1:13" ht="15.5" x14ac:dyDescent="0.35">
      <c r="A26" s="1"/>
      <c r="B26" s="25" t="s">
        <v>41</v>
      </c>
      <c r="C26" s="26"/>
      <c r="D26" s="26"/>
      <c r="E26" s="27"/>
      <c r="F26" s="7">
        <f>SUM(F21:F25)</f>
        <v>16610000</v>
      </c>
      <c r="H26" s="9" t="s">
        <v>49</v>
      </c>
      <c r="I26" s="11" t="e">
        <f>SUM(I21:I25)</f>
        <v>#VALUE!</v>
      </c>
    </row>
    <row r="29" spans="1:13" ht="29" x14ac:dyDescent="0.35">
      <c r="A29" s="5" t="s">
        <v>26</v>
      </c>
      <c r="B29" s="5" t="s">
        <v>27</v>
      </c>
      <c r="C29" s="5" t="s">
        <v>28</v>
      </c>
      <c r="D29" s="6" t="s">
        <v>36</v>
      </c>
      <c r="E29" s="5" t="s">
        <v>33</v>
      </c>
      <c r="F29" s="5" t="s">
        <v>42</v>
      </c>
      <c r="H29" s="5" t="s">
        <v>65</v>
      </c>
      <c r="I29" s="14">
        <v>0.6</v>
      </c>
    </row>
    <row r="30" spans="1:13" x14ac:dyDescent="0.35">
      <c r="A30" s="1" t="s">
        <v>30</v>
      </c>
      <c r="B30" s="1" t="s">
        <v>20</v>
      </c>
      <c r="C30" s="1" t="s">
        <v>89</v>
      </c>
      <c r="D30" s="1">
        <v>25000</v>
      </c>
      <c r="E30" s="8">
        <f>EDT!C48+EDT!C49+EDT!C50</f>
        <v>20</v>
      </c>
      <c r="F30" s="7">
        <f>D30*E30</f>
        <v>500000</v>
      </c>
      <c r="H30" s="1" t="s">
        <v>66</v>
      </c>
      <c r="I30" s="7" t="e">
        <f>I26*I29</f>
        <v>#VALUE!</v>
      </c>
    </row>
    <row r="31" spans="1:13" x14ac:dyDescent="0.35">
      <c r="A31" s="1" t="s">
        <v>34</v>
      </c>
      <c r="B31" s="1" t="s">
        <v>21</v>
      </c>
      <c r="C31" s="10" t="s">
        <v>90</v>
      </c>
      <c r="D31" s="1">
        <v>22000</v>
      </c>
      <c r="E31" s="8" t="s">
        <v>94</v>
      </c>
      <c r="F31" s="7" t="e">
        <f>D31*E31</f>
        <v>#VALUE!</v>
      </c>
      <c r="H31" s="1" t="s">
        <v>67</v>
      </c>
      <c r="I31" s="7" t="e">
        <f>I26+I30</f>
        <v>#VALUE!</v>
      </c>
    </row>
    <row r="32" spans="1:13" x14ac:dyDescent="0.35">
      <c r="A32" s="1" t="s">
        <v>22</v>
      </c>
      <c r="B32" s="1" t="s">
        <v>31</v>
      </c>
      <c r="C32" t="s">
        <v>91</v>
      </c>
      <c r="D32" s="1">
        <v>20000</v>
      </c>
      <c r="E32" s="8">
        <v>0</v>
      </c>
      <c r="F32" s="7">
        <f>D32*E32</f>
        <v>0</v>
      </c>
    </row>
    <row r="33" spans="1:6" x14ac:dyDescent="0.35">
      <c r="A33" s="1" t="s">
        <v>23</v>
      </c>
      <c r="B33" s="1" t="s">
        <v>52</v>
      </c>
      <c r="C33" t="s">
        <v>92</v>
      </c>
      <c r="D33" s="1">
        <v>18000</v>
      </c>
      <c r="E33" s="8">
        <v>0</v>
      </c>
      <c r="F33" s="7">
        <f>D33*E33</f>
        <v>0</v>
      </c>
    </row>
    <row r="34" spans="1:6" x14ac:dyDescent="0.35">
      <c r="A34" s="1" t="s">
        <v>32</v>
      </c>
      <c r="B34" s="1" t="s">
        <v>24</v>
      </c>
      <c r="C34" t="s">
        <v>93</v>
      </c>
      <c r="D34" s="1">
        <v>18000</v>
      </c>
      <c r="E34" s="8">
        <v>0</v>
      </c>
      <c r="F34" s="7">
        <f>D34*E34</f>
        <v>0</v>
      </c>
    </row>
    <row r="35" spans="1:6" x14ac:dyDescent="0.35">
      <c r="A35" s="1"/>
      <c r="B35" s="25" t="s">
        <v>43</v>
      </c>
      <c r="C35" s="26"/>
      <c r="D35" s="26"/>
      <c r="E35" s="27"/>
      <c r="F35" s="7" t="e">
        <f>SUM(F30:F34)</f>
        <v>#VALUE!</v>
      </c>
    </row>
    <row r="38" spans="1:6" ht="29" x14ac:dyDescent="0.35">
      <c r="A38" s="5" t="s">
        <v>26</v>
      </c>
      <c r="B38" s="5" t="s">
        <v>27</v>
      </c>
      <c r="C38" s="5" t="s">
        <v>28</v>
      </c>
      <c r="D38" s="6" t="s">
        <v>36</v>
      </c>
      <c r="E38" s="5" t="s">
        <v>33</v>
      </c>
      <c r="F38" s="6" t="s">
        <v>44</v>
      </c>
    </row>
    <row r="39" spans="1:6" x14ac:dyDescent="0.35">
      <c r="A39" s="1" t="s">
        <v>30</v>
      </c>
      <c r="B39" s="1" t="s">
        <v>20</v>
      </c>
      <c r="C39" s="1" t="s">
        <v>89</v>
      </c>
      <c r="D39" s="1">
        <v>25000</v>
      </c>
      <c r="E39" s="8">
        <v>0</v>
      </c>
      <c r="F39" s="7">
        <f>D39*E39</f>
        <v>0</v>
      </c>
    </row>
    <row r="40" spans="1:6" x14ac:dyDescent="0.35">
      <c r="A40" s="1" t="s">
        <v>34</v>
      </c>
      <c r="B40" s="1" t="s">
        <v>21</v>
      </c>
      <c r="C40" s="10" t="s">
        <v>90</v>
      </c>
      <c r="D40" s="1">
        <v>22000</v>
      </c>
      <c r="E40" s="8">
        <v>0</v>
      </c>
      <c r="F40" s="7">
        <f>D40*E40</f>
        <v>0</v>
      </c>
    </row>
    <row r="41" spans="1:6" x14ac:dyDescent="0.35">
      <c r="A41" s="1" t="s">
        <v>22</v>
      </c>
      <c r="B41" s="1" t="s">
        <v>31</v>
      </c>
      <c r="C41" t="s">
        <v>91</v>
      </c>
      <c r="D41" s="1">
        <v>20000</v>
      </c>
      <c r="E41" s="8">
        <v>0</v>
      </c>
      <c r="F41" s="7">
        <f>D41*E41</f>
        <v>0</v>
      </c>
    </row>
    <row r="42" spans="1:6" x14ac:dyDescent="0.35">
      <c r="A42" s="1" t="s">
        <v>23</v>
      </c>
      <c r="B42" s="1" t="s">
        <v>52</v>
      </c>
      <c r="C42" t="s">
        <v>92</v>
      </c>
      <c r="D42" s="1">
        <v>18000</v>
      </c>
      <c r="E42" s="8">
        <v>0</v>
      </c>
      <c r="F42" s="7">
        <f>D42*E42</f>
        <v>0</v>
      </c>
    </row>
    <row r="43" spans="1:6" x14ac:dyDescent="0.35">
      <c r="A43" s="1" t="s">
        <v>32</v>
      </c>
      <c r="B43" s="1" t="s">
        <v>24</v>
      </c>
      <c r="C43" t="s">
        <v>93</v>
      </c>
      <c r="D43" s="1">
        <v>18000</v>
      </c>
      <c r="E43" s="8">
        <v>0</v>
      </c>
      <c r="F43" s="7">
        <f>D43*E43</f>
        <v>0</v>
      </c>
    </row>
    <row r="44" spans="1:6" x14ac:dyDescent="0.35">
      <c r="A44" s="1"/>
      <c r="B44" s="25" t="s">
        <v>45</v>
      </c>
      <c r="C44" s="26"/>
      <c r="D44" s="26"/>
      <c r="E44" s="27"/>
      <c r="F44" s="7">
        <f>SUM(F39:F43)</f>
        <v>0</v>
      </c>
    </row>
  </sheetData>
  <mergeCells count="8">
    <mergeCell ref="H2:K2"/>
    <mergeCell ref="B44:E44"/>
    <mergeCell ref="H20:I20"/>
    <mergeCell ref="H11:I11"/>
    <mergeCell ref="B8:E8"/>
    <mergeCell ref="B17:E17"/>
    <mergeCell ref="B26:E26"/>
    <mergeCell ref="B35:E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EDT</vt:lpstr>
      <vt:lpstr>Costos Fases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JUAN JOSUE CASTILLO LOYOLA</cp:lastModifiedBy>
  <dcterms:created xsi:type="dcterms:W3CDTF">2018-01-25T19:02:19Z</dcterms:created>
  <dcterms:modified xsi:type="dcterms:W3CDTF">2025-09-04T17:21:49Z</dcterms:modified>
</cp:coreProperties>
</file>