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comments3.xml" ContentType="application/vnd.openxmlformats-officedocument.spreadsheetml.comments+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thaibinh/Desktop/"/>
    </mc:Choice>
  </mc:AlternateContent>
  <xr:revisionPtr revIDLastSave="0" documentId="13_ncr:1_{03F58B9F-9A23-DC43-8F6F-442DDA79625C}" xr6:coauthVersionLast="36" xr6:coauthVersionMax="45" xr10:uidLastSave="{00000000-0000-0000-0000-000000000000}"/>
  <bookViews>
    <workbookView xWindow="3380" yWindow="460" windowWidth="23780" windowHeight="14520" xr2:uid="{7ECA7F79-35BE-CA46-9D4D-FC1E988E7022}"/>
  </bookViews>
  <sheets>
    <sheet name="Cover Sheet" sheetId="12" r:id="rId1"/>
    <sheet name="Input Data" sheetId="7" r:id="rId2"/>
    <sheet name="Interface" sheetId="9" r:id="rId3"/>
    <sheet name="Output" sheetId="13" r:id="rId4"/>
    <sheet name="calc_basis" sheetId="3" r:id="rId5"/>
    <sheet name="Staff-dependent calculations" sheetId="4" r:id="rId6"/>
    <sheet name="Contact-dependent calculation" sheetId="5" r:id="rId7"/>
    <sheet name="Number_per_pday" sheetId="6" r:id="rId8"/>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H9" i="13" l="1"/>
  <c r="AH10" i="13"/>
  <c r="AH11" i="13"/>
  <c r="AH12" i="13"/>
  <c r="AH13" i="13"/>
  <c r="AH14" i="13"/>
  <c r="AH15" i="13"/>
  <c r="AH16" i="13"/>
  <c r="AH17" i="13"/>
  <c r="AH18" i="13"/>
  <c r="AH19" i="13"/>
  <c r="AH20" i="13"/>
  <c r="AH21" i="13"/>
  <c r="AH22" i="13"/>
  <c r="AH23" i="13"/>
  <c r="AH24" i="13"/>
  <c r="AH25" i="13"/>
  <c r="AH26" i="13"/>
  <c r="AH27" i="13"/>
  <c r="AH28" i="13"/>
  <c r="AH29" i="13"/>
  <c r="AH30" i="13"/>
  <c r="AH31" i="13"/>
  <c r="AH32" i="13"/>
  <c r="AH33" i="13"/>
  <c r="AH34" i="13"/>
  <c r="AH35" i="13"/>
  <c r="AH36" i="13"/>
  <c r="AH37" i="13"/>
  <c r="AH38" i="13"/>
  <c r="AH39" i="13"/>
  <c r="AH40" i="13"/>
  <c r="AH41" i="13"/>
  <c r="AH42" i="13"/>
  <c r="AH43" i="13"/>
  <c r="AH44" i="13"/>
  <c r="AH45" i="13"/>
  <c r="AH46" i="13"/>
  <c r="AH47" i="13"/>
  <c r="AH48" i="13"/>
  <c r="AH49" i="13"/>
  <c r="AH50" i="13"/>
  <c r="AH51" i="13"/>
  <c r="AH52" i="13"/>
  <c r="AH53" i="13"/>
  <c r="AH54" i="13"/>
  <c r="AH55" i="13"/>
  <c r="AH56" i="13"/>
  <c r="AH57" i="13"/>
  <c r="AH58" i="13"/>
  <c r="AH59" i="13"/>
  <c r="AH60" i="13"/>
  <c r="AH61" i="13"/>
  <c r="AH62" i="13"/>
  <c r="AH63" i="13"/>
  <c r="AH64" i="13"/>
  <c r="AH65" i="13"/>
  <c r="AH66" i="13"/>
  <c r="AH67" i="13"/>
  <c r="AH68" i="13"/>
  <c r="AH69" i="13"/>
  <c r="AH70" i="13"/>
  <c r="AH71" i="13"/>
  <c r="AH72" i="13"/>
  <c r="AH73" i="13"/>
  <c r="AH74" i="13"/>
  <c r="AH75" i="13"/>
  <c r="AH76" i="13"/>
  <c r="AH77" i="13"/>
  <c r="AH78" i="13"/>
  <c r="AH79" i="13"/>
  <c r="AH80" i="13"/>
  <c r="AH81" i="13"/>
  <c r="AH82" i="13"/>
  <c r="AH83" i="13"/>
  <c r="AH84" i="13"/>
  <c r="AH85" i="13"/>
  <c r="AH86" i="13"/>
  <c r="AH87" i="13"/>
  <c r="AH88" i="13"/>
  <c r="AH89" i="13"/>
  <c r="AH90" i="13"/>
  <c r="AH91" i="13"/>
  <c r="AH92" i="13"/>
  <c r="AH93" i="13"/>
  <c r="AH94" i="13"/>
  <c r="AH95" i="13"/>
  <c r="AH96" i="13"/>
  <c r="AH97" i="13"/>
  <c r="AH98" i="13"/>
  <c r="AH99" i="13"/>
  <c r="AH100" i="13"/>
  <c r="AH101" i="13"/>
  <c r="AH102" i="13"/>
  <c r="AH103" i="13"/>
  <c r="AH104" i="13"/>
  <c r="AH105" i="13"/>
  <c r="AH106" i="13"/>
  <c r="AH107" i="13"/>
  <c r="AH108" i="13"/>
  <c r="AH8" i="13"/>
  <c r="Q8" i="13"/>
  <c r="R8" i="13"/>
  <c r="T8" i="13"/>
  <c r="U8" i="13"/>
  <c r="Q9" i="13"/>
  <c r="R9" i="13"/>
  <c r="T9" i="13"/>
  <c r="U9" i="13"/>
  <c r="Q10" i="13"/>
  <c r="R10" i="13"/>
  <c r="T10" i="13"/>
  <c r="U10" i="13"/>
  <c r="Q11" i="13"/>
  <c r="R11" i="13"/>
  <c r="T11" i="13"/>
  <c r="U11" i="13"/>
  <c r="Q12" i="13"/>
  <c r="R12" i="13"/>
  <c r="T12" i="13"/>
  <c r="U12" i="13"/>
  <c r="Q13" i="13"/>
  <c r="R13" i="13"/>
  <c r="T13" i="13"/>
  <c r="U13" i="13"/>
  <c r="Q14" i="13"/>
  <c r="R14" i="13"/>
  <c r="T14" i="13"/>
  <c r="U14" i="13"/>
  <c r="Q15" i="13"/>
  <c r="R15" i="13"/>
  <c r="T15" i="13"/>
  <c r="U15" i="13"/>
  <c r="Q16" i="13"/>
  <c r="R16" i="13"/>
  <c r="T16" i="13"/>
  <c r="U16" i="13"/>
  <c r="Q17" i="13"/>
  <c r="R17" i="13"/>
  <c r="T17" i="13"/>
  <c r="U17" i="13"/>
  <c r="Q18" i="13"/>
  <c r="R18" i="13"/>
  <c r="T18" i="13"/>
  <c r="U18" i="13"/>
  <c r="Q19" i="13"/>
  <c r="R19" i="13"/>
  <c r="T19" i="13"/>
  <c r="U19" i="13"/>
  <c r="Q20" i="13"/>
  <c r="R20" i="13"/>
  <c r="T20" i="13"/>
  <c r="U20" i="13"/>
  <c r="Q21" i="13"/>
  <c r="R21" i="13"/>
  <c r="T21" i="13"/>
  <c r="U21" i="13"/>
  <c r="Q22" i="13"/>
  <c r="R22" i="13"/>
  <c r="T22" i="13"/>
  <c r="U22" i="13"/>
  <c r="Q23" i="13"/>
  <c r="R23" i="13"/>
  <c r="T23" i="13"/>
  <c r="U23" i="13"/>
  <c r="Q24" i="13"/>
  <c r="R24" i="13"/>
  <c r="T24" i="13"/>
  <c r="U24" i="13"/>
  <c r="Q25" i="13"/>
  <c r="R25" i="13"/>
  <c r="T25" i="13"/>
  <c r="U25" i="13"/>
  <c r="Q26" i="13"/>
  <c r="R26" i="13"/>
  <c r="T26" i="13"/>
  <c r="U26" i="13"/>
  <c r="Q27" i="13"/>
  <c r="R27" i="13"/>
  <c r="T27" i="13"/>
  <c r="U27" i="13"/>
  <c r="Q28" i="13"/>
  <c r="R28" i="13"/>
  <c r="T28" i="13"/>
  <c r="U28" i="13"/>
  <c r="Q29" i="13"/>
  <c r="R29" i="13"/>
  <c r="T29" i="13"/>
  <c r="U29" i="13"/>
  <c r="Q30" i="13"/>
  <c r="R30" i="13"/>
  <c r="T30" i="13"/>
  <c r="U30" i="13"/>
  <c r="Q31" i="13"/>
  <c r="R31" i="13"/>
  <c r="T31" i="13"/>
  <c r="U31" i="13"/>
  <c r="Q32" i="13"/>
  <c r="R32" i="13"/>
  <c r="T32" i="13"/>
  <c r="U32" i="13"/>
  <c r="Q33" i="13"/>
  <c r="R33" i="13"/>
  <c r="T33" i="13"/>
  <c r="U33" i="13"/>
  <c r="Q34" i="13"/>
  <c r="R34" i="13"/>
  <c r="T34" i="13"/>
  <c r="U34" i="13"/>
  <c r="Q35" i="13"/>
  <c r="R35" i="13"/>
  <c r="T35" i="13"/>
  <c r="U35" i="13"/>
  <c r="Q36" i="13"/>
  <c r="R36" i="13"/>
  <c r="T36" i="13"/>
  <c r="U36" i="13"/>
  <c r="Q37" i="13"/>
  <c r="R37" i="13"/>
  <c r="T37" i="13"/>
  <c r="U37" i="13"/>
  <c r="Q38" i="13"/>
  <c r="R38" i="13"/>
  <c r="T38" i="13"/>
  <c r="U38" i="13"/>
  <c r="Q39" i="13"/>
  <c r="R39" i="13"/>
  <c r="T39" i="13"/>
  <c r="U39" i="13"/>
  <c r="Q40" i="13"/>
  <c r="R40" i="13"/>
  <c r="T40" i="13"/>
  <c r="U40" i="13"/>
  <c r="Q41" i="13"/>
  <c r="R41" i="13"/>
  <c r="T41" i="13"/>
  <c r="U41" i="13"/>
  <c r="Q42" i="13"/>
  <c r="R42" i="13"/>
  <c r="T42" i="13"/>
  <c r="U42" i="13"/>
  <c r="Q43" i="13"/>
  <c r="R43" i="13"/>
  <c r="T43" i="13"/>
  <c r="U43" i="13"/>
  <c r="Q44" i="13"/>
  <c r="R44" i="13"/>
  <c r="T44" i="13"/>
  <c r="U44" i="13"/>
  <c r="Q45" i="13"/>
  <c r="R45" i="13"/>
  <c r="T45" i="13"/>
  <c r="U45" i="13"/>
  <c r="Q46" i="13"/>
  <c r="R46" i="13"/>
  <c r="T46" i="13"/>
  <c r="U46" i="13"/>
  <c r="Q47" i="13"/>
  <c r="R47" i="13"/>
  <c r="T47" i="13"/>
  <c r="U47" i="13"/>
  <c r="Q48" i="13"/>
  <c r="R48" i="13"/>
  <c r="T48" i="13"/>
  <c r="U48" i="13"/>
  <c r="Q49" i="13"/>
  <c r="R49" i="13"/>
  <c r="T49" i="13"/>
  <c r="U49" i="13"/>
  <c r="Q50" i="13"/>
  <c r="R50" i="13"/>
  <c r="T50" i="13"/>
  <c r="U50" i="13"/>
  <c r="Q51" i="13"/>
  <c r="R51" i="13"/>
  <c r="T51" i="13"/>
  <c r="U51" i="13"/>
  <c r="Q52" i="13"/>
  <c r="R52" i="13"/>
  <c r="T52" i="13"/>
  <c r="U52" i="13"/>
  <c r="Q53" i="13"/>
  <c r="R53" i="13"/>
  <c r="T53" i="13"/>
  <c r="U53" i="13"/>
  <c r="Q54" i="13"/>
  <c r="R54" i="13"/>
  <c r="T54" i="13"/>
  <c r="U54" i="13"/>
  <c r="Q55" i="13"/>
  <c r="R55" i="13"/>
  <c r="T55" i="13"/>
  <c r="U55" i="13"/>
  <c r="Q56" i="13"/>
  <c r="R56" i="13"/>
  <c r="T56" i="13"/>
  <c r="U56" i="13"/>
  <c r="Q57" i="13"/>
  <c r="R57" i="13"/>
  <c r="T57" i="13"/>
  <c r="U57" i="13"/>
  <c r="Q58" i="13"/>
  <c r="R58" i="13"/>
  <c r="T58" i="13"/>
  <c r="U58" i="13"/>
  <c r="Q59" i="13"/>
  <c r="R59" i="13"/>
  <c r="T59" i="13"/>
  <c r="U59" i="13"/>
  <c r="Q60" i="13"/>
  <c r="R60" i="13"/>
  <c r="T60" i="13"/>
  <c r="U60" i="13"/>
  <c r="Q61" i="13"/>
  <c r="R61" i="13"/>
  <c r="T61" i="13"/>
  <c r="U61" i="13"/>
  <c r="Q62" i="13"/>
  <c r="R62" i="13"/>
  <c r="T62" i="13"/>
  <c r="U62" i="13"/>
  <c r="Q63" i="13"/>
  <c r="R63" i="13"/>
  <c r="T63" i="13"/>
  <c r="U63" i="13"/>
  <c r="Q64" i="13"/>
  <c r="R64" i="13"/>
  <c r="T64" i="13"/>
  <c r="U64" i="13"/>
  <c r="Q65" i="13"/>
  <c r="R65" i="13"/>
  <c r="T65" i="13"/>
  <c r="U65" i="13"/>
  <c r="Q66" i="13"/>
  <c r="R66" i="13"/>
  <c r="T66" i="13"/>
  <c r="U66" i="13"/>
  <c r="Q67" i="13"/>
  <c r="R67" i="13"/>
  <c r="T67" i="13"/>
  <c r="U67" i="13"/>
  <c r="Q68" i="13"/>
  <c r="R68" i="13"/>
  <c r="T68" i="13"/>
  <c r="U68" i="13"/>
  <c r="Q69" i="13"/>
  <c r="R69" i="13"/>
  <c r="T69" i="13"/>
  <c r="U69" i="13"/>
  <c r="Q70" i="13"/>
  <c r="R70" i="13"/>
  <c r="T70" i="13"/>
  <c r="U70" i="13"/>
  <c r="Q71" i="13"/>
  <c r="R71" i="13"/>
  <c r="T71" i="13"/>
  <c r="U71" i="13"/>
  <c r="Q72" i="13"/>
  <c r="R72" i="13"/>
  <c r="T72" i="13"/>
  <c r="U72" i="13"/>
  <c r="Q73" i="13"/>
  <c r="R73" i="13"/>
  <c r="T73" i="13"/>
  <c r="U73" i="13"/>
  <c r="Q74" i="13"/>
  <c r="R74" i="13"/>
  <c r="T74" i="13"/>
  <c r="U74" i="13"/>
  <c r="Q75" i="13"/>
  <c r="R75" i="13"/>
  <c r="T75" i="13"/>
  <c r="U75" i="13"/>
  <c r="Q76" i="13"/>
  <c r="R76" i="13"/>
  <c r="T76" i="13"/>
  <c r="U76" i="13"/>
  <c r="Q77" i="13"/>
  <c r="R77" i="13"/>
  <c r="T77" i="13"/>
  <c r="U77" i="13"/>
  <c r="Q78" i="13"/>
  <c r="R78" i="13"/>
  <c r="T78" i="13"/>
  <c r="U78" i="13"/>
  <c r="Q79" i="13"/>
  <c r="R79" i="13"/>
  <c r="T79" i="13"/>
  <c r="U79" i="13"/>
  <c r="Q80" i="13"/>
  <c r="R80" i="13"/>
  <c r="T80" i="13"/>
  <c r="U80" i="13"/>
  <c r="Q81" i="13"/>
  <c r="R81" i="13"/>
  <c r="T81" i="13"/>
  <c r="U81" i="13"/>
  <c r="Q82" i="13"/>
  <c r="R82" i="13"/>
  <c r="T82" i="13"/>
  <c r="U82" i="13"/>
  <c r="Q83" i="13"/>
  <c r="R83" i="13"/>
  <c r="T83" i="13"/>
  <c r="U83" i="13"/>
  <c r="Q84" i="13"/>
  <c r="R84" i="13"/>
  <c r="T84" i="13"/>
  <c r="U84" i="13"/>
  <c r="Q85" i="13"/>
  <c r="R85" i="13"/>
  <c r="T85" i="13"/>
  <c r="U85" i="13"/>
  <c r="Q86" i="13"/>
  <c r="R86" i="13"/>
  <c r="T86" i="13"/>
  <c r="U86" i="13"/>
  <c r="Q87" i="13"/>
  <c r="R87" i="13"/>
  <c r="T87" i="13"/>
  <c r="U87" i="13"/>
  <c r="Q88" i="13"/>
  <c r="R88" i="13"/>
  <c r="T88" i="13"/>
  <c r="U88" i="13"/>
  <c r="Q89" i="13"/>
  <c r="R89" i="13"/>
  <c r="T89" i="13"/>
  <c r="U89" i="13"/>
  <c r="Q90" i="13"/>
  <c r="R90" i="13"/>
  <c r="T90" i="13"/>
  <c r="U90" i="13"/>
  <c r="Q91" i="13"/>
  <c r="R91" i="13"/>
  <c r="T91" i="13"/>
  <c r="U91" i="13"/>
  <c r="Q92" i="13"/>
  <c r="R92" i="13"/>
  <c r="T92" i="13"/>
  <c r="U92" i="13"/>
  <c r="Q93" i="13"/>
  <c r="R93" i="13"/>
  <c r="T93" i="13"/>
  <c r="U93" i="13"/>
  <c r="Q94" i="13"/>
  <c r="R94" i="13"/>
  <c r="T94" i="13"/>
  <c r="U94" i="13"/>
  <c r="Q95" i="13"/>
  <c r="R95" i="13"/>
  <c r="T95" i="13"/>
  <c r="U95" i="13"/>
  <c r="Q96" i="13"/>
  <c r="R96" i="13"/>
  <c r="T96" i="13"/>
  <c r="U96" i="13"/>
  <c r="Q97" i="13"/>
  <c r="R97" i="13"/>
  <c r="T97" i="13"/>
  <c r="U97" i="13"/>
  <c r="Q98" i="13"/>
  <c r="R98" i="13"/>
  <c r="T98" i="13"/>
  <c r="U98" i="13"/>
  <c r="Q99" i="13"/>
  <c r="R99" i="13"/>
  <c r="T99" i="13"/>
  <c r="U99" i="13"/>
  <c r="Q100" i="13"/>
  <c r="R100" i="13"/>
  <c r="T100" i="13"/>
  <c r="U100" i="13"/>
  <c r="Q101" i="13"/>
  <c r="R101" i="13"/>
  <c r="T101" i="13"/>
  <c r="U101" i="13"/>
  <c r="Q102" i="13"/>
  <c r="R102" i="13"/>
  <c r="T102" i="13"/>
  <c r="U102" i="13"/>
  <c r="Q103" i="13"/>
  <c r="R103" i="13"/>
  <c r="T103" i="13"/>
  <c r="U103" i="13"/>
  <c r="Q104" i="13"/>
  <c r="R104" i="13"/>
  <c r="T104" i="13"/>
  <c r="U104" i="13"/>
  <c r="Q105" i="13"/>
  <c r="R105" i="13"/>
  <c r="T105" i="13"/>
  <c r="U105" i="13"/>
  <c r="Q106" i="13"/>
  <c r="R106" i="13"/>
  <c r="T106" i="13"/>
  <c r="U106" i="13"/>
  <c r="Q107" i="13"/>
  <c r="R107" i="13"/>
  <c r="T107" i="13"/>
  <c r="U107" i="13"/>
  <c r="L79" i="9"/>
  <c r="L93" i="9"/>
  <c r="L91" i="9"/>
  <c r="L89" i="9"/>
  <c r="L87" i="9"/>
  <c r="L85" i="9"/>
  <c r="L83" i="9"/>
  <c r="L81" i="9"/>
  <c r="J93" i="9"/>
  <c r="J91" i="9"/>
  <c r="J89" i="9"/>
  <c r="J87" i="9"/>
  <c r="J85" i="9"/>
  <c r="J83" i="9"/>
  <c r="J81" i="9"/>
  <c r="J79" i="9"/>
  <c r="H93" i="9"/>
  <c r="H91" i="9"/>
  <c r="H89" i="9"/>
  <c r="H87" i="9"/>
  <c r="H85" i="9"/>
  <c r="H83" i="9"/>
  <c r="H81" i="9"/>
  <c r="H79" i="9"/>
  <c r="F93" i="9"/>
  <c r="F79" i="9"/>
  <c r="F91" i="9"/>
  <c r="F89" i="9"/>
  <c r="F87" i="9"/>
  <c r="F85" i="9"/>
  <c r="F83" i="9"/>
  <c r="F81" i="9"/>
  <c r="F75" i="9"/>
  <c r="F73" i="9"/>
  <c r="F71" i="9"/>
  <c r="F45" i="9"/>
  <c r="F69" i="9"/>
  <c r="F67" i="9"/>
  <c r="F65" i="9"/>
  <c r="F63" i="9"/>
  <c r="F61" i="9"/>
  <c r="L59" i="9"/>
  <c r="J59" i="9"/>
  <c r="H59" i="9"/>
  <c r="F59" i="9"/>
  <c r="L57" i="9"/>
  <c r="J57" i="9"/>
  <c r="H57" i="9"/>
  <c r="F57" i="9"/>
  <c r="L55" i="9"/>
  <c r="J55" i="9"/>
  <c r="H55" i="9"/>
  <c r="F55" i="9"/>
  <c r="L53" i="9"/>
  <c r="J53" i="9"/>
  <c r="H53" i="9"/>
  <c r="F53" i="9"/>
  <c r="F49" i="9"/>
  <c r="F47" i="9"/>
  <c r="F43" i="9"/>
  <c r="F41" i="9"/>
  <c r="F39" i="9"/>
  <c r="F37" i="9"/>
  <c r="F35" i="9"/>
  <c r="F17" i="9"/>
  <c r="L23" i="9"/>
  <c r="J23" i="9"/>
  <c r="H23" i="9"/>
  <c r="F23" i="9"/>
  <c r="L21" i="9"/>
  <c r="J21" i="9"/>
  <c r="H21" i="9"/>
  <c r="F21" i="9"/>
  <c r="L19" i="9"/>
  <c r="J19" i="9"/>
  <c r="H19" i="9"/>
  <c r="F19" i="9"/>
  <c r="L17" i="9"/>
  <c r="J17" i="9"/>
  <c r="H17" i="9"/>
  <c r="P7" i="3" l="1"/>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6" i="3"/>
  <c r="G29" i="5"/>
  <c r="G30" i="5"/>
  <c r="G31" i="5"/>
  <c r="G32" i="5"/>
  <c r="G33" i="5"/>
  <c r="G34" i="5"/>
  <c r="G35" i="5"/>
  <c r="G28" i="5"/>
  <c r="I8" i="5"/>
  <c r="I9" i="5"/>
  <c r="I10" i="5"/>
  <c r="I11" i="5"/>
  <c r="I12" i="5"/>
  <c r="I13" i="5"/>
  <c r="I14" i="5"/>
  <c r="I15" i="5"/>
  <c r="I16" i="5"/>
  <c r="I17" i="5"/>
  <c r="I18" i="5"/>
  <c r="I19" i="5"/>
  <c r="I20" i="5"/>
  <c r="I21" i="5"/>
  <c r="I22" i="5"/>
  <c r="I7" i="5"/>
  <c r="D58" i="4"/>
  <c r="D59" i="4"/>
  <c r="D60" i="4"/>
  <c r="D57" i="4"/>
  <c r="G47" i="4"/>
  <c r="G48" i="4"/>
  <c r="G49" i="4"/>
  <c r="G50" i="4"/>
  <c r="G51" i="4"/>
  <c r="G52" i="4"/>
  <c r="G53" i="4"/>
  <c r="G46" i="4"/>
  <c r="I8" i="4"/>
  <c r="I9" i="4"/>
  <c r="I10" i="4"/>
  <c r="I11" i="4"/>
  <c r="I12" i="4"/>
  <c r="I13" i="4"/>
  <c r="I14" i="4"/>
  <c r="I15" i="4"/>
  <c r="I16" i="4"/>
  <c r="I17" i="4"/>
  <c r="I18" i="4"/>
  <c r="I19" i="4"/>
  <c r="I20" i="4"/>
  <c r="I21" i="4"/>
  <c r="I22" i="4"/>
  <c r="I7" i="4"/>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6" i="5"/>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S48" i="4"/>
  <c r="S49" i="4"/>
  <c r="S50" i="4"/>
  <c r="S51" i="4"/>
  <c r="S52" i="4"/>
  <c r="S53" i="4"/>
  <c r="S54" i="4"/>
  <c r="S55" i="4"/>
  <c r="S56" i="4"/>
  <c r="S57" i="4"/>
  <c r="S58" i="4"/>
  <c r="S59" i="4"/>
  <c r="S60" i="4"/>
  <c r="S61" i="4"/>
  <c r="S62" i="4"/>
  <c r="S63" i="4"/>
  <c r="S64" i="4"/>
  <c r="S65" i="4"/>
  <c r="S66" i="4"/>
  <c r="S67" i="4"/>
  <c r="S68" i="4"/>
  <c r="S69" i="4"/>
  <c r="S70" i="4"/>
  <c r="S71" i="4"/>
  <c r="S72" i="4"/>
  <c r="S73" i="4"/>
  <c r="S74" i="4"/>
  <c r="S75" i="4"/>
  <c r="S76" i="4"/>
  <c r="S77" i="4"/>
  <c r="S78" i="4"/>
  <c r="S79" i="4"/>
  <c r="S80" i="4"/>
  <c r="S81" i="4"/>
  <c r="S82" i="4"/>
  <c r="S83" i="4"/>
  <c r="S84" i="4"/>
  <c r="S85" i="4"/>
  <c r="S86" i="4"/>
  <c r="S87" i="4"/>
  <c r="S88" i="4"/>
  <c r="S89" i="4"/>
  <c r="S90" i="4"/>
  <c r="S91" i="4"/>
  <c r="S92" i="4"/>
  <c r="S93" i="4"/>
  <c r="S94" i="4"/>
  <c r="S95" i="4"/>
  <c r="S96" i="4"/>
  <c r="S97" i="4"/>
  <c r="S98" i="4"/>
  <c r="S99" i="4"/>
  <c r="S100" i="4"/>
  <c r="S101" i="4"/>
  <c r="S102" i="4"/>
  <c r="S103" i="4"/>
  <c r="S104" i="4"/>
  <c r="S105" i="4"/>
  <c r="S106" i="4"/>
  <c r="S107" i="4"/>
  <c r="S108" i="4"/>
  <c r="S109" i="4"/>
  <c r="S110" i="4"/>
  <c r="S111" i="4"/>
  <c r="S112" i="4"/>
  <c r="S113" i="4"/>
  <c r="S114" i="4"/>
  <c r="S116" i="4"/>
  <c r="S117" i="4"/>
  <c r="S118" i="4"/>
  <c r="S119" i="4"/>
  <c r="S120" i="4"/>
  <c r="S121" i="4"/>
  <c r="S122" i="4"/>
  <c r="S123" i="4"/>
  <c r="S124" i="4"/>
  <c r="S125" i="4"/>
  <c r="S126" i="4"/>
  <c r="S127" i="4"/>
  <c r="S128" i="4"/>
  <c r="S129" i="4"/>
  <c r="S130" i="4"/>
  <c r="S131" i="4"/>
  <c r="S132" i="4"/>
  <c r="S133" i="4"/>
  <c r="S6" i="4"/>
  <c r="F26" i="9" l="1"/>
  <c r="F32" i="9"/>
  <c r="F30" i="9"/>
  <c r="F28" i="9"/>
  <c r="G26" i="4"/>
  <c r="F12" i="4" l="1"/>
  <c r="F11" i="4"/>
  <c r="F26" i="4"/>
  <c r="T11" i="4" s="1"/>
  <c r="C6" i="3" l="1"/>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W133" i="5"/>
  <c r="V133" i="5"/>
  <c r="U133" i="5"/>
  <c r="T133" i="5"/>
  <c r="W132" i="5"/>
  <c r="V132" i="5"/>
  <c r="U132" i="5"/>
  <c r="T132" i="5"/>
  <c r="W131" i="5"/>
  <c r="V131" i="5"/>
  <c r="U131" i="5"/>
  <c r="T131" i="5"/>
  <c r="W130" i="5"/>
  <c r="V130" i="5"/>
  <c r="U130" i="5"/>
  <c r="T130" i="5"/>
  <c r="W129" i="5"/>
  <c r="V129" i="5"/>
  <c r="U129" i="5"/>
  <c r="T129" i="5"/>
  <c r="W128" i="5"/>
  <c r="V128" i="5"/>
  <c r="U128" i="5"/>
  <c r="T128" i="5"/>
  <c r="W127" i="5"/>
  <c r="V127" i="5"/>
  <c r="U127" i="5"/>
  <c r="T127" i="5"/>
  <c r="W126" i="5"/>
  <c r="V126" i="5"/>
  <c r="U126" i="5"/>
  <c r="T126" i="5"/>
  <c r="W125" i="5"/>
  <c r="V125" i="5"/>
  <c r="U125" i="5"/>
  <c r="T125" i="5"/>
  <c r="W124" i="5"/>
  <c r="V124" i="5"/>
  <c r="U124" i="5"/>
  <c r="T124" i="5"/>
  <c r="W123" i="5"/>
  <c r="V123" i="5"/>
  <c r="U123" i="5"/>
  <c r="T123" i="5"/>
  <c r="W122" i="5"/>
  <c r="V122" i="5"/>
  <c r="U122" i="5"/>
  <c r="T122" i="5"/>
  <c r="W121" i="5"/>
  <c r="V121" i="5"/>
  <c r="U121" i="5"/>
  <c r="T121" i="5"/>
  <c r="W120" i="5"/>
  <c r="V120" i="5"/>
  <c r="U120" i="5"/>
  <c r="T120" i="5"/>
  <c r="W119" i="5"/>
  <c r="V119" i="5"/>
  <c r="U119" i="5"/>
  <c r="T119" i="5"/>
  <c r="W118" i="5"/>
  <c r="V118" i="5"/>
  <c r="U118" i="5"/>
  <c r="T118" i="5"/>
  <c r="W117" i="5"/>
  <c r="V117" i="5"/>
  <c r="U117" i="5"/>
  <c r="T117" i="5"/>
  <c r="W116" i="5"/>
  <c r="V116" i="5"/>
  <c r="U116" i="5"/>
  <c r="T116" i="5"/>
  <c r="W115" i="5"/>
  <c r="V115" i="5"/>
  <c r="U115" i="5"/>
  <c r="T115" i="5"/>
  <c r="W114" i="5"/>
  <c r="V114" i="5"/>
  <c r="U114" i="5"/>
  <c r="T114" i="5"/>
  <c r="W113" i="5"/>
  <c r="V113" i="5"/>
  <c r="U113" i="5"/>
  <c r="T113" i="5"/>
  <c r="W112" i="5"/>
  <c r="V112" i="5"/>
  <c r="U112" i="5"/>
  <c r="T112" i="5"/>
  <c r="W111" i="5"/>
  <c r="V111" i="5"/>
  <c r="U111" i="5"/>
  <c r="T111" i="5"/>
  <c r="W110" i="5"/>
  <c r="V110" i="5"/>
  <c r="U110" i="5"/>
  <c r="T110" i="5"/>
  <c r="W109" i="5"/>
  <c r="V109" i="5"/>
  <c r="U109" i="5"/>
  <c r="T109" i="5"/>
  <c r="W108" i="5"/>
  <c r="V108" i="5"/>
  <c r="U108" i="5"/>
  <c r="T108" i="5"/>
  <c r="W107" i="5"/>
  <c r="V107" i="5"/>
  <c r="U107" i="5"/>
  <c r="T107" i="5"/>
  <c r="W106" i="5"/>
  <c r="V106" i="5"/>
  <c r="U106" i="5"/>
  <c r="T106" i="5"/>
  <c r="W105" i="5"/>
  <c r="V105" i="5"/>
  <c r="U105" i="5"/>
  <c r="T105" i="5"/>
  <c r="W104" i="5"/>
  <c r="V104" i="5"/>
  <c r="U104" i="5"/>
  <c r="T104" i="5"/>
  <c r="W103" i="5"/>
  <c r="V103" i="5"/>
  <c r="U103" i="5"/>
  <c r="T103" i="5"/>
  <c r="W102" i="5"/>
  <c r="V102" i="5"/>
  <c r="U102" i="5"/>
  <c r="T102" i="5"/>
  <c r="W101" i="5"/>
  <c r="V101" i="5"/>
  <c r="U101" i="5"/>
  <c r="T101" i="5"/>
  <c r="W100" i="5"/>
  <c r="V100" i="5"/>
  <c r="U100" i="5"/>
  <c r="T100" i="5"/>
  <c r="W99" i="5"/>
  <c r="V99" i="5"/>
  <c r="U99" i="5"/>
  <c r="T99" i="5"/>
  <c r="W98" i="5"/>
  <c r="V98" i="5"/>
  <c r="U98" i="5"/>
  <c r="T98" i="5"/>
  <c r="W97" i="5"/>
  <c r="V97" i="5"/>
  <c r="U97" i="5"/>
  <c r="T97" i="5"/>
  <c r="W96" i="5"/>
  <c r="V96" i="5"/>
  <c r="U96" i="5"/>
  <c r="T96" i="5"/>
  <c r="W95" i="5"/>
  <c r="V95" i="5"/>
  <c r="U95" i="5"/>
  <c r="T95" i="5"/>
  <c r="W94" i="5"/>
  <c r="V94" i="5"/>
  <c r="U94" i="5"/>
  <c r="T94" i="5"/>
  <c r="W93" i="5"/>
  <c r="V93" i="5"/>
  <c r="U93" i="5"/>
  <c r="T93" i="5"/>
  <c r="W92" i="5"/>
  <c r="V92" i="5"/>
  <c r="U92" i="5"/>
  <c r="T92" i="5"/>
  <c r="W91" i="5"/>
  <c r="V91" i="5"/>
  <c r="U91" i="5"/>
  <c r="T91" i="5"/>
  <c r="W90" i="5"/>
  <c r="V90" i="5"/>
  <c r="U90" i="5"/>
  <c r="T90" i="5"/>
  <c r="W89" i="5"/>
  <c r="V89" i="5"/>
  <c r="U89" i="5"/>
  <c r="T89" i="5"/>
  <c r="W88" i="5"/>
  <c r="V88" i="5"/>
  <c r="U88" i="5"/>
  <c r="T88" i="5"/>
  <c r="W87" i="5"/>
  <c r="V87" i="5"/>
  <c r="U87" i="5"/>
  <c r="T87" i="5"/>
  <c r="W86" i="5"/>
  <c r="V86" i="5"/>
  <c r="U86" i="5"/>
  <c r="T86" i="5"/>
  <c r="W85" i="5"/>
  <c r="V85" i="5"/>
  <c r="U85" i="5"/>
  <c r="T85" i="5"/>
  <c r="W84" i="5"/>
  <c r="V84" i="5"/>
  <c r="U84" i="5"/>
  <c r="T84" i="5"/>
  <c r="W83" i="5"/>
  <c r="V83" i="5"/>
  <c r="U83" i="5"/>
  <c r="T83" i="5"/>
  <c r="W82" i="5"/>
  <c r="V82" i="5"/>
  <c r="U82" i="5"/>
  <c r="T82" i="5"/>
  <c r="W81" i="5"/>
  <c r="V81" i="5"/>
  <c r="U81" i="5"/>
  <c r="T81" i="5"/>
  <c r="W80" i="5"/>
  <c r="V80" i="5"/>
  <c r="U80" i="5"/>
  <c r="T80" i="5"/>
  <c r="W79" i="5"/>
  <c r="V79" i="5"/>
  <c r="U79" i="5"/>
  <c r="T79" i="5"/>
  <c r="W78" i="5"/>
  <c r="V78" i="5"/>
  <c r="U78" i="5"/>
  <c r="T78" i="5"/>
  <c r="W77" i="5"/>
  <c r="V77" i="5"/>
  <c r="U77" i="5"/>
  <c r="T77" i="5"/>
  <c r="W76" i="5"/>
  <c r="V76" i="5"/>
  <c r="U76" i="5"/>
  <c r="T76" i="5"/>
  <c r="W75" i="5"/>
  <c r="V75" i="5"/>
  <c r="U75" i="5"/>
  <c r="T75" i="5"/>
  <c r="W74" i="5"/>
  <c r="V74" i="5"/>
  <c r="U74" i="5"/>
  <c r="T74" i="5"/>
  <c r="W73" i="5"/>
  <c r="V73" i="5"/>
  <c r="U73" i="5"/>
  <c r="T73" i="5"/>
  <c r="W72" i="5"/>
  <c r="V72" i="5"/>
  <c r="U72" i="5"/>
  <c r="T72" i="5"/>
  <c r="W71" i="5"/>
  <c r="V71" i="5"/>
  <c r="U71" i="5"/>
  <c r="T71" i="5"/>
  <c r="W70" i="5"/>
  <c r="V70" i="5"/>
  <c r="U70" i="5"/>
  <c r="T70" i="5"/>
  <c r="W69" i="5"/>
  <c r="V69" i="5"/>
  <c r="U69" i="5"/>
  <c r="T69" i="5"/>
  <c r="W68" i="5"/>
  <c r="V68" i="5"/>
  <c r="U68" i="5"/>
  <c r="T68" i="5"/>
  <c r="W67" i="5"/>
  <c r="V67" i="5"/>
  <c r="U67" i="5"/>
  <c r="T67" i="5"/>
  <c r="W66" i="5"/>
  <c r="V66" i="5"/>
  <c r="U66" i="5"/>
  <c r="T66" i="5"/>
  <c r="W65" i="5"/>
  <c r="V65" i="5"/>
  <c r="U65" i="5"/>
  <c r="T65" i="5"/>
  <c r="W64" i="5"/>
  <c r="V64" i="5"/>
  <c r="U64" i="5"/>
  <c r="T64" i="5"/>
  <c r="W63" i="5"/>
  <c r="V63" i="5"/>
  <c r="U63" i="5"/>
  <c r="T63" i="5"/>
  <c r="W62" i="5"/>
  <c r="V62" i="5"/>
  <c r="U62" i="5"/>
  <c r="T62" i="5"/>
  <c r="W61" i="5"/>
  <c r="V61" i="5"/>
  <c r="U61" i="5"/>
  <c r="T61" i="5"/>
  <c r="W60" i="5"/>
  <c r="V60" i="5"/>
  <c r="U60" i="5"/>
  <c r="T60" i="5"/>
  <c r="W59" i="5"/>
  <c r="V59" i="5"/>
  <c r="U59" i="5"/>
  <c r="T59" i="5"/>
  <c r="W58" i="5"/>
  <c r="V58" i="5"/>
  <c r="U58" i="5"/>
  <c r="T58" i="5"/>
  <c r="W57" i="5"/>
  <c r="V57" i="5"/>
  <c r="U57" i="5"/>
  <c r="T57" i="5"/>
  <c r="W56" i="5"/>
  <c r="V56" i="5"/>
  <c r="U56" i="5"/>
  <c r="T56" i="5"/>
  <c r="W55" i="5"/>
  <c r="V55" i="5"/>
  <c r="U55" i="5"/>
  <c r="T55" i="5"/>
  <c r="W54" i="5"/>
  <c r="V54" i="5"/>
  <c r="U54" i="5"/>
  <c r="T54" i="5"/>
  <c r="W53" i="5"/>
  <c r="V53" i="5"/>
  <c r="U53" i="5"/>
  <c r="T53" i="5"/>
  <c r="W52" i="5"/>
  <c r="V52" i="5"/>
  <c r="U52" i="5"/>
  <c r="T52" i="5"/>
  <c r="W51" i="5"/>
  <c r="V51" i="5"/>
  <c r="U51" i="5"/>
  <c r="T51" i="5"/>
  <c r="W50" i="5"/>
  <c r="V50" i="5"/>
  <c r="U50" i="5"/>
  <c r="T50" i="5"/>
  <c r="W49" i="5"/>
  <c r="V49" i="5"/>
  <c r="U49" i="5"/>
  <c r="T49" i="5"/>
  <c r="W48" i="5"/>
  <c r="V48" i="5"/>
  <c r="U48" i="5"/>
  <c r="T48" i="5"/>
  <c r="W47" i="5"/>
  <c r="V47" i="5"/>
  <c r="U47" i="5"/>
  <c r="T47" i="5"/>
  <c r="W46" i="5"/>
  <c r="V46" i="5"/>
  <c r="U46" i="5"/>
  <c r="T46" i="5"/>
  <c r="W45" i="5"/>
  <c r="V45" i="5"/>
  <c r="U45" i="5"/>
  <c r="T45" i="5"/>
  <c r="W44" i="5"/>
  <c r="V44" i="5"/>
  <c r="U44" i="5"/>
  <c r="T44" i="5"/>
  <c r="W43" i="5"/>
  <c r="V43" i="5"/>
  <c r="U43" i="5"/>
  <c r="T43" i="5"/>
  <c r="W42" i="5"/>
  <c r="V42" i="5"/>
  <c r="U42" i="5"/>
  <c r="T42" i="5"/>
  <c r="W41" i="5"/>
  <c r="V41" i="5"/>
  <c r="U41" i="5"/>
  <c r="T41" i="5"/>
  <c r="W40" i="5"/>
  <c r="V40" i="5"/>
  <c r="U40" i="5"/>
  <c r="T40" i="5"/>
  <c r="W39" i="5"/>
  <c r="V39" i="5"/>
  <c r="U39" i="5"/>
  <c r="T39" i="5"/>
  <c r="W38" i="5"/>
  <c r="V38" i="5"/>
  <c r="U38" i="5"/>
  <c r="T38" i="5"/>
  <c r="W37" i="5"/>
  <c r="V37" i="5"/>
  <c r="U37" i="5"/>
  <c r="T37" i="5"/>
  <c r="W36" i="5"/>
  <c r="V36" i="5"/>
  <c r="U36" i="5"/>
  <c r="T36" i="5"/>
  <c r="W35" i="5"/>
  <c r="V35" i="5"/>
  <c r="U35" i="5"/>
  <c r="T35" i="5"/>
  <c r="W34" i="5"/>
  <c r="V34" i="5"/>
  <c r="U34" i="5"/>
  <c r="T34" i="5"/>
  <c r="W33" i="5"/>
  <c r="V33" i="5"/>
  <c r="U33" i="5"/>
  <c r="T33" i="5"/>
  <c r="W32" i="5"/>
  <c r="V32" i="5"/>
  <c r="U32" i="5"/>
  <c r="T32" i="5"/>
  <c r="W31" i="5"/>
  <c r="V31" i="5"/>
  <c r="U31" i="5"/>
  <c r="T31" i="5"/>
  <c r="W30" i="5"/>
  <c r="V30" i="5"/>
  <c r="U30" i="5"/>
  <c r="T30" i="5"/>
  <c r="W29" i="5"/>
  <c r="V29" i="5"/>
  <c r="U29" i="5"/>
  <c r="T29" i="5"/>
  <c r="W28" i="5"/>
  <c r="V28" i="5"/>
  <c r="U28" i="5"/>
  <c r="T28" i="5"/>
  <c r="W27" i="5"/>
  <c r="V27" i="5"/>
  <c r="U27" i="5"/>
  <c r="T27" i="5"/>
  <c r="W26" i="5"/>
  <c r="V26" i="5"/>
  <c r="U26" i="5"/>
  <c r="T26" i="5"/>
  <c r="W25" i="5"/>
  <c r="V25" i="5"/>
  <c r="U25" i="5"/>
  <c r="T25" i="5"/>
  <c r="W24" i="5"/>
  <c r="V24" i="5"/>
  <c r="U24" i="5"/>
  <c r="T24" i="5"/>
  <c r="W23" i="5"/>
  <c r="V23" i="5"/>
  <c r="U23" i="5"/>
  <c r="T23" i="5"/>
  <c r="W22" i="5"/>
  <c r="V22" i="5"/>
  <c r="U22" i="5"/>
  <c r="T22" i="5"/>
  <c r="W21" i="5"/>
  <c r="V21" i="5"/>
  <c r="U21" i="5"/>
  <c r="T21" i="5"/>
  <c r="W20" i="5"/>
  <c r="V20" i="5"/>
  <c r="U20" i="5"/>
  <c r="T20" i="5"/>
  <c r="W19" i="5"/>
  <c r="V19" i="5"/>
  <c r="U19" i="5"/>
  <c r="T19" i="5"/>
  <c r="W18" i="5"/>
  <c r="V18" i="5"/>
  <c r="U18" i="5"/>
  <c r="T18" i="5"/>
  <c r="W17" i="5"/>
  <c r="V17" i="5"/>
  <c r="U17" i="5"/>
  <c r="T17" i="5"/>
  <c r="W16" i="5"/>
  <c r="V16" i="5"/>
  <c r="U16" i="5"/>
  <c r="T16" i="5"/>
  <c r="W15" i="5"/>
  <c r="V15" i="5"/>
  <c r="U15" i="5"/>
  <c r="T15" i="5"/>
  <c r="W14" i="5"/>
  <c r="V14" i="5"/>
  <c r="U14" i="5"/>
  <c r="T14" i="5"/>
  <c r="W13" i="5"/>
  <c r="V13" i="5"/>
  <c r="U13" i="5"/>
  <c r="T13" i="5"/>
  <c r="W12" i="5"/>
  <c r="V12" i="5"/>
  <c r="U12" i="5"/>
  <c r="T12" i="5"/>
  <c r="W11" i="5"/>
  <c r="V11" i="5"/>
  <c r="U11" i="5"/>
  <c r="T11" i="5"/>
  <c r="W10" i="5"/>
  <c r="V10" i="5"/>
  <c r="U10" i="5"/>
  <c r="T10" i="5"/>
  <c r="W9" i="5"/>
  <c r="V9" i="5"/>
  <c r="U9" i="5"/>
  <c r="T9" i="5"/>
  <c r="W8" i="5"/>
  <c r="V8" i="5"/>
  <c r="U8" i="5"/>
  <c r="T8" i="5"/>
  <c r="W7" i="5"/>
  <c r="V7" i="5"/>
  <c r="U7" i="5"/>
  <c r="T7" i="5"/>
  <c r="W6" i="5"/>
  <c r="V6" i="5"/>
  <c r="U6" i="5"/>
  <c r="T6" i="5"/>
  <c r="C69" i="6" l="1"/>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 r="C9" i="6"/>
  <c r="C8" i="6"/>
  <c r="C7" i="6"/>
  <c r="C6" i="6"/>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C22" i="5"/>
  <c r="C21" i="5"/>
  <c r="C20" i="5"/>
  <c r="C19" i="5"/>
  <c r="C18" i="5"/>
  <c r="C17" i="5"/>
  <c r="C16" i="5"/>
  <c r="C15" i="5"/>
  <c r="C14" i="5"/>
  <c r="C13" i="5"/>
  <c r="C12" i="5"/>
  <c r="C11" i="5"/>
  <c r="C10" i="5"/>
  <c r="C9" i="5"/>
  <c r="C8" i="5"/>
  <c r="C7" i="5"/>
  <c r="L133" i="5"/>
  <c r="K133" i="5"/>
  <c r="L132" i="5"/>
  <c r="K132" i="5"/>
  <c r="L131" i="5"/>
  <c r="K131" i="5"/>
  <c r="L130" i="5"/>
  <c r="K130" i="5"/>
  <c r="L129" i="5"/>
  <c r="K129" i="5"/>
  <c r="L128" i="5"/>
  <c r="K128" i="5"/>
  <c r="L127" i="5"/>
  <c r="K127" i="5"/>
  <c r="L126" i="5"/>
  <c r="K126" i="5"/>
  <c r="L125" i="5"/>
  <c r="K125" i="5"/>
  <c r="L124" i="5"/>
  <c r="K124" i="5"/>
  <c r="L123" i="5"/>
  <c r="K123" i="5"/>
  <c r="L122" i="5"/>
  <c r="K122" i="5"/>
  <c r="L121" i="5"/>
  <c r="K121" i="5"/>
  <c r="L120" i="5"/>
  <c r="K120" i="5"/>
  <c r="L119" i="5"/>
  <c r="K119" i="5"/>
  <c r="L118" i="5"/>
  <c r="K118" i="5"/>
  <c r="L117" i="5"/>
  <c r="K117" i="5"/>
  <c r="L116" i="5"/>
  <c r="K116" i="5"/>
  <c r="L115" i="5"/>
  <c r="K115" i="5"/>
  <c r="L114" i="5"/>
  <c r="K114" i="5"/>
  <c r="L113" i="5"/>
  <c r="K113" i="5"/>
  <c r="L112" i="5"/>
  <c r="K112" i="5"/>
  <c r="L111" i="5"/>
  <c r="K111" i="5"/>
  <c r="L110" i="5"/>
  <c r="K110" i="5"/>
  <c r="L109" i="5"/>
  <c r="K109" i="5"/>
  <c r="L108" i="5"/>
  <c r="K108" i="5"/>
  <c r="L107" i="5"/>
  <c r="K107" i="5"/>
  <c r="L106" i="5"/>
  <c r="K106" i="5"/>
  <c r="L105" i="5"/>
  <c r="K105" i="5"/>
  <c r="L104" i="5"/>
  <c r="K104" i="5"/>
  <c r="L103" i="5"/>
  <c r="K103" i="5"/>
  <c r="L102" i="5"/>
  <c r="K102" i="5"/>
  <c r="L101" i="5"/>
  <c r="K101" i="5"/>
  <c r="L100" i="5"/>
  <c r="K100" i="5"/>
  <c r="L99" i="5"/>
  <c r="K99" i="5"/>
  <c r="L98" i="5"/>
  <c r="K98" i="5"/>
  <c r="L97" i="5"/>
  <c r="K97" i="5"/>
  <c r="L96" i="5"/>
  <c r="K96" i="5"/>
  <c r="L95" i="5"/>
  <c r="K95" i="5"/>
  <c r="L94" i="5"/>
  <c r="K94" i="5"/>
  <c r="L93" i="5"/>
  <c r="K93" i="5"/>
  <c r="L92" i="5"/>
  <c r="K92" i="5"/>
  <c r="L91" i="5"/>
  <c r="K91" i="5"/>
  <c r="L90" i="5"/>
  <c r="K90" i="5"/>
  <c r="L89" i="5"/>
  <c r="K89" i="5"/>
  <c r="L88" i="5"/>
  <c r="K88" i="5"/>
  <c r="L87" i="5"/>
  <c r="K87" i="5"/>
  <c r="L86" i="5"/>
  <c r="K86" i="5"/>
  <c r="L85" i="5"/>
  <c r="K85" i="5"/>
  <c r="L84" i="5"/>
  <c r="K84" i="5"/>
  <c r="L83" i="5"/>
  <c r="K83" i="5"/>
  <c r="L82" i="5"/>
  <c r="K82" i="5"/>
  <c r="L81" i="5"/>
  <c r="K81" i="5"/>
  <c r="L80" i="5"/>
  <c r="K80" i="5"/>
  <c r="L79" i="5"/>
  <c r="K79" i="5"/>
  <c r="L78" i="5"/>
  <c r="K78" i="5"/>
  <c r="L77" i="5"/>
  <c r="K77" i="5"/>
  <c r="L76" i="5"/>
  <c r="K76" i="5"/>
  <c r="L75" i="5"/>
  <c r="K75" i="5"/>
  <c r="L74" i="5"/>
  <c r="K74" i="5"/>
  <c r="L73" i="5"/>
  <c r="K73" i="5"/>
  <c r="L72" i="5"/>
  <c r="K72" i="5"/>
  <c r="L71" i="5"/>
  <c r="K71" i="5"/>
  <c r="L70" i="5"/>
  <c r="K70" i="5"/>
  <c r="L69" i="5"/>
  <c r="K69" i="5"/>
  <c r="L68" i="5"/>
  <c r="K68" i="5"/>
  <c r="L67" i="5"/>
  <c r="K67" i="5"/>
  <c r="L66" i="5"/>
  <c r="K66" i="5"/>
  <c r="L65" i="5"/>
  <c r="K65" i="5"/>
  <c r="L64" i="5"/>
  <c r="K64" i="5"/>
  <c r="L63" i="5"/>
  <c r="K63" i="5"/>
  <c r="L62" i="5"/>
  <c r="K62" i="5"/>
  <c r="L61" i="5"/>
  <c r="K61" i="5"/>
  <c r="L60" i="5"/>
  <c r="K60" i="5"/>
  <c r="L59" i="5"/>
  <c r="K59" i="5"/>
  <c r="L58" i="5"/>
  <c r="K58" i="5"/>
  <c r="L57" i="5"/>
  <c r="K57" i="5"/>
  <c r="L56" i="5"/>
  <c r="K56" i="5"/>
  <c r="L55" i="5"/>
  <c r="K55" i="5"/>
  <c r="L54" i="5"/>
  <c r="K54" i="5"/>
  <c r="L53" i="5"/>
  <c r="K53" i="5"/>
  <c r="L52" i="5"/>
  <c r="K52" i="5"/>
  <c r="L51" i="5"/>
  <c r="K51" i="5"/>
  <c r="L50" i="5"/>
  <c r="K50" i="5"/>
  <c r="L49" i="5"/>
  <c r="K49" i="5"/>
  <c r="L48" i="5"/>
  <c r="K48" i="5"/>
  <c r="L47" i="5"/>
  <c r="K47" i="5"/>
  <c r="L46" i="5"/>
  <c r="K46" i="5"/>
  <c r="L45" i="5"/>
  <c r="K45" i="5"/>
  <c r="L44" i="5"/>
  <c r="K44" i="5"/>
  <c r="L43" i="5"/>
  <c r="K43" i="5"/>
  <c r="L42" i="5"/>
  <c r="K42" i="5"/>
  <c r="L41" i="5"/>
  <c r="K41" i="5"/>
  <c r="L40" i="5"/>
  <c r="K40" i="5"/>
  <c r="L39" i="5"/>
  <c r="K39" i="5"/>
  <c r="L38" i="5"/>
  <c r="K38" i="5"/>
  <c r="Y37" i="5"/>
  <c r="L37" i="5"/>
  <c r="K37" i="5"/>
  <c r="Y36" i="5"/>
  <c r="L36" i="5"/>
  <c r="K36" i="5"/>
  <c r="Y35" i="5"/>
  <c r="L35" i="5"/>
  <c r="K35" i="5"/>
  <c r="Y34" i="5"/>
  <c r="L34" i="5"/>
  <c r="K34" i="5"/>
  <c r="Y33" i="5"/>
  <c r="L33" i="5"/>
  <c r="K33" i="5"/>
  <c r="Y32" i="5"/>
  <c r="L32" i="5"/>
  <c r="K32" i="5"/>
  <c r="Y31" i="5"/>
  <c r="L31" i="5"/>
  <c r="K31" i="5"/>
  <c r="Y30" i="5"/>
  <c r="L30" i="5"/>
  <c r="K30" i="5"/>
  <c r="Y29" i="5"/>
  <c r="L29" i="5"/>
  <c r="K29" i="5"/>
  <c r="Y28" i="5"/>
  <c r="L28" i="5"/>
  <c r="K28" i="5"/>
  <c r="Y27" i="5"/>
  <c r="L27" i="5"/>
  <c r="K27" i="5"/>
  <c r="Y26" i="5"/>
  <c r="L26" i="5"/>
  <c r="K26" i="5"/>
  <c r="Y25" i="5"/>
  <c r="L25" i="5"/>
  <c r="K25" i="5"/>
  <c r="Y24" i="5"/>
  <c r="L24" i="5"/>
  <c r="K24" i="5"/>
  <c r="Y23" i="5"/>
  <c r="L23" i="5"/>
  <c r="K23" i="5"/>
  <c r="Y22" i="5"/>
  <c r="L22" i="5"/>
  <c r="K22" i="5"/>
  <c r="Y21" i="5"/>
  <c r="L21" i="5"/>
  <c r="K21" i="5"/>
  <c r="Y20" i="5"/>
  <c r="L20" i="5"/>
  <c r="K20" i="5"/>
  <c r="Y19" i="5"/>
  <c r="L19" i="5"/>
  <c r="K19" i="5"/>
  <c r="Y18" i="5"/>
  <c r="L18" i="5"/>
  <c r="K18" i="5"/>
  <c r="Y17" i="5"/>
  <c r="L17" i="5"/>
  <c r="K17" i="5"/>
  <c r="Y16" i="5"/>
  <c r="L16" i="5"/>
  <c r="K16" i="5"/>
  <c r="Y15" i="5"/>
  <c r="L15" i="5"/>
  <c r="K15" i="5"/>
  <c r="Y14" i="5"/>
  <c r="L14" i="5"/>
  <c r="K14" i="5"/>
  <c r="Y13" i="5"/>
  <c r="L13" i="5"/>
  <c r="K13" i="5"/>
  <c r="Y12" i="5"/>
  <c r="L12" i="5"/>
  <c r="K12" i="5"/>
  <c r="Y11" i="5"/>
  <c r="L11" i="5"/>
  <c r="K11" i="5"/>
  <c r="Y10" i="5"/>
  <c r="L10" i="5"/>
  <c r="K10" i="5"/>
  <c r="Y9" i="5"/>
  <c r="L9" i="5"/>
  <c r="K9" i="5"/>
  <c r="Y8" i="5"/>
  <c r="L8" i="5"/>
  <c r="K8" i="5"/>
  <c r="Y7" i="5"/>
  <c r="L7" i="5"/>
  <c r="K7" i="5"/>
  <c r="Y6" i="5"/>
  <c r="L6" i="5"/>
  <c r="K6" i="5"/>
  <c r="Y37" i="4"/>
  <c r="Y36" i="4"/>
  <c r="Y35" i="4"/>
  <c r="Y34" i="4"/>
  <c r="Y33" i="4"/>
  <c r="Y32" i="4"/>
  <c r="Y31" i="4"/>
  <c r="Y30" i="4"/>
  <c r="Y29" i="4"/>
  <c r="Y28" i="4"/>
  <c r="Y27" i="4"/>
  <c r="Y26" i="4"/>
  <c r="Y25" i="4"/>
  <c r="Y24" i="4"/>
  <c r="Y23" i="4"/>
  <c r="Y22" i="4"/>
  <c r="Y21" i="4"/>
  <c r="Y20" i="4"/>
  <c r="Y19" i="4"/>
  <c r="Y18" i="4"/>
  <c r="Y17" i="4"/>
  <c r="Y16" i="4"/>
  <c r="Y15" i="4"/>
  <c r="Y14" i="4"/>
  <c r="Y13" i="4"/>
  <c r="Y12" i="4"/>
  <c r="Y11" i="4"/>
  <c r="Y10" i="4"/>
  <c r="Y9" i="4"/>
  <c r="Y8" i="4"/>
  <c r="Y7" i="4"/>
  <c r="Y6"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C41" i="4"/>
  <c r="C40" i="4"/>
  <c r="C39" i="4"/>
  <c r="C38" i="4"/>
  <c r="C37" i="4"/>
  <c r="C36" i="4"/>
  <c r="C35" i="4"/>
  <c r="C34" i="4"/>
  <c r="C33" i="4"/>
  <c r="C32" i="4"/>
  <c r="C31" i="4"/>
  <c r="C30" i="4"/>
  <c r="C29" i="4"/>
  <c r="C28" i="4"/>
  <c r="C27" i="4"/>
  <c r="C26" i="4"/>
  <c r="L133" i="4"/>
  <c r="L132" i="4"/>
  <c r="L131" i="4"/>
  <c r="L130" i="4"/>
  <c r="L129" i="4"/>
  <c r="L128" i="4"/>
  <c r="L127" i="4"/>
  <c r="L126" i="4"/>
  <c r="L125" i="4"/>
  <c r="L124" i="4"/>
  <c r="L123" i="4"/>
  <c r="L122" i="4"/>
  <c r="L121" i="4"/>
  <c r="L120" i="4"/>
  <c r="L119" i="4"/>
  <c r="L118" i="4"/>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53" i="4"/>
  <c r="L52" i="4"/>
  <c r="L51" i="4"/>
  <c r="L50" i="4"/>
  <c r="L49" i="4"/>
  <c r="L48" i="4"/>
  <c r="L47" i="4"/>
  <c r="L46" i="4"/>
  <c r="L45" i="4"/>
  <c r="L44" i="4"/>
  <c r="L43" i="4"/>
  <c r="L42" i="4"/>
  <c r="L41" i="4"/>
  <c r="L40" i="4"/>
  <c r="L39" i="4"/>
  <c r="L38" i="4"/>
  <c r="L37" i="4"/>
  <c r="L36" i="4"/>
  <c r="L35" i="4"/>
  <c r="L34" i="4"/>
  <c r="L33" i="4"/>
  <c r="L32" i="4"/>
  <c r="L31" i="4"/>
  <c r="L30" i="4"/>
  <c r="L29" i="4"/>
  <c r="L28" i="4"/>
  <c r="L27" i="4"/>
  <c r="L26" i="4"/>
  <c r="L25" i="4"/>
  <c r="L24" i="4"/>
  <c r="L23" i="4"/>
  <c r="L22" i="4"/>
  <c r="L21" i="4"/>
  <c r="L20" i="4"/>
  <c r="L19" i="4"/>
  <c r="L18" i="4"/>
  <c r="L17" i="4"/>
  <c r="L16" i="4"/>
  <c r="L15" i="4"/>
  <c r="L14" i="4"/>
  <c r="L13" i="4"/>
  <c r="L12" i="4"/>
  <c r="L11" i="4"/>
  <c r="L10" i="4"/>
  <c r="L9" i="4"/>
  <c r="L8" i="4"/>
  <c r="L7" i="4"/>
  <c r="L6" i="4"/>
  <c r="I41" i="4"/>
  <c r="W133" i="4" s="1"/>
  <c r="H41" i="4"/>
  <c r="V133" i="4" s="1"/>
  <c r="G41" i="4"/>
  <c r="U133" i="4" s="1"/>
  <c r="F41" i="4"/>
  <c r="T133" i="4" s="1"/>
  <c r="I40" i="4"/>
  <c r="W125" i="4" s="1"/>
  <c r="H40" i="4"/>
  <c r="V125" i="4" s="1"/>
  <c r="G40" i="4"/>
  <c r="U125" i="4" s="1"/>
  <c r="F40" i="4"/>
  <c r="T125" i="4" s="1"/>
  <c r="I39" i="4"/>
  <c r="W117" i="4" s="1"/>
  <c r="H39" i="4"/>
  <c r="V117" i="4" s="1"/>
  <c r="G39" i="4"/>
  <c r="U117" i="4" s="1"/>
  <c r="F39" i="4"/>
  <c r="T117" i="4" s="1"/>
  <c r="I38" i="4"/>
  <c r="W109" i="4" s="1"/>
  <c r="H38" i="4"/>
  <c r="V109" i="4" s="1"/>
  <c r="G38" i="4"/>
  <c r="U109" i="4" s="1"/>
  <c r="F38" i="4"/>
  <c r="T109" i="4" s="1"/>
  <c r="I37" i="4"/>
  <c r="W101" i="4" s="1"/>
  <c r="H37" i="4"/>
  <c r="V101" i="4" s="1"/>
  <c r="G37" i="4"/>
  <c r="U101" i="4" s="1"/>
  <c r="F37" i="4"/>
  <c r="T101" i="4" s="1"/>
  <c r="I36" i="4"/>
  <c r="W93" i="4" s="1"/>
  <c r="H36" i="4"/>
  <c r="V93" i="4" s="1"/>
  <c r="G36" i="4"/>
  <c r="U93" i="4" s="1"/>
  <c r="F36" i="4"/>
  <c r="T93" i="4" s="1"/>
  <c r="I35" i="4"/>
  <c r="W85" i="4" s="1"/>
  <c r="H35" i="4"/>
  <c r="V85" i="4" s="1"/>
  <c r="G35" i="4"/>
  <c r="U85" i="4" s="1"/>
  <c r="F35" i="4"/>
  <c r="T85" i="4" s="1"/>
  <c r="I34" i="4"/>
  <c r="W77" i="4" s="1"/>
  <c r="H34" i="4"/>
  <c r="V77" i="4" s="1"/>
  <c r="G34" i="4"/>
  <c r="U77" i="4" s="1"/>
  <c r="F34" i="4"/>
  <c r="T77" i="4" s="1"/>
  <c r="I33" i="4"/>
  <c r="W69" i="4" s="1"/>
  <c r="H33" i="4"/>
  <c r="V69" i="4" s="1"/>
  <c r="G33" i="4"/>
  <c r="U69" i="4" s="1"/>
  <c r="F33" i="4"/>
  <c r="T69" i="4" s="1"/>
  <c r="I32" i="4"/>
  <c r="W61" i="4" s="1"/>
  <c r="H32" i="4"/>
  <c r="V61" i="4" s="1"/>
  <c r="G32" i="4"/>
  <c r="U61" i="4" s="1"/>
  <c r="F32" i="4"/>
  <c r="T61" i="4" s="1"/>
  <c r="I31" i="4"/>
  <c r="W53" i="4" s="1"/>
  <c r="H31" i="4"/>
  <c r="V53" i="4" s="1"/>
  <c r="G31" i="4"/>
  <c r="U53" i="4" s="1"/>
  <c r="F31" i="4"/>
  <c r="T53" i="4" s="1"/>
  <c r="I30" i="4"/>
  <c r="W45" i="4" s="1"/>
  <c r="H30" i="4"/>
  <c r="V45" i="4" s="1"/>
  <c r="G30" i="4"/>
  <c r="U40" i="4" s="1"/>
  <c r="F30" i="4"/>
  <c r="T45" i="4" s="1"/>
  <c r="I29" i="4"/>
  <c r="W37" i="4" s="1"/>
  <c r="H29" i="4"/>
  <c r="V37" i="4" s="1"/>
  <c r="G29" i="4"/>
  <c r="U37" i="4" s="1"/>
  <c r="F29" i="4"/>
  <c r="T37" i="4" s="1"/>
  <c r="I28" i="4"/>
  <c r="W29" i="4" s="1"/>
  <c r="H28" i="4"/>
  <c r="V28" i="4" s="1"/>
  <c r="G28" i="4"/>
  <c r="U29" i="4" s="1"/>
  <c r="F28" i="4"/>
  <c r="T29" i="4" s="1"/>
  <c r="I27" i="4"/>
  <c r="W21" i="4" s="1"/>
  <c r="H27" i="4"/>
  <c r="V21" i="4" s="1"/>
  <c r="G27" i="4"/>
  <c r="U21" i="4" s="1"/>
  <c r="F27" i="4"/>
  <c r="T21" i="4" s="1"/>
  <c r="I26" i="4"/>
  <c r="W13" i="4" s="1"/>
  <c r="H26" i="4"/>
  <c r="V8" i="4" s="1"/>
  <c r="U13" i="4"/>
  <c r="T13" i="4"/>
  <c r="T35" i="4" l="1"/>
  <c r="U35" i="4"/>
  <c r="W58" i="4"/>
  <c r="U62" i="4"/>
  <c r="U23" i="4"/>
  <c r="V23" i="4"/>
  <c r="V26" i="4"/>
  <c r="T27" i="4"/>
  <c r="U31" i="4"/>
  <c r="T31" i="4"/>
  <c r="T32" i="4"/>
  <c r="W30" i="4"/>
  <c r="W34" i="4"/>
  <c r="W23" i="4"/>
  <c r="F22" i="3"/>
  <c r="F6" i="3"/>
  <c r="F34" i="3"/>
  <c r="F23" i="3"/>
  <c r="F7" i="3"/>
  <c r="F29" i="3"/>
  <c r="F18" i="3"/>
  <c r="F13" i="3"/>
  <c r="F19" i="3"/>
  <c r="F35" i="3"/>
  <c r="F14" i="3"/>
  <c r="F30" i="3"/>
  <c r="F20" i="3"/>
  <c r="F36" i="3"/>
  <c r="F15" i="3"/>
  <c r="F31" i="3"/>
  <c r="F37" i="3"/>
  <c r="F21" i="3"/>
  <c r="F16" i="3"/>
  <c r="F32" i="3"/>
  <c r="F17" i="3"/>
  <c r="F12" i="3"/>
  <c r="F33" i="3"/>
  <c r="F27" i="3"/>
  <c r="F26" i="3"/>
  <c r="F28" i="3"/>
  <c r="F8" i="3"/>
  <c r="F24" i="3"/>
  <c r="F11" i="3"/>
  <c r="F10" i="3"/>
  <c r="F25" i="3"/>
  <c r="F9" i="3"/>
  <c r="V62" i="4"/>
  <c r="W14" i="4"/>
  <c r="V31" i="4"/>
  <c r="V35" i="4"/>
  <c r="W62" i="4"/>
  <c r="T15" i="4"/>
  <c r="W26" i="4"/>
  <c r="W31" i="4"/>
  <c r="W35" i="4"/>
  <c r="U63" i="4"/>
  <c r="U15" i="4"/>
  <c r="T36" i="4"/>
  <c r="V63" i="4"/>
  <c r="W18" i="4"/>
  <c r="U27" i="4"/>
  <c r="U32" i="4"/>
  <c r="U36" i="4"/>
  <c r="U64" i="4"/>
  <c r="T19" i="4"/>
  <c r="V27" i="4"/>
  <c r="V32" i="4"/>
  <c r="V36" i="4"/>
  <c r="W66" i="4"/>
  <c r="U22" i="4"/>
  <c r="W27" i="4"/>
  <c r="W32" i="4"/>
  <c r="W36" i="4"/>
  <c r="U67" i="4"/>
  <c r="V22" i="4"/>
  <c r="T30" i="4"/>
  <c r="T34" i="4"/>
  <c r="W46" i="4"/>
  <c r="U68" i="4"/>
  <c r="W10" i="4"/>
  <c r="W22" i="4"/>
  <c r="U30" i="4"/>
  <c r="U34" i="4"/>
  <c r="W50" i="4"/>
  <c r="W94" i="4"/>
  <c r="T23" i="4"/>
  <c r="V30" i="4"/>
  <c r="V34" i="4"/>
  <c r="W54" i="4"/>
  <c r="W98" i="4"/>
  <c r="T63" i="4"/>
  <c r="T66" i="4"/>
  <c r="T67" i="4"/>
  <c r="T62" i="4"/>
  <c r="T6" i="4"/>
  <c r="T10" i="4"/>
  <c r="T14" i="4"/>
  <c r="T18" i="4"/>
  <c r="T22" i="4"/>
  <c r="T26" i="4"/>
  <c r="T38" i="4"/>
  <c r="T42" i="4"/>
  <c r="T46" i="4"/>
  <c r="T50" i="4"/>
  <c r="T54" i="4"/>
  <c r="T58" i="4"/>
  <c r="T70" i="4"/>
  <c r="T74" i="4"/>
  <c r="T78" i="4"/>
  <c r="T82" i="4"/>
  <c r="T86" i="4"/>
  <c r="T90" i="4"/>
  <c r="T94" i="4"/>
  <c r="T98" i="4"/>
  <c r="T102" i="4"/>
  <c r="T106" i="4"/>
  <c r="T110" i="4"/>
  <c r="T114" i="4"/>
  <c r="T118" i="4"/>
  <c r="T122" i="4"/>
  <c r="T126" i="4"/>
  <c r="T130" i="4"/>
  <c r="U6" i="4"/>
  <c r="U10" i="4"/>
  <c r="U14" i="4"/>
  <c r="U18" i="4"/>
  <c r="U26" i="4"/>
  <c r="U38" i="4"/>
  <c r="U42" i="4"/>
  <c r="U46" i="4"/>
  <c r="U50" i="4"/>
  <c r="U54" i="4"/>
  <c r="U58" i="4"/>
  <c r="U66" i="4"/>
  <c r="U70" i="4"/>
  <c r="U74" i="4"/>
  <c r="U78" i="4"/>
  <c r="U82" i="4"/>
  <c r="U86" i="4"/>
  <c r="U90" i="4"/>
  <c r="U94" i="4"/>
  <c r="U98" i="4"/>
  <c r="U102" i="4"/>
  <c r="U106" i="4"/>
  <c r="U110" i="4"/>
  <c r="U114" i="4"/>
  <c r="U118" i="4"/>
  <c r="U122" i="4"/>
  <c r="U126" i="4"/>
  <c r="U130" i="4"/>
  <c r="V6" i="4"/>
  <c r="V10" i="4"/>
  <c r="V14" i="4"/>
  <c r="V18" i="4"/>
  <c r="V38" i="4"/>
  <c r="V42" i="4"/>
  <c r="V46" i="4"/>
  <c r="V50" i="4"/>
  <c r="V54" i="4"/>
  <c r="V58" i="4"/>
  <c r="V66" i="4"/>
  <c r="V70" i="4"/>
  <c r="V74" i="4"/>
  <c r="V78" i="4"/>
  <c r="V82" i="4"/>
  <c r="V86" i="4"/>
  <c r="V90" i="4"/>
  <c r="V94" i="4"/>
  <c r="V98" i="4"/>
  <c r="V102" i="4"/>
  <c r="V106" i="4"/>
  <c r="V110" i="4"/>
  <c r="V114" i="4"/>
  <c r="V118" i="4"/>
  <c r="V122" i="4"/>
  <c r="V126" i="4"/>
  <c r="V130" i="4"/>
  <c r="W38" i="4"/>
  <c r="W70" i="4"/>
  <c r="W74" i="4"/>
  <c r="W78" i="4"/>
  <c r="W82" i="4"/>
  <c r="W86" i="4"/>
  <c r="W90" i="4"/>
  <c r="W102" i="4"/>
  <c r="W106" i="4"/>
  <c r="W110" i="4"/>
  <c r="W114" i="4"/>
  <c r="W118" i="4"/>
  <c r="W122" i="4"/>
  <c r="W126" i="4"/>
  <c r="W130" i="4"/>
  <c r="T7" i="4"/>
  <c r="T39" i="4"/>
  <c r="T43" i="4"/>
  <c r="T47" i="4"/>
  <c r="T51" i="4"/>
  <c r="T55" i="4"/>
  <c r="T59" i="4"/>
  <c r="T71" i="4"/>
  <c r="T75" i="4"/>
  <c r="T79" i="4"/>
  <c r="T83" i="4"/>
  <c r="T87" i="4"/>
  <c r="T91" i="4"/>
  <c r="T95" i="4"/>
  <c r="T99" i="4"/>
  <c r="T103" i="4"/>
  <c r="T107" i="4"/>
  <c r="T111" i="4"/>
  <c r="T115" i="4"/>
  <c r="T119" i="4"/>
  <c r="T123" i="4"/>
  <c r="T127" i="4"/>
  <c r="T131" i="4"/>
  <c r="U19" i="4"/>
  <c r="U39" i="4"/>
  <c r="U43" i="4"/>
  <c r="U47" i="4"/>
  <c r="U51" i="4"/>
  <c r="U55" i="4"/>
  <c r="U59" i="4"/>
  <c r="U71" i="4"/>
  <c r="U75" i="4"/>
  <c r="U79" i="4"/>
  <c r="U83" i="4"/>
  <c r="U87" i="4"/>
  <c r="U91" i="4"/>
  <c r="U95" i="4"/>
  <c r="U99" i="4"/>
  <c r="U103" i="4"/>
  <c r="U107" i="4"/>
  <c r="U111" i="4"/>
  <c r="U115" i="4"/>
  <c r="U119" i="4"/>
  <c r="U123" i="4"/>
  <c r="U127" i="4"/>
  <c r="U131" i="4"/>
  <c r="V15" i="4"/>
  <c r="V39" i="4"/>
  <c r="V43" i="4"/>
  <c r="V47" i="4"/>
  <c r="V51" i="4"/>
  <c r="V55" i="4"/>
  <c r="V59" i="4"/>
  <c r="V67" i="4"/>
  <c r="V71" i="4"/>
  <c r="V75" i="4"/>
  <c r="V79" i="4"/>
  <c r="V83" i="4"/>
  <c r="V87" i="4"/>
  <c r="V91" i="4"/>
  <c r="V95" i="4"/>
  <c r="V99" i="4"/>
  <c r="V103" i="4"/>
  <c r="V107" i="4"/>
  <c r="V111" i="4"/>
  <c r="V115" i="4"/>
  <c r="V119" i="4"/>
  <c r="V123" i="4"/>
  <c r="V127" i="4"/>
  <c r="V131" i="4"/>
  <c r="U7" i="4"/>
  <c r="W39" i="4"/>
  <c r="W43" i="4"/>
  <c r="W47" i="4"/>
  <c r="W51" i="4"/>
  <c r="W55" i="4"/>
  <c r="W59" i="4"/>
  <c r="W63" i="4"/>
  <c r="W67" i="4"/>
  <c r="W71" i="4"/>
  <c r="W75" i="4"/>
  <c r="W79" i="4"/>
  <c r="W83" i="4"/>
  <c r="W87" i="4"/>
  <c r="W91" i="4"/>
  <c r="W95" i="4"/>
  <c r="W99" i="4"/>
  <c r="W103" i="4"/>
  <c r="W107" i="4"/>
  <c r="W111" i="4"/>
  <c r="W115" i="4"/>
  <c r="W119" i="4"/>
  <c r="W123" i="4"/>
  <c r="W127" i="4"/>
  <c r="W131" i="4"/>
  <c r="V19" i="4"/>
  <c r="T8" i="4"/>
  <c r="T12" i="4"/>
  <c r="T16" i="4"/>
  <c r="T20" i="4"/>
  <c r="T24" i="4"/>
  <c r="T28" i="4"/>
  <c r="T40" i="4"/>
  <c r="T44" i="4"/>
  <c r="T48" i="4"/>
  <c r="T52" i="4"/>
  <c r="T56" i="4"/>
  <c r="T60" i="4"/>
  <c r="T64" i="4"/>
  <c r="T68" i="4"/>
  <c r="T72" i="4"/>
  <c r="T76" i="4"/>
  <c r="T80" i="4"/>
  <c r="T84" i="4"/>
  <c r="T88" i="4"/>
  <c r="T92" i="4"/>
  <c r="T96" i="4"/>
  <c r="T100" i="4"/>
  <c r="T104" i="4"/>
  <c r="T108" i="4"/>
  <c r="T112" i="4"/>
  <c r="T116" i="4"/>
  <c r="T120" i="4"/>
  <c r="T124" i="4"/>
  <c r="T128" i="4"/>
  <c r="T132" i="4"/>
  <c r="U16" i="4"/>
  <c r="U24" i="4"/>
  <c r="U48" i="4"/>
  <c r="U52" i="4"/>
  <c r="U56" i="4"/>
  <c r="U60" i="4"/>
  <c r="U72" i="4"/>
  <c r="U76" i="4"/>
  <c r="U80" i="4"/>
  <c r="U84" i="4"/>
  <c r="U88" i="4"/>
  <c r="U92" i="4"/>
  <c r="U96" i="4"/>
  <c r="U100" i="4"/>
  <c r="U104" i="4"/>
  <c r="U108" i="4"/>
  <c r="U112" i="4"/>
  <c r="U116" i="4"/>
  <c r="U120" i="4"/>
  <c r="U124" i="4"/>
  <c r="U128" i="4"/>
  <c r="U132" i="4"/>
  <c r="W6" i="4"/>
  <c r="U11" i="4"/>
  <c r="W15" i="4"/>
  <c r="U20" i="4"/>
  <c r="V12" i="4"/>
  <c r="V40" i="4"/>
  <c r="V44" i="4"/>
  <c r="V48" i="4"/>
  <c r="V52" i="4"/>
  <c r="V56" i="4"/>
  <c r="V60" i="4"/>
  <c r="V64" i="4"/>
  <c r="V68" i="4"/>
  <c r="V72" i="4"/>
  <c r="V76" i="4"/>
  <c r="V80" i="4"/>
  <c r="V84" i="4"/>
  <c r="V88" i="4"/>
  <c r="V92" i="4"/>
  <c r="V96" i="4"/>
  <c r="V100" i="4"/>
  <c r="V104" i="4"/>
  <c r="V108" i="4"/>
  <c r="V112" i="4"/>
  <c r="V116" i="4"/>
  <c r="V120" i="4"/>
  <c r="V124" i="4"/>
  <c r="V128" i="4"/>
  <c r="V132" i="4"/>
  <c r="V7" i="4"/>
  <c r="U12" i="4"/>
  <c r="U44" i="4"/>
  <c r="V16" i="4"/>
  <c r="W16" i="4"/>
  <c r="W56" i="4"/>
  <c r="W60" i="4"/>
  <c r="W64" i="4"/>
  <c r="W68" i="4"/>
  <c r="W72" i="4"/>
  <c r="W76" i="4"/>
  <c r="W80" i="4"/>
  <c r="W84" i="4"/>
  <c r="W88" i="4"/>
  <c r="W92" i="4"/>
  <c r="W96" i="4"/>
  <c r="W100" i="4"/>
  <c r="W104" i="4"/>
  <c r="W108" i="4"/>
  <c r="W112" i="4"/>
  <c r="W116" i="4"/>
  <c r="W120" i="4"/>
  <c r="W124" i="4"/>
  <c r="W128" i="4"/>
  <c r="W132" i="4"/>
  <c r="W42" i="4"/>
  <c r="W11" i="4"/>
  <c r="U8" i="4"/>
  <c r="U28" i="4"/>
  <c r="W28" i="4"/>
  <c r="W52" i="4"/>
  <c r="T9" i="4"/>
  <c r="T17" i="4"/>
  <c r="T25" i="4"/>
  <c r="T33" i="4"/>
  <c r="T41" i="4"/>
  <c r="T49" i="4"/>
  <c r="T57" i="4"/>
  <c r="T65" i="4"/>
  <c r="T73" i="4"/>
  <c r="T81" i="4"/>
  <c r="T89" i="4"/>
  <c r="T97" i="4"/>
  <c r="T105" i="4"/>
  <c r="T113" i="4"/>
  <c r="T121" i="4"/>
  <c r="T129" i="4"/>
  <c r="V11" i="4"/>
  <c r="V24" i="4"/>
  <c r="W12" i="4"/>
  <c r="W20" i="4"/>
  <c r="W44" i="4"/>
  <c r="U9" i="4"/>
  <c r="U17" i="4"/>
  <c r="U25" i="4"/>
  <c r="U33" i="4"/>
  <c r="U41" i="4"/>
  <c r="U45" i="4"/>
  <c r="U49" i="4"/>
  <c r="U57" i="4"/>
  <c r="U65" i="4"/>
  <c r="U73" i="4"/>
  <c r="U81" i="4"/>
  <c r="U89" i="4"/>
  <c r="U97" i="4"/>
  <c r="U105" i="4"/>
  <c r="U113" i="4"/>
  <c r="U121" i="4"/>
  <c r="U129" i="4"/>
  <c r="W7" i="4"/>
  <c r="V20" i="4"/>
  <c r="W8" i="4"/>
  <c r="W24" i="4"/>
  <c r="W40" i="4"/>
  <c r="V9" i="4"/>
  <c r="V13" i="4"/>
  <c r="V17" i="4"/>
  <c r="V25" i="4"/>
  <c r="V29" i="4"/>
  <c r="V33" i="4"/>
  <c r="V41" i="4"/>
  <c r="V49" i="4"/>
  <c r="V57" i="4"/>
  <c r="V65" i="4"/>
  <c r="V73" i="4"/>
  <c r="V81" i="4"/>
  <c r="V89" i="4"/>
  <c r="V97" i="4"/>
  <c r="V105" i="4"/>
  <c r="V113" i="4"/>
  <c r="V121" i="4"/>
  <c r="V129" i="4"/>
  <c r="W19" i="4"/>
  <c r="W48" i="4"/>
  <c r="W9" i="4"/>
  <c r="W17" i="4"/>
  <c r="W25" i="4"/>
  <c r="W33" i="4"/>
  <c r="W41" i="4"/>
  <c r="W49" i="4"/>
  <c r="W57" i="4"/>
  <c r="W65" i="4"/>
  <c r="W73" i="4"/>
  <c r="W81" i="4"/>
  <c r="W89" i="4"/>
  <c r="W97" i="4"/>
  <c r="W105" i="4"/>
  <c r="W113" i="4"/>
  <c r="W121" i="4"/>
  <c r="W129" i="4"/>
  <c r="AB7" i="4" l="1" a="1"/>
  <c r="AB7" i="4" s="1"/>
  <c r="G7" i="6" s="1"/>
  <c r="AE30" i="4" a="1"/>
  <c r="AE30" i="4" s="1"/>
  <c r="J30" i="6" s="1"/>
  <c r="AE22" i="4" a="1"/>
  <c r="AE22" i="4" s="1"/>
  <c r="AB30" i="4" a="1"/>
  <c r="AB30" i="4" s="1"/>
  <c r="G30" i="6" s="1"/>
  <c r="AB22" i="4" a="1"/>
  <c r="AB22" i="4" s="1"/>
  <c r="G22" i="6" s="1"/>
  <c r="AD30" i="4" a="1"/>
  <c r="AD30" i="4" s="1"/>
  <c r="I30" i="6" s="1"/>
  <c r="AD22" i="4" a="1"/>
  <c r="AD22" i="4" s="1"/>
  <c r="I22" i="6" s="1"/>
  <c r="AC30" i="4" a="1"/>
  <c r="AC30" i="4" s="1"/>
  <c r="H30" i="6" s="1"/>
  <c r="AC22" i="4" a="1"/>
  <c r="AC22" i="4" s="1"/>
  <c r="H22" i="6" s="1"/>
  <c r="AC15" i="4" a="1"/>
  <c r="AC15" i="4" s="1"/>
  <c r="H15" i="6" s="1"/>
  <c r="AC9" i="4" a="1"/>
  <c r="AC9" i="4" s="1"/>
  <c r="H9" i="6" s="1"/>
  <c r="AC36" i="4" a="1"/>
  <c r="AC36" i="4" s="1"/>
  <c r="H36" i="6" s="1"/>
  <c r="AC33" i="4" a="1"/>
  <c r="AC33" i="4" s="1"/>
  <c r="H33" i="6" s="1"/>
  <c r="AC27" i="4" a="1"/>
  <c r="AC27" i="4" s="1"/>
  <c r="H27" i="6" s="1"/>
  <c r="AC24" i="4" a="1"/>
  <c r="AC24" i="4" s="1"/>
  <c r="H24" i="6" s="1"/>
  <c r="AC21" i="4" a="1"/>
  <c r="AC21" i="4" s="1"/>
  <c r="H21" i="6" s="1"/>
  <c r="AC18" i="4" a="1"/>
  <c r="AC18" i="4" s="1"/>
  <c r="H18" i="6" s="1"/>
  <c r="AC12" i="4" a="1"/>
  <c r="AC12" i="4" s="1"/>
  <c r="H12" i="6" s="1"/>
  <c r="AC6" i="4" a="1"/>
  <c r="AC6" i="4" s="1"/>
  <c r="H6" i="6" s="1"/>
  <c r="AC35" i="4" a="1"/>
  <c r="AC35" i="4" s="1"/>
  <c r="H35" i="6" s="1"/>
  <c r="AC32" i="4" a="1"/>
  <c r="AC32" i="4" s="1"/>
  <c r="H32" i="6" s="1"/>
  <c r="AC29" i="4" a="1"/>
  <c r="AC29" i="4" s="1"/>
  <c r="H29" i="6" s="1"/>
  <c r="AC26" i="4" a="1"/>
  <c r="AC26" i="4" s="1"/>
  <c r="H26" i="6" s="1"/>
  <c r="AC23" i="4" a="1"/>
  <c r="AC23" i="4" s="1"/>
  <c r="H23" i="6" s="1"/>
  <c r="AC20" i="4" a="1"/>
  <c r="AC20" i="4" s="1"/>
  <c r="H20" i="6" s="1"/>
  <c r="AC17" i="4" a="1"/>
  <c r="AC17" i="4" s="1"/>
  <c r="H17" i="6" s="1"/>
  <c r="AC14" i="4" a="1"/>
  <c r="AC14" i="4" s="1"/>
  <c r="H14" i="6" s="1"/>
  <c r="AC11" i="4" a="1"/>
  <c r="AC11" i="4" s="1"/>
  <c r="H11" i="6" s="1"/>
  <c r="AC8" i="4" a="1"/>
  <c r="AC8" i="4" s="1"/>
  <c r="H8" i="6" s="1"/>
  <c r="AC7" i="4" a="1"/>
  <c r="AC7" i="4" s="1"/>
  <c r="H7" i="6" s="1"/>
  <c r="AC37" i="4" a="1"/>
  <c r="AC37" i="4" s="1"/>
  <c r="H37" i="6" s="1"/>
  <c r="AC34" i="4" a="1"/>
  <c r="AC34" i="4" s="1"/>
  <c r="H34" i="6" s="1"/>
  <c r="AC31" i="4" a="1"/>
  <c r="AC31" i="4" s="1"/>
  <c r="H31" i="6" s="1"/>
  <c r="AC28" i="4" a="1"/>
  <c r="AC28" i="4" s="1"/>
  <c r="H28" i="6" s="1"/>
  <c r="AC25" i="4" a="1"/>
  <c r="AC25" i="4" s="1"/>
  <c r="H25" i="6" s="1"/>
  <c r="AC19" i="4" a="1"/>
  <c r="AC19" i="4" s="1"/>
  <c r="H19" i="6" s="1"/>
  <c r="AC16" i="4" a="1"/>
  <c r="AC16" i="4" s="1"/>
  <c r="H16" i="6" s="1"/>
  <c r="AC13" i="4" a="1"/>
  <c r="AC13" i="4" s="1"/>
  <c r="H13" i="6" s="1"/>
  <c r="AC10" i="4" a="1"/>
  <c r="AC10" i="4" s="1"/>
  <c r="H10" i="6" s="1"/>
  <c r="AD23" i="4" a="1"/>
  <c r="AD23" i="4" s="1"/>
  <c r="I23" i="6" s="1"/>
  <c r="AD36" i="4" a="1"/>
  <c r="AD36" i="4" s="1"/>
  <c r="I36" i="6" s="1"/>
  <c r="AD33" i="4" a="1"/>
  <c r="AD33" i="4" s="1"/>
  <c r="I33" i="6" s="1"/>
  <c r="AD27" i="4" a="1"/>
  <c r="AD27" i="4" s="1"/>
  <c r="I27" i="6" s="1"/>
  <c r="AD24" i="4" a="1"/>
  <c r="AD24" i="4" s="1"/>
  <c r="I24" i="6" s="1"/>
  <c r="AD21" i="4" a="1"/>
  <c r="AD21" i="4" s="1"/>
  <c r="I21" i="6" s="1"/>
  <c r="AD18" i="4" a="1"/>
  <c r="AD18" i="4" s="1"/>
  <c r="I18" i="6" s="1"/>
  <c r="AD15" i="4" a="1"/>
  <c r="AD15" i="4" s="1"/>
  <c r="I15" i="6" s="1"/>
  <c r="AD12" i="4" a="1"/>
  <c r="AD12" i="4" s="1"/>
  <c r="I12" i="6" s="1"/>
  <c r="AD9" i="4" a="1"/>
  <c r="AD9" i="4" s="1"/>
  <c r="I9" i="6" s="1"/>
  <c r="AD6" i="4" a="1"/>
  <c r="AD6" i="4" s="1"/>
  <c r="I6" i="6" s="1"/>
  <c r="AD17" i="4" a="1"/>
  <c r="AD17" i="4" s="1"/>
  <c r="I17" i="6" s="1"/>
  <c r="AD14" i="4" a="1"/>
  <c r="AD14" i="4" s="1"/>
  <c r="I14" i="6" s="1"/>
  <c r="AD35" i="4" a="1"/>
  <c r="AD35" i="4" s="1"/>
  <c r="I35" i="6" s="1"/>
  <c r="AD8" i="4" a="1"/>
  <c r="AD8" i="4" s="1"/>
  <c r="I8" i="6" s="1"/>
  <c r="AD29" i="4" a="1"/>
  <c r="AD29" i="4" s="1"/>
  <c r="I29" i="6" s="1"/>
  <c r="AD32" i="4" a="1"/>
  <c r="AD32" i="4" s="1"/>
  <c r="I32" i="6" s="1"/>
  <c r="AD37" i="4" a="1"/>
  <c r="AD37" i="4" s="1"/>
  <c r="I37" i="6" s="1"/>
  <c r="AD34" i="4" a="1"/>
  <c r="AD34" i="4" s="1"/>
  <c r="I34" i="6" s="1"/>
  <c r="AD31" i="4" a="1"/>
  <c r="AD31" i="4" s="1"/>
  <c r="I31" i="6" s="1"/>
  <c r="AD28" i="4" a="1"/>
  <c r="AD28" i="4" s="1"/>
  <c r="I28" i="6" s="1"/>
  <c r="AD25" i="4" a="1"/>
  <c r="AD25" i="4" s="1"/>
  <c r="I25" i="6" s="1"/>
  <c r="AD19" i="4" a="1"/>
  <c r="AD19" i="4" s="1"/>
  <c r="I19" i="6" s="1"/>
  <c r="AD16" i="4" a="1"/>
  <c r="AD16" i="4" s="1"/>
  <c r="I16" i="6" s="1"/>
  <c r="AD13" i="4" a="1"/>
  <c r="AD13" i="4" s="1"/>
  <c r="I13" i="6" s="1"/>
  <c r="AD10" i="4" a="1"/>
  <c r="AD10" i="4" s="1"/>
  <c r="I10" i="6" s="1"/>
  <c r="AD7" i="4" a="1"/>
  <c r="AD7" i="4" s="1"/>
  <c r="I7" i="6" s="1"/>
  <c r="AD20" i="4" a="1"/>
  <c r="AD20" i="4" s="1"/>
  <c r="I20" i="6" s="1"/>
  <c r="AD26" i="4" a="1"/>
  <c r="AD26" i="4" s="1"/>
  <c r="I26" i="6" s="1"/>
  <c r="AD11" i="4" a="1"/>
  <c r="AD11" i="4" s="1"/>
  <c r="I11" i="6" s="1"/>
  <c r="AB36" i="4" a="1"/>
  <c r="AB36" i="4" s="1"/>
  <c r="G36" i="6" s="1"/>
  <c r="AB33" i="4" a="1"/>
  <c r="AB33" i="4" s="1"/>
  <c r="G33" i="6" s="1"/>
  <c r="AB27" i="4" a="1"/>
  <c r="AB27" i="4" s="1"/>
  <c r="G27" i="6" s="1"/>
  <c r="AB24" i="4" a="1"/>
  <c r="AB24" i="4" s="1"/>
  <c r="G24" i="6" s="1"/>
  <c r="AB21" i="4" a="1"/>
  <c r="AB21" i="4" s="1"/>
  <c r="G21" i="6" s="1"/>
  <c r="AB18" i="4" a="1"/>
  <c r="AB18" i="4" s="1"/>
  <c r="G18" i="6" s="1"/>
  <c r="AB15" i="4" a="1"/>
  <c r="AB15" i="4" s="1"/>
  <c r="G15" i="6" s="1"/>
  <c r="AB12" i="4" a="1"/>
  <c r="AB12" i="4" s="1"/>
  <c r="G12" i="6" s="1"/>
  <c r="AB9" i="4" a="1"/>
  <c r="AB9" i="4" s="1"/>
  <c r="G9" i="6" s="1"/>
  <c r="AB6" i="4" a="1"/>
  <c r="AB6" i="4" s="1"/>
  <c r="G6" i="6" s="1"/>
  <c r="AB35" i="4" a="1"/>
  <c r="AB35" i="4" s="1"/>
  <c r="G35" i="6" s="1"/>
  <c r="AB32" i="4" a="1"/>
  <c r="AB32" i="4" s="1"/>
  <c r="G32" i="6" s="1"/>
  <c r="AB29" i="4" a="1"/>
  <c r="AB29" i="4" s="1"/>
  <c r="G29" i="6" s="1"/>
  <c r="AB26" i="4" a="1"/>
  <c r="AB26" i="4" s="1"/>
  <c r="G26" i="6" s="1"/>
  <c r="AB23" i="4" a="1"/>
  <c r="AB23" i="4" s="1"/>
  <c r="G23" i="6" s="1"/>
  <c r="AB20" i="4" a="1"/>
  <c r="AB20" i="4" s="1"/>
  <c r="G20" i="6" s="1"/>
  <c r="AB17" i="4" a="1"/>
  <c r="AB17" i="4" s="1"/>
  <c r="G17" i="6" s="1"/>
  <c r="AB14" i="4" a="1"/>
  <c r="AB14" i="4" s="1"/>
  <c r="G14" i="6" s="1"/>
  <c r="AB11" i="4" a="1"/>
  <c r="AB11" i="4" s="1"/>
  <c r="G11" i="6" s="1"/>
  <c r="AB8" i="4" a="1"/>
  <c r="AB8" i="4" s="1"/>
  <c r="G8" i="6" s="1"/>
  <c r="AB37" i="4" a="1"/>
  <c r="AB37" i="4" s="1"/>
  <c r="G37" i="6" s="1"/>
  <c r="AB34" i="4" a="1"/>
  <c r="AB34" i="4" s="1"/>
  <c r="G34" i="6" s="1"/>
  <c r="AB31" i="4" a="1"/>
  <c r="AB31" i="4" s="1"/>
  <c r="G31" i="6" s="1"/>
  <c r="AB28" i="4" a="1"/>
  <c r="AB28" i="4" s="1"/>
  <c r="G28" i="6" s="1"/>
  <c r="AB25" i="4" a="1"/>
  <c r="AB25" i="4" s="1"/>
  <c r="G25" i="6" s="1"/>
  <c r="AB19" i="4" a="1"/>
  <c r="AB19" i="4" s="1"/>
  <c r="G19" i="6" s="1"/>
  <c r="AB16" i="4" a="1"/>
  <c r="AB16" i="4" s="1"/>
  <c r="G16" i="6" s="1"/>
  <c r="AB13" i="4" a="1"/>
  <c r="AB13" i="4" s="1"/>
  <c r="G13" i="6" s="1"/>
  <c r="AB10" i="4" a="1"/>
  <c r="AB10" i="4" s="1"/>
  <c r="G10" i="6" s="1"/>
  <c r="AE36" i="4" a="1"/>
  <c r="AE36" i="4" s="1"/>
  <c r="J36" i="6" s="1"/>
  <c r="AE33" i="4" a="1"/>
  <c r="AE33" i="4" s="1"/>
  <c r="J33" i="6" s="1"/>
  <c r="AE27" i="4" a="1"/>
  <c r="AE27" i="4" s="1"/>
  <c r="J27" i="6" s="1"/>
  <c r="AE24" i="4" a="1"/>
  <c r="AE24" i="4" s="1"/>
  <c r="J24" i="6" s="1"/>
  <c r="AE21" i="4" a="1"/>
  <c r="AE21" i="4" s="1"/>
  <c r="J21" i="6" s="1"/>
  <c r="AE18" i="4" a="1"/>
  <c r="AE18" i="4" s="1"/>
  <c r="J18" i="6" s="1"/>
  <c r="AE15" i="4" a="1"/>
  <c r="AE15" i="4" s="1"/>
  <c r="J15" i="6" s="1"/>
  <c r="AE12" i="4" a="1"/>
  <c r="AE12" i="4" s="1"/>
  <c r="J12" i="6" s="1"/>
  <c r="AE9" i="4" a="1"/>
  <c r="AE9" i="4" s="1"/>
  <c r="J9" i="6" s="1"/>
  <c r="AE6" i="4" a="1"/>
  <c r="AE6" i="4" s="1"/>
  <c r="J6" i="6" s="1"/>
  <c r="AE35" i="4" a="1"/>
  <c r="AE35" i="4" s="1"/>
  <c r="J35" i="6" s="1"/>
  <c r="AE32" i="4" a="1"/>
  <c r="AE32" i="4" s="1"/>
  <c r="J32" i="6" s="1"/>
  <c r="AE29" i="4" a="1"/>
  <c r="AE29" i="4" s="1"/>
  <c r="J29" i="6" s="1"/>
  <c r="AE26" i="4" a="1"/>
  <c r="AE26" i="4" s="1"/>
  <c r="J26" i="6" s="1"/>
  <c r="AE23" i="4" a="1"/>
  <c r="AE23" i="4" s="1"/>
  <c r="J23" i="6" s="1"/>
  <c r="AE20" i="4" a="1"/>
  <c r="AE20" i="4" s="1"/>
  <c r="J20" i="6" s="1"/>
  <c r="AE17" i="4" a="1"/>
  <c r="AE17" i="4" s="1"/>
  <c r="J17" i="6" s="1"/>
  <c r="AE14" i="4" a="1"/>
  <c r="AE14" i="4" s="1"/>
  <c r="J14" i="6" s="1"/>
  <c r="AE11" i="4" a="1"/>
  <c r="AE11" i="4" s="1"/>
  <c r="J11" i="6" s="1"/>
  <c r="AE8" i="4" a="1"/>
  <c r="AE8" i="4" s="1"/>
  <c r="J8" i="6" s="1"/>
  <c r="AE16" i="4" a="1"/>
  <c r="AE16" i="4" s="1"/>
  <c r="J16" i="6" s="1"/>
  <c r="AE7" i="4" a="1"/>
  <c r="AE7" i="4" s="1"/>
  <c r="J7" i="6" s="1"/>
  <c r="AE13" i="4" a="1"/>
  <c r="AE13" i="4" s="1"/>
  <c r="J13" i="6" s="1"/>
  <c r="AE37" i="4" a="1"/>
  <c r="AE37" i="4" s="1"/>
  <c r="J37" i="6" s="1"/>
  <c r="AE34" i="4" a="1"/>
  <c r="AE34" i="4" s="1"/>
  <c r="J34" i="6" s="1"/>
  <c r="AE31" i="4" a="1"/>
  <c r="AE31" i="4" s="1"/>
  <c r="J31" i="6" s="1"/>
  <c r="AE28" i="4" a="1"/>
  <c r="AE28" i="4" s="1"/>
  <c r="J28" i="6" s="1"/>
  <c r="AE25" i="4" a="1"/>
  <c r="AE25" i="4" s="1"/>
  <c r="J25" i="6" s="1"/>
  <c r="J22" i="6"/>
  <c r="AE19" i="4" a="1"/>
  <c r="AE19" i="4" s="1"/>
  <c r="J19" i="6" s="1"/>
  <c r="AE10" i="4" a="1"/>
  <c r="AE10" i="4" s="1"/>
  <c r="J10" i="6" s="1"/>
  <c r="AE12" i="5" a="1"/>
  <c r="AE12" i="5" s="1"/>
  <c r="J44" i="6" s="1"/>
  <c r="AD30" i="5" a="1"/>
  <c r="AD30" i="5" s="1"/>
  <c r="I62" i="6" s="1"/>
  <c r="AB15" i="5" a="1"/>
  <c r="AB15" i="5" s="1"/>
  <c r="G47" i="6" s="1"/>
  <c r="AD20" i="5" a="1"/>
  <c r="AD20" i="5" s="1"/>
  <c r="I52" i="6" s="1"/>
  <c r="AD29" i="5" a="1"/>
  <c r="AD29" i="5" s="1"/>
  <c r="I61" i="6" s="1"/>
  <c r="AB10" i="5" a="1"/>
  <c r="AB10" i="5" s="1"/>
  <c r="G42" i="6" s="1"/>
  <c r="AC6" i="5" a="1"/>
  <c r="AC6" i="5" s="1"/>
  <c r="H38" i="6" s="1"/>
  <c r="AC17" i="5" a="1"/>
  <c r="AC17" i="5" s="1"/>
  <c r="H49" i="6" s="1"/>
  <c r="AE14" i="5" a="1"/>
  <c r="AE14" i="5" s="1"/>
  <c r="J46" i="6" s="1"/>
  <c r="AC9" i="5" a="1"/>
  <c r="AC9" i="5" s="1"/>
  <c r="H41" i="6" s="1"/>
  <c r="AB18" i="5" a="1"/>
  <c r="AB18" i="5" s="1"/>
  <c r="G50" i="6" s="1"/>
  <c r="AD7" i="5" a="1"/>
  <c r="AD7" i="5" s="1"/>
  <c r="I39" i="6" s="1"/>
  <c r="AD25" i="5" a="1"/>
  <c r="AD25" i="5" s="1"/>
  <c r="I57" i="6" s="1"/>
  <c r="AB30" i="5" a="1"/>
  <c r="AB30" i="5" s="1"/>
  <c r="G62" i="6" s="1"/>
  <c r="AC27" i="5" a="1"/>
  <c r="AC27" i="5" s="1"/>
  <c r="H59" i="6" s="1"/>
  <c r="AC31" i="5" a="1"/>
  <c r="AC31" i="5" s="1"/>
  <c r="H63" i="6" s="1"/>
  <c r="AC19" i="5" a="1"/>
  <c r="AC19" i="5" s="1"/>
  <c r="H51" i="6" s="1"/>
  <c r="AC34" i="5" a="1"/>
  <c r="AC34" i="5" s="1"/>
  <c r="H66" i="6" s="1"/>
  <c r="AC30" i="5" a="1"/>
  <c r="AC30" i="5" s="1"/>
  <c r="H62" i="6" s="1"/>
  <c r="AC29" i="5" a="1"/>
  <c r="AC29" i="5" s="1"/>
  <c r="H61" i="6" s="1"/>
  <c r="AC33" i="5" a="1"/>
  <c r="AC33" i="5" s="1"/>
  <c r="H65" i="6" s="1"/>
  <c r="AC32" i="5" a="1"/>
  <c r="AC32" i="5" s="1"/>
  <c r="H64" i="6" s="1"/>
  <c r="AC36" i="5" a="1"/>
  <c r="AC36" i="5" s="1"/>
  <c r="H68" i="6" s="1"/>
  <c r="AE37" i="5" a="1"/>
  <c r="AE37" i="5" s="1"/>
  <c r="J69" i="6" s="1"/>
  <c r="AE9" i="5" a="1"/>
  <c r="AE9" i="5" s="1"/>
  <c r="J41" i="6" s="1"/>
  <c r="AC23" i="5" a="1"/>
  <c r="AC23" i="5" s="1"/>
  <c r="H55" i="6" s="1"/>
  <c r="AD12" i="5" a="1"/>
  <c r="AD12" i="5" s="1"/>
  <c r="I44" i="6" s="1"/>
  <c r="AC28" i="5" a="1"/>
  <c r="AC28" i="5" s="1"/>
  <c r="H60" i="6" s="1"/>
  <c r="AD15" i="5" a="1"/>
  <c r="AD15" i="5" s="1"/>
  <c r="I47" i="6" s="1"/>
  <c r="AE18" i="5" a="1"/>
  <c r="AE18" i="5" s="1"/>
  <c r="J50" i="6" s="1"/>
  <c r="AB31" i="5" a="1"/>
  <c r="AB31" i="5" s="1"/>
  <c r="G63" i="6" s="1"/>
  <c r="AE7" i="5" a="1"/>
  <c r="AE7" i="5" s="1"/>
  <c r="J39" i="6" s="1"/>
  <c r="AD22" i="5" a="1"/>
  <c r="AD22" i="5" s="1"/>
  <c r="I54" i="6" s="1"/>
  <c r="AB26" i="5" a="1"/>
  <c r="AB26" i="5" s="1"/>
  <c r="G58" i="6" s="1"/>
  <c r="AC10" i="5" a="1"/>
  <c r="AC10" i="5" s="1"/>
  <c r="H42" i="6" s="1"/>
  <c r="AB37" i="5" a="1"/>
  <c r="AB37" i="5" s="1"/>
  <c r="G69" i="6" s="1"/>
  <c r="AB11" i="5" a="1"/>
  <c r="AB11" i="5" s="1"/>
  <c r="G43" i="6" s="1"/>
  <c r="AD16" i="5" a="1"/>
  <c r="AD16" i="5" s="1"/>
  <c r="I48" i="6" s="1"/>
  <c r="AE20" i="5" a="1"/>
  <c r="AE20" i="5" s="1"/>
  <c r="J52" i="6" s="1"/>
  <c r="AE23" i="5" a="1"/>
  <c r="AE23" i="5" s="1"/>
  <c r="J55" i="6" s="1"/>
  <c r="AC20" i="5" a="1"/>
  <c r="AC20" i="5" s="1"/>
  <c r="H52" i="6" s="1"/>
  <c r="AD9" i="5" a="1"/>
  <c r="AD9" i="5" s="1"/>
  <c r="I41" i="6" s="1"/>
  <c r="AB21" i="5" a="1"/>
  <c r="AB21" i="5" s="1"/>
  <c r="G53" i="6" s="1"/>
  <c r="AB8" i="5" a="1"/>
  <c r="AB8" i="5" s="1"/>
  <c r="G40" i="6" s="1"/>
  <c r="AD36" i="5" a="1"/>
  <c r="AD36" i="5" s="1"/>
  <c r="I68" i="6" s="1"/>
  <c r="AC14" i="5" a="1"/>
  <c r="AC14" i="5" s="1"/>
  <c r="H46" i="6" s="1"/>
  <c r="AE27" i="5" a="1"/>
  <c r="AE27" i="5" s="1"/>
  <c r="J59" i="6" s="1"/>
  <c r="AE26" i="5" a="1"/>
  <c r="AE26" i="5" s="1"/>
  <c r="J58" i="6" s="1"/>
  <c r="AC26" i="5" a="1"/>
  <c r="AC26" i="5" s="1"/>
  <c r="H58" i="6" s="1"/>
  <c r="AD32" i="5" a="1"/>
  <c r="AD32" i="5" s="1"/>
  <c r="I64" i="6" s="1"/>
  <c r="AC13" i="5" a="1"/>
  <c r="AC13" i="5" s="1"/>
  <c r="H45" i="6" s="1"/>
  <c r="AB12" i="5" a="1"/>
  <c r="AB12" i="5" s="1"/>
  <c r="G44" i="6" s="1"/>
  <c r="AB36" i="5" a="1"/>
  <c r="AB36" i="5" s="1"/>
  <c r="G68" i="6" s="1"/>
  <c r="AE31" i="5" a="1"/>
  <c r="AE31" i="5" s="1"/>
  <c r="J63" i="6" s="1"/>
  <c r="AE30" i="5" a="1"/>
  <c r="AE30" i="5" s="1"/>
  <c r="J62" i="6" s="1"/>
  <c r="AB13" i="5" a="1"/>
  <c r="AB13" i="5" s="1"/>
  <c r="G45" i="6" s="1"/>
  <c r="AC24" i="5" a="1"/>
  <c r="AC24" i="5" s="1"/>
  <c r="H56" i="6" s="1"/>
  <c r="AD28" i="5" a="1"/>
  <c r="AD28" i="5" s="1"/>
  <c r="I60" i="6" s="1"/>
  <c r="AB33" i="5" a="1"/>
  <c r="AB33" i="5" s="1"/>
  <c r="G65" i="6" s="1"/>
  <c r="AD35" i="5" a="1"/>
  <c r="AD35" i="5" s="1"/>
  <c r="I67" i="6" s="1"/>
  <c r="AE35" i="5" a="1"/>
  <c r="AE35" i="5" s="1"/>
  <c r="J67" i="6" s="1"/>
  <c r="AE21" i="5" a="1"/>
  <c r="AE21" i="5" s="1"/>
  <c r="J53" i="6" s="1"/>
  <c r="AC18" i="5" a="1"/>
  <c r="AC18" i="5" s="1"/>
  <c r="H50" i="6" s="1"/>
  <c r="AB16" i="5" a="1"/>
  <c r="AB16" i="5" s="1"/>
  <c r="G48" i="6" s="1"/>
  <c r="AC7" i="5" a="1"/>
  <c r="AC7" i="5" s="1"/>
  <c r="H39" i="6" s="1"/>
  <c r="AD24" i="5" a="1"/>
  <c r="AD24" i="5" s="1"/>
  <c r="I56" i="6" s="1"/>
  <c r="AB22" i="5" a="1"/>
  <c r="AB22" i="5" s="1"/>
  <c r="G54" i="6" s="1"/>
  <c r="AE17" i="5" a="1"/>
  <c r="AE17" i="5" s="1"/>
  <c r="J49" i="6" s="1"/>
  <c r="AE22" i="5" a="1"/>
  <c r="AE22" i="5" s="1"/>
  <c r="J54" i="6" s="1"/>
  <c r="AC22" i="5" a="1"/>
  <c r="AC22" i="5" s="1"/>
  <c r="H54" i="6" s="1"/>
  <c r="AC37" i="5" a="1"/>
  <c r="AC37" i="5" s="1"/>
  <c r="H69" i="6" s="1"/>
  <c r="AB29" i="5" a="1"/>
  <c r="AB29" i="5" s="1"/>
  <c r="G61" i="6" s="1"/>
  <c r="AB32" i="5" a="1"/>
  <c r="AB32" i="5" s="1"/>
  <c r="G64" i="6" s="1"/>
  <c r="AE15" i="5" a="1"/>
  <c r="AE15" i="5" s="1"/>
  <c r="J47" i="6" s="1"/>
  <c r="AB14" i="5" a="1"/>
  <c r="AB14" i="5" s="1"/>
  <c r="G46" i="6" s="1"/>
  <c r="AB19" i="5" a="1"/>
  <c r="AB19" i="5" s="1"/>
  <c r="G51" i="6" s="1"/>
  <c r="AB35" i="5" a="1"/>
  <c r="AB35" i="5" s="1"/>
  <c r="G67" i="6" s="1"/>
  <c r="AB20" i="5" a="1"/>
  <c r="AB20" i="5" s="1"/>
  <c r="G52" i="6" s="1"/>
  <c r="AB23" i="5" a="1"/>
  <c r="AB23" i="5" s="1"/>
  <c r="G55" i="6" s="1"/>
  <c r="AD31" i="5" a="1"/>
  <c r="AD31" i="5" s="1"/>
  <c r="I63" i="6" s="1"/>
  <c r="AE28" i="5" a="1"/>
  <c r="AE28" i="5" s="1"/>
  <c r="J60" i="6" s="1"/>
  <c r="AE10" i="5" a="1"/>
  <c r="AE10" i="5" s="1"/>
  <c r="J42" i="6" s="1"/>
  <c r="AD34" i="5" a="1"/>
  <c r="AD34" i="5" s="1"/>
  <c r="I66" i="6" s="1"/>
  <c r="AD6" i="5" a="1"/>
  <c r="AD6" i="5" s="1"/>
  <c r="I38" i="6" s="1"/>
  <c r="AD10" i="5" a="1"/>
  <c r="AD10" i="5" s="1"/>
  <c r="I42" i="6" s="1"/>
  <c r="AC11" i="5" a="1"/>
  <c r="AC11" i="5" s="1"/>
  <c r="H43" i="6" s="1"/>
  <c r="AB25" i="5" a="1"/>
  <c r="AB25" i="5" s="1"/>
  <c r="G57" i="6" s="1"/>
  <c r="AD27" i="5" a="1"/>
  <c r="AD27" i="5" s="1"/>
  <c r="I59" i="6" s="1"/>
  <c r="AB28" i="5" a="1"/>
  <c r="AB28" i="5" s="1"/>
  <c r="G60" i="6" s="1"/>
  <c r="AE32" i="5" a="1"/>
  <c r="AE32" i="5" s="1"/>
  <c r="J64" i="6" s="1"/>
  <c r="AE24" i="5" a="1"/>
  <c r="AE24" i="5" s="1"/>
  <c r="J56" i="6" s="1"/>
  <c r="AC21" i="5" a="1"/>
  <c r="AC21" i="5" s="1"/>
  <c r="H53" i="6" s="1"/>
  <c r="AC8" i="5" a="1"/>
  <c r="AC8" i="5" s="1"/>
  <c r="H40" i="6" s="1"/>
  <c r="AD11" i="5" a="1"/>
  <c r="AD11" i="5" s="1"/>
  <c r="I43" i="6" s="1"/>
  <c r="AD13" i="5" a="1"/>
  <c r="AD13" i="5" s="1"/>
  <c r="I45" i="6" s="1"/>
  <c r="AD17" i="5" a="1"/>
  <c r="AD17" i="5" s="1"/>
  <c r="I49" i="6" s="1"/>
  <c r="AE19" i="5" a="1"/>
  <c r="AE19" i="5" s="1"/>
  <c r="J51" i="6" s="1"/>
  <c r="AE36" i="5" a="1"/>
  <c r="AE36" i="5" s="1"/>
  <c r="J68" i="6" s="1"/>
  <c r="AD18" i="5" a="1"/>
  <c r="AD18" i="5" s="1"/>
  <c r="I50" i="6" s="1"/>
  <c r="AB7" i="5" a="1"/>
  <c r="AB7" i="5" s="1"/>
  <c r="G39" i="6" s="1"/>
  <c r="AD37" i="5" a="1"/>
  <c r="AD37" i="5" s="1"/>
  <c r="I69" i="6" s="1"/>
  <c r="AB6" i="5" a="1"/>
  <c r="AB6" i="5" s="1"/>
  <c r="G38" i="6" s="1"/>
  <c r="AC15" i="5" a="1"/>
  <c r="AC15" i="5" s="1"/>
  <c r="H47" i="6" s="1"/>
  <c r="AB9" i="5" a="1"/>
  <c r="AB9" i="5" s="1"/>
  <c r="G41" i="6" s="1"/>
  <c r="AE16" i="5" a="1"/>
  <c r="AE16" i="5" s="1"/>
  <c r="J48" i="6" s="1"/>
  <c r="AC16" i="5" a="1"/>
  <c r="AC16" i="5" s="1"/>
  <c r="H48" i="6" s="1"/>
  <c r="AE13" i="5" a="1"/>
  <c r="AE13" i="5" s="1"/>
  <c r="J45" i="6" s="1"/>
  <c r="AE34" i="5" a="1"/>
  <c r="AE34" i="5" s="1"/>
  <c r="J66" i="6" s="1"/>
  <c r="AD26" i="5" a="1"/>
  <c r="AD26" i="5" s="1"/>
  <c r="I58" i="6" s="1"/>
  <c r="AC25" i="5" a="1"/>
  <c r="AC25" i="5" s="1"/>
  <c r="H57" i="6" s="1"/>
  <c r="AB24" i="5" a="1"/>
  <c r="AB24" i="5" s="1"/>
  <c r="G56" i="6" s="1"/>
  <c r="AD14" i="5" a="1"/>
  <c r="AD14" i="5" s="1"/>
  <c r="I46" i="6" s="1"/>
  <c r="AE8" i="5" a="1"/>
  <c r="AE8" i="5" s="1"/>
  <c r="J40" i="6" s="1"/>
  <c r="AE11" i="5" a="1"/>
  <c r="AE11" i="5" s="1"/>
  <c r="J43" i="6" s="1"/>
  <c r="AE6" i="5" a="1"/>
  <c r="AE6" i="5" s="1"/>
  <c r="J38" i="6" s="1"/>
  <c r="AD21" i="5" a="1"/>
  <c r="AD21" i="5" s="1"/>
  <c r="I53" i="6" s="1"/>
  <c r="AD8" i="5" a="1"/>
  <c r="AD8" i="5" s="1"/>
  <c r="I40" i="6" s="1"/>
  <c r="AB34" i="5" a="1"/>
  <c r="AB34" i="5" s="1"/>
  <c r="G66" i="6" s="1"/>
  <c r="AC12" i="5" a="1"/>
  <c r="AC12" i="5" s="1"/>
  <c r="H44" i="6" s="1"/>
  <c r="AB27" i="5" a="1"/>
  <c r="AB27" i="5" s="1"/>
  <c r="G59" i="6" s="1"/>
  <c r="AE33" i="5" a="1"/>
  <c r="AE33" i="5" s="1"/>
  <c r="J65" i="6" s="1"/>
  <c r="AD19" i="5" a="1"/>
  <c r="AD19" i="5" s="1"/>
  <c r="I51" i="6" s="1"/>
  <c r="AB17" i="5" a="1"/>
  <c r="AB17" i="5" s="1"/>
  <c r="G49" i="6" s="1"/>
  <c r="AD33" i="5" a="1"/>
  <c r="AD33" i="5" s="1"/>
  <c r="I65" i="6" s="1"/>
  <c r="AC35" i="5" a="1"/>
  <c r="AC35" i="5" s="1"/>
  <c r="H67" i="6" s="1"/>
  <c r="AE25" i="5" a="1"/>
  <c r="AE25" i="5" s="1"/>
  <c r="J57" i="6" s="1"/>
  <c r="AD23" i="5" a="1"/>
  <c r="AD23" i="5" s="1"/>
  <c r="I55" i="6" s="1"/>
  <c r="AE29" i="5" a="1"/>
  <c r="AE29" i="5" s="1"/>
  <c r="J61" i="6" s="1"/>
  <c r="G26" i="3" l="1"/>
  <c r="G10" i="3"/>
  <c r="G30" i="3"/>
  <c r="G33" i="3"/>
  <c r="G18" i="3"/>
  <c r="G32" i="3"/>
  <c r="G36" i="3"/>
  <c r="G29" i="3"/>
  <c r="G14" i="3"/>
  <c r="G34" i="3"/>
  <c r="G8" i="3"/>
  <c r="G19" i="3"/>
  <c r="G9" i="3"/>
  <c r="G20" i="3"/>
  <c r="G6" i="3"/>
  <c r="G12" i="3"/>
  <c r="G21" i="3"/>
  <c r="G27" i="3"/>
  <c r="G16" i="3"/>
  <c r="G25" i="3"/>
  <c r="G23" i="3"/>
  <c r="G17" i="3"/>
  <c r="G35" i="3"/>
  <c r="G7" i="3"/>
  <c r="G11" i="3"/>
  <c r="G31" i="3"/>
  <c r="G15" i="3"/>
  <c r="G24" i="3"/>
  <c r="G22" i="3"/>
  <c r="G13" i="3"/>
  <c r="G37" i="3"/>
  <c r="G28" i="3"/>
  <c r="AD91" i="13" l="1"/>
  <c r="AD43" i="13"/>
  <c r="AD83" i="13"/>
  <c r="AD11" i="13"/>
  <c r="AD26" i="13"/>
  <c r="AD81" i="13"/>
  <c r="AD59" i="13"/>
  <c r="AD38" i="13"/>
  <c r="AD29" i="13"/>
  <c r="AD106" i="13"/>
  <c r="AD25" i="13"/>
  <c r="AD37" i="13"/>
  <c r="AD103" i="13"/>
  <c r="AD99" i="13"/>
  <c r="AD68" i="13"/>
  <c r="AD60" i="13"/>
  <c r="AD82" i="13"/>
  <c r="AD39" i="13"/>
  <c r="AD27" i="13"/>
  <c r="AD95" i="13"/>
  <c r="AD18" i="13"/>
  <c r="AD23" i="13"/>
  <c r="AD24" i="13"/>
  <c r="AD21" i="13"/>
  <c r="AD69" i="13"/>
  <c r="AD61" i="13"/>
  <c r="AD53" i="13"/>
  <c r="AD104" i="13"/>
  <c r="AD77" i="13"/>
  <c r="AD50" i="13"/>
  <c r="AD48" i="13"/>
  <c r="AD55" i="13"/>
  <c r="AD56" i="13"/>
  <c r="AD86" i="13"/>
  <c r="AD78" i="13"/>
  <c r="AD85" i="13"/>
  <c r="AD73" i="13"/>
  <c r="AD12" i="13"/>
  <c r="AD45" i="13"/>
  <c r="AD15" i="13"/>
  <c r="AD75" i="13"/>
  <c r="AD28" i="13"/>
  <c r="AD89" i="13"/>
  <c r="AD52" i="13"/>
  <c r="AD20" i="13"/>
  <c r="AD36" i="13"/>
  <c r="AD97" i="13"/>
  <c r="AD14" i="13"/>
  <c r="AD8" i="13"/>
  <c r="AP8" i="13" s="1"/>
  <c r="AD32" i="13"/>
  <c r="AD16" i="13"/>
  <c r="AD10" i="13"/>
  <c r="AD31" i="13"/>
  <c r="AD44" i="13"/>
  <c r="AD13" i="13"/>
  <c r="AD80" i="13"/>
  <c r="AD41" i="13"/>
  <c r="AD65" i="13"/>
  <c r="AD57" i="13"/>
  <c r="AD100" i="13"/>
  <c r="AD90" i="13"/>
  <c r="AD87" i="13"/>
  <c r="AD40" i="13"/>
  <c r="AD46" i="13"/>
  <c r="AD33" i="13"/>
  <c r="AD88" i="13"/>
  <c r="AD72" i="13"/>
  <c r="AD92" i="13"/>
  <c r="AD70" i="13"/>
  <c r="AD62" i="13"/>
  <c r="AD54" i="13"/>
  <c r="AD51" i="13"/>
  <c r="AD34" i="13"/>
  <c r="AD63" i="13"/>
  <c r="AD30" i="13"/>
  <c r="AD79" i="13"/>
  <c r="AD98" i="13"/>
  <c r="AD19" i="13"/>
  <c r="AD9" i="13"/>
  <c r="AD17" i="13"/>
  <c r="AD96" i="13"/>
  <c r="AD74" i="13"/>
  <c r="AD64" i="13"/>
  <c r="AD93" i="13"/>
  <c r="AD107" i="13"/>
  <c r="AD49" i="13"/>
  <c r="AD76" i="13"/>
  <c r="AD66" i="13"/>
  <c r="AD58" i="13"/>
  <c r="AD47" i="13"/>
  <c r="AD22" i="13"/>
  <c r="AD71" i="13"/>
  <c r="AD67" i="13"/>
  <c r="AD35" i="13"/>
  <c r="AD42" i="13"/>
  <c r="AD105" i="13"/>
  <c r="AD94" i="13"/>
  <c r="AD102" i="13"/>
  <c r="AD84" i="13"/>
  <c r="AD101" i="13"/>
  <c r="Z79" i="13"/>
  <c r="Z97" i="13"/>
  <c r="Z67" i="13"/>
  <c r="Z106" i="13"/>
  <c r="Z91" i="13"/>
  <c r="Z100" i="13"/>
  <c r="Z26" i="13"/>
  <c r="Z69" i="13"/>
  <c r="Z22" i="13"/>
  <c r="Z10" i="13"/>
  <c r="Z55" i="13"/>
  <c r="Z57" i="13"/>
  <c r="Z28" i="13"/>
  <c r="Z85" i="13"/>
  <c r="Z70" i="13"/>
  <c r="Z62" i="13"/>
  <c r="Z54" i="13"/>
  <c r="Z39" i="13"/>
  <c r="Z21" i="13"/>
  <c r="Z105" i="13"/>
  <c r="Z78" i="13"/>
  <c r="Z56" i="13"/>
  <c r="Z42" i="13"/>
  <c r="Z51" i="13"/>
  <c r="Z65" i="13"/>
  <c r="Z92" i="13"/>
  <c r="Z48" i="13"/>
  <c r="Z40" i="13"/>
  <c r="Z45" i="13"/>
  <c r="Z24" i="13"/>
  <c r="Z36" i="13"/>
  <c r="Z20" i="13"/>
  <c r="Z102" i="13"/>
  <c r="Z83" i="13"/>
  <c r="Z98" i="13"/>
  <c r="Z37" i="13"/>
  <c r="Z86" i="13"/>
  <c r="Z13" i="13"/>
  <c r="Z18" i="13"/>
  <c r="Z61" i="13"/>
  <c r="Z16" i="13"/>
  <c r="Z89" i="13"/>
  <c r="Z96" i="13"/>
  <c r="Z74" i="13"/>
  <c r="Z80" i="13"/>
  <c r="Z103" i="13"/>
  <c r="Z64" i="13"/>
  <c r="Z38" i="13"/>
  <c r="Z81" i="13"/>
  <c r="Z47" i="13"/>
  <c r="Z93" i="13"/>
  <c r="Z82" i="13"/>
  <c r="Z49" i="13"/>
  <c r="Z32" i="13"/>
  <c r="Z44" i="13"/>
  <c r="Z14" i="13"/>
  <c r="Z84" i="13"/>
  <c r="Z95" i="13"/>
  <c r="Z76" i="13"/>
  <c r="Z34" i="13"/>
  <c r="Z59" i="13"/>
  <c r="Z104" i="13"/>
  <c r="Z46" i="13"/>
  <c r="Z60" i="13"/>
  <c r="Z15" i="13"/>
  <c r="Z12" i="13"/>
  <c r="Z19" i="13"/>
  <c r="Z66" i="13"/>
  <c r="Z41" i="13"/>
  <c r="Z99" i="13"/>
  <c r="Z53" i="13"/>
  <c r="Z17" i="13"/>
  <c r="Z33" i="13"/>
  <c r="Z77" i="13"/>
  <c r="Z52" i="13"/>
  <c r="Z75" i="13"/>
  <c r="Z107" i="13"/>
  <c r="Z43" i="13"/>
  <c r="Z11" i="13"/>
  <c r="Z71" i="13"/>
  <c r="Z9" i="13"/>
  <c r="Z94" i="13"/>
  <c r="Z31" i="13"/>
  <c r="Z87" i="13"/>
  <c r="Z58" i="13"/>
  <c r="Z25" i="13"/>
  <c r="Z72" i="13"/>
  <c r="Z29" i="13"/>
  <c r="Z68" i="13"/>
  <c r="Z101" i="13"/>
  <c r="Z30" i="13"/>
  <c r="Z63" i="13"/>
  <c r="Z73" i="13"/>
  <c r="Z50" i="13"/>
  <c r="Z27" i="13"/>
  <c r="Z88" i="13"/>
  <c r="Z8" i="13"/>
  <c r="AL8" i="13" s="1"/>
  <c r="Z23" i="13"/>
  <c r="Z90" i="13"/>
  <c r="Z35" i="13"/>
  <c r="X8" i="13"/>
  <c r="AJ8" i="13" s="1"/>
  <c r="X10" i="13"/>
  <c r="X74" i="13"/>
  <c r="X92" i="13"/>
  <c r="X16" i="13"/>
  <c r="X22" i="13"/>
  <c r="X100" i="13"/>
  <c r="X88" i="13"/>
  <c r="X65" i="13"/>
  <c r="X57" i="13"/>
  <c r="X77" i="13"/>
  <c r="X12" i="13"/>
  <c r="X86" i="13"/>
  <c r="X87" i="13"/>
  <c r="X104" i="13"/>
  <c r="X102" i="13"/>
  <c r="X75" i="13"/>
  <c r="X9" i="13"/>
  <c r="X67" i="13"/>
  <c r="X73" i="13"/>
  <c r="X89" i="13"/>
  <c r="X106" i="13"/>
  <c r="X19" i="13"/>
  <c r="X96" i="13"/>
  <c r="X83" i="13"/>
  <c r="X52" i="13"/>
  <c r="X66" i="13"/>
  <c r="X58" i="13"/>
  <c r="X95" i="13"/>
  <c r="X76" i="13"/>
  <c r="X55" i="13"/>
  <c r="X98" i="13"/>
  <c r="X14" i="13"/>
  <c r="X81" i="13"/>
  <c r="X90" i="13"/>
  <c r="X85" i="13"/>
  <c r="X97" i="13"/>
  <c r="X99" i="13"/>
  <c r="X91" i="13"/>
  <c r="X48" i="13"/>
  <c r="X94" i="13"/>
  <c r="X80" i="13"/>
  <c r="X103" i="13"/>
  <c r="X42" i="13"/>
  <c r="X47" i="13"/>
  <c r="X39" i="13"/>
  <c r="X31" i="13"/>
  <c r="X23" i="13"/>
  <c r="X21" i="13"/>
  <c r="X70" i="13"/>
  <c r="X79" i="13"/>
  <c r="X59" i="13"/>
  <c r="X101" i="13"/>
  <c r="X40" i="13"/>
  <c r="X28" i="13"/>
  <c r="X20" i="13"/>
  <c r="X105" i="13"/>
  <c r="X30" i="13"/>
  <c r="X49" i="13"/>
  <c r="X61" i="13"/>
  <c r="X50" i="13"/>
  <c r="X15" i="13"/>
  <c r="X78" i="13"/>
  <c r="X68" i="13"/>
  <c r="X60" i="13"/>
  <c r="X38" i="13"/>
  <c r="X45" i="13"/>
  <c r="X37" i="13"/>
  <c r="X29" i="13"/>
  <c r="X53" i="13"/>
  <c r="X13" i="13"/>
  <c r="X11" i="13"/>
  <c r="X36" i="13"/>
  <c r="X26" i="13"/>
  <c r="X32" i="13"/>
  <c r="X17" i="13"/>
  <c r="X107" i="13"/>
  <c r="X62" i="13"/>
  <c r="X71" i="13"/>
  <c r="X34" i="13"/>
  <c r="X24" i="13"/>
  <c r="X43" i="13"/>
  <c r="X35" i="13"/>
  <c r="X27" i="13"/>
  <c r="X93" i="13"/>
  <c r="X54" i="13"/>
  <c r="X84" i="13"/>
  <c r="X72" i="13"/>
  <c r="X64" i="13"/>
  <c r="X56" i="13"/>
  <c r="X46" i="13"/>
  <c r="X18" i="13"/>
  <c r="X51" i="13"/>
  <c r="X41" i="13"/>
  <c r="X33" i="13"/>
  <c r="X25" i="13"/>
  <c r="X82" i="13"/>
  <c r="X69" i="13"/>
  <c r="X63" i="13"/>
  <c r="X44" i="13"/>
  <c r="AC33" i="13"/>
  <c r="AC10" i="13"/>
  <c r="AC69" i="13"/>
  <c r="AC74" i="13"/>
  <c r="AC67" i="13"/>
  <c r="AC28" i="13"/>
  <c r="AC76" i="13"/>
  <c r="AC19" i="13"/>
  <c r="AC61" i="13"/>
  <c r="AC98" i="13"/>
  <c r="AC16" i="13"/>
  <c r="AC57" i="13"/>
  <c r="AC59" i="13"/>
  <c r="AC97" i="13"/>
  <c r="AC24" i="13"/>
  <c r="AC66" i="13"/>
  <c r="AC105" i="13"/>
  <c r="AC75" i="13"/>
  <c r="AC96" i="13"/>
  <c r="AC64" i="13"/>
  <c r="AC51" i="13"/>
  <c r="AC15" i="13"/>
  <c r="AC22" i="13"/>
  <c r="AC55" i="13"/>
  <c r="AC87" i="13"/>
  <c r="AC85" i="13"/>
  <c r="AC47" i="13"/>
  <c r="AC104" i="13"/>
  <c r="AC17" i="13"/>
  <c r="AC12" i="13"/>
  <c r="AC42" i="13"/>
  <c r="AC8" i="13"/>
  <c r="AO8" i="13" s="1"/>
  <c r="AC44" i="13"/>
  <c r="AC18" i="13"/>
  <c r="AC32" i="13"/>
  <c r="AC89" i="13"/>
  <c r="AC106" i="13"/>
  <c r="AC20" i="13"/>
  <c r="AC46" i="13"/>
  <c r="AC35" i="13"/>
  <c r="AC62" i="13"/>
  <c r="AC103" i="13"/>
  <c r="AC83" i="13"/>
  <c r="AC60" i="13"/>
  <c r="AC79" i="13"/>
  <c r="AC100" i="13"/>
  <c r="AC95" i="13"/>
  <c r="AC14" i="13"/>
  <c r="AC38" i="13"/>
  <c r="AC36" i="13"/>
  <c r="AC77" i="13"/>
  <c r="AC27" i="13"/>
  <c r="AC43" i="13"/>
  <c r="AC102" i="13"/>
  <c r="AC31" i="13"/>
  <c r="AC34" i="13"/>
  <c r="AC26" i="13"/>
  <c r="AC71" i="13"/>
  <c r="AC82" i="13"/>
  <c r="AC90" i="13"/>
  <c r="AC86" i="13"/>
  <c r="AC37" i="13"/>
  <c r="AC70" i="13"/>
  <c r="AC84" i="13"/>
  <c r="AC52" i="13"/>
  <c r="AC80" i="13"/>
  <c r="AC56" i="13"/>
  <c r="AC50" i="13"/>
  <c r="AC92" i="13"/>
  <c r="AC11" i="13"/>
  <c r="AC23" i="13"/>
  <c r="AC78" i="13"/>
  <c r="AC99" i="13"/>
  <c r="AC94" i="13"/>
  <c r="AC107" i="13"/>
  <c r="AC91" i="13"/>
  <c r="AC49" i="13"/>
  <c r="AC29" i="13"/>
  <c r="AC81" i="13"/>
  <c r="AC21" i="13"/>
  <c r="AC72" i="13"/>
  <c r="AC48" i="13"/>
  <c r="AC25" i="13"/>
  <c r="AC39" i="13"/>
  <c r="AC93" i="13"/>
  <c r="AC58" i="13"/>
  <c r="AC9" i="13"/>
  <c r="AC101" i="13"/>
  <c r="AC88" i="13"/>
  <c r="AC68" i="13"/>
  <c r="AC53" i="13"/>
  <c r="AC54" i="13"/>
  <c r="AC65" i="13"/>
  <c r="AC41" i="13"/>
  <c r="AC73" i="13"/>
  <c r="AC13" i="13"/>
  <c r="AC30" i="13"/>
  <c r="AC63" i="13"/>
  <c r="AC40" i="13"/>
  <c r="AC45" i="13"/>
  <c r="W8" i="13"/>
  <c r="AI8" i="13" s="1"/>
  <c r="W30" i="13"/>
  <c r="W22" i="13"/>
  <c r="W10" i="13"/>
  <c r="W31" i="13"/>
  <c r="W77" i="13"/>
  <c r="W53" i="13"/>
  <c r="W89" i="13"/>
  <c r="W81" i="13"/>
  <c r="W73" i="13"/>
  <c r="W84" i="13"/>
  <c r="W38" i="13"/>
  <c r="W51" i="13"/>
  <c r="W27" i="13"/>
  <c r="W33" i="13"/>
  <c r="W9" i="13"/>
  <c r="W97" i="13"/>
  <c r="W88" i="13"/>
  <c r="W80" i="13"/>
  <c r="W106" i="13"/>
  <c r="W98" i="13"/>
  <c r="W67" i="13"/>
  <c r="W32" i="13"/>
  <c r="W48" i="13"/>
  <c r="W103" i="13"/>
  <c r="W52" i="13"/>
  <c r="W29" i="13"/>
  <c r="W105" i="13"/>
  <c r="W64" i="13"/>
  <c r="W23" i="13"/>
  <c r="W96" i="13"/>
  <c r="W75" i="13"/>
  <c r="W46" i="13"/>
  <c r="W62" i="13"/>
  <c r="W41" i="13"/>
  <c r="W55" i="13"/>
  <c r="W40" i="13"/>
  <c r="W34" i="13"/>
  <c r="W44" i="13"/>
  <c r="W50" i="13"/>
  <c r="W42" i="13"/>
  <c r="W37" i="13"/>
  <c r="W54" i="13"/>
  <c r="W99" i="13"/>
  <c r="W19" i="13"/>
  <c r="W69" i="13"/>
  <c r="W61" i="13"/>
  <c r="W104" i="13"/>
  <c r="W74" i="13"/>
  <c r="W49" i="13"/>
  <c r="W25" i="13"/>
  <c r="W43" i="13"/>
  <c r="W15" i="13"/>
  <c r="W24" i="13"/>
  <c r="W28" i="13"/>
  <c r="W47" i="13"/>
  <c r="W45" i="13"/>
  <c r="W72" i="13"/>
  <c r="W60" i="13"/>
  <c r="W20" i="13"/>
  <c r="W26" i="13"/>
  <c r="W16" i="13"/>
  <c r="W36" i="13"/>
  <c r="W76" i="13"/>
  <c r="W14" i="13"/>
  <c r="W101" i="13"/>
  <c r="W107" i="13"/>
  <c r="W56" i="13"/>
  <c r="W91" i="13"/>
  <c r="W39" i="13"/>
  <c r="W70" i="13"/>
  <c r="W71" i="13"/>
  <c r="W35" i="13"/>
  <c r="W100" i="13"/>
  <c r="W59" i="13"/>
  <c r="W65" i="13"/>
  <c r="W79" i="13"/>
  <c r="W82" i="13"/>
  <c r="W95" i="13"/>
  <c r="W85" i="13"/>
  <c r="W21" i="13"/>
  <c r="W13" i="13"/>
  <c r="W78" i="13"/>
  <c r="W11" i="13"/>
  <c r="W66" i="13"/>
  <c r="W18" i="13"/>
  <c r="W68" i="13"/>
  <c r="W90" i="13"/>
  <c r="W87" i="13"/>
  <c r="W92" i="13"/>
  <c r="W12" i="13"/>
  <c r="W57" i="13"/>
  <c r="W83" i="13"/>
  <c r="W86" i="13"/>
  <c r="W58" i="13"/>
  <c r="W63" i="13"/>
  <c r="W17" i="13"/>
  <c r="W94" i="13"/>
  <c r="W93" i="13"/>
  <c r="W102" i="13"/>
  <c r="Y69" i="13"/>
  <c r="Y42" i="13"/>
  <c r="Y55" i="13"/>
  <c r="Y27" i="13"/>
  <c r="Y67" i="13"/>
  <c r="Y106" i="13"/>
  <c r="Y98" i="13"/>
  <c r="Y39" i="13"/>
  <c r="Y76" i="13"/>
  <c r="Y21" i="13"/>
  <c r="Y61" i="13"/>
  <c r="Y70" i="13"/>
  <c r="Y51" i="13"/>
  <c r="Y66" i="13"/>
  <c r="Y8" i="13"/>
  <c r="AK8" i="13" s="1"/>
  <c r="Y30" i="13"/>
  <c r="Y59" i="13"/>
  <c r="Y89" i="13"/>
  <c r="Y48" i="13"/>
  <c r="Y79" i="13"/>
  <c r="Y63" i="13"/>
  <c r="Y37" i="13"/>
  <c r="Y47" i="13"/>
  <c r="Y45" i="13"/>
  <c r="Y72" i="13"/>
  <c r="Y13" i="13"/>
  <c r="Y75" i="13"/>
  <c r="Y53" i="13"/>
  <c r="Y46" i="13"/>
  <c r="Y95" i="13"/>
  <c r="Y71" i="13"/>
  <c r="Y104" i="13"/>
  <c r="Y84" i="13"/>
  <c r="Y78" i="13"/>
  <c r="Y107" i="13"/>
  <c r="Y64" i="13"/>
  <c r="Y23" i="13"/>
  <c r="Y26" i="13"/>
  <c r="Y58" i="13"/>
  <c r="Y105" i="13"/>
  <c r="Y9" i="13"/>
  <c r="Y25" i="13"/>
  <c r="Y41" i="13"/>
  <c r="Y103" i="13"/>
  <c r="Y60" i="13"/>
  <c r="Y38" i="13"/>
  <c r="Y57" i="13"/>
  <c r="Y44" i="13"/>
  <c r="Y16" i="13"/>
  <c r="Y31" i="13"/>
  <c r="Y29" i="13"/>
  <c r="Y34" i="13"/>
  <c r="Y19" i="13"/>
  <c r="Y65" i="13"/>
  <c r="Y62" i="13"/>
  <c r="Y36" i="13"/>
  <c r="Y14" i="13"/>
  <c r="Y12" i="13"/>
  <c r="Y40" i="13"/>
  <c r="Y81" i="13"/>
  <c r="Y35" i="13"/>
  <c r="Y100" i="13"/>
  <c r="Y82" i="13"/>
  <c r="Y74" i="13"/>
  <c r="Y17" i="13"/>
  <c r="Y54" i="13"/>
  <c r="Y90" i="13"/>
  <c r="Y86" i="13"/>
  <c r="Y80" i="13"/>
  <c r="Y97" i="13"/>
  <c r="Y73" i="13"/>
  <c r="Y85" i="13"/>
  <c r="Y92" i="13"/>
  <c r="Y99" i="13"/>
  <c r="Y52" i="13"/>
  <c r="Y56" i="13"/>
  <c r="Y88" i="13"/>
  <c r="Y50" i="13"/>
  <c r="Y24" i="13"/>
  <c r="Y83" i="13"/>
  <c r="Y49" i="13"/>
  <c r="Y18" i="13"/>
  <c r="Y10" i="13"/>
  <c r="Y91" i="13"/>
  <c r="Y102" i="13"/>
  <c r="Y15" i="13"/>
  <c r="Y68" i="13"/>
  <c r="Y22" i="13"/>
  <c r="Y87" i="13"/>
  <c r="Y77" i="13"/>
  <c r="Y43" i="13"/>
  <c r="Y96" i="13"/>
  <c r="Y11" i="13"/>
  <c r="Y20" i="13"/>
  <c r="Y94" i="13"/>
  <c r="Y101" i="13"/>
  <c r="Y33" i="13"/>
  <c r="Y32" i="13"/>
  <c r="Y28" i="13"/>
  <c r="Y93" i="13"/>
  <c r="AA18" i="13"/>
  <c r="AA42" i="13"/>
  <c r="AA53" i="13"/>
  <c r="AA61" i="13"/>
  <c r="AA104" i="13"/>
  <c r="AA67" i="13"/>
  <c r="AA41" i="13"/>
  <c r="AA107" i="13"/>
  <c r="AA99" i="13"/>
  <c r="AA89" i="13"/>
  <c r="AA20" i="13"/>
  <c r="AA34" i="13"/>
  <c r="AA26" i="13"/>
  <c r="AA98" i="13"/>
  <c r="AA102" i="13"/>
  <c r="AA63" i="13"/>
  <c r="AA74" i="13"/>
  <c r="AA76" i="13"/>
  <c r="AA52" i="13"/>
  <c r="AA8" i="13"/>
  <c r="AM8" i="13" s="1"/>
  <c r="AA49" i="13"/>
  <c r="AA33" i="13"/>
  <c r="AA35" i="13"/>
  <c r="AA55" i="13"/>
  <c r="AA59" i="13"/>
  <c r="AA84" i="13"/>
  <c r="AA87" i="13"/>
  <c r="AA79" i="13"/>
  <c r="AA105" i="13"/>
  <c r="AA97" i="13"/>
  <c r="AA68" i="13"/>
  <c r="AA60" i="13"/>
  <c r="AA21" i="13"/>
  <c r="AA96" i="13"/>
  <c r="AA45" i="13"/>
  <c r="AA106" i="13"/>
  <c r="AA78" i="13"/>
  <c r="AA22" i="13"/>
  <c r="AA44" i="13"/>
  <c r="AA95" i="13"/>
  <c r="AA75" i="13"/>
  <c r="AA37" i="13"/>
  <c r="AA16" i="13"/>
  <c r="AA39" i="13"/>
  <c r="AA82" i="13"/>
  <c r="AA100" i="13"/>
  <c r="AA14" i="13"/>
  <c r="AA10" i="13"/>
  <c r="AA12" i="13"/>
  <c r="AA43" i="13"/>
  <c r="AA30" i="13"/>
  <c r="AA38" i="13"/>
  <c r="AA36" i="13"/>
  <c r="AA65" i="13"/>
  <c r="AA94" i="13"/>
  <c r="AA32" i="13"/>
  <c r="AA19" i="13"/>
  <c r="AA101" i="13"/>
  <c r="AA81" i="13"/>
  <c r="AA72" i="13"/>
  <c r="AA64" i="13"/>
  <c r="AA86" i="13"/>
  <c r="AA80" i="13"/>
  <c r="AA29" i="13"/>
  <c r="AA24" i="13"/>
  <c r="AA50" i="13"/>
  <c r="AA83" i="13"/>
  <c r="AA17" i="13"/>
  <c r="AA70" i="13"/>
  <c r="AA62" i="13"/>
  <c r="AA27" i="13"/>
  <c r="AA66" i="13"/>
  <c r="AA28" i="13"/>
  <c r="AA40" i="13"/>
  <c r="AA71" i="13"/>
  <c r="AA48" i="13"/>
  <c r="AA46" i="13"/>
  <c r="AA85" i="13"/>
  <c r="AA58" i="13"/>
  <c r="AA91" i="13"/>
  <c r="AA90" i="13"/>
  <c r="AA69" i="13"/>
  <c r="AA9" i="13"/>
  <c r="AA51" i="13"/>
  <c r="AA54" i="13"/>
  <c r="AA77" i="13"/>
  <c r="AA88" i="13"/>
  <c r="AA93" i="13"/>
  <c r="AA31" i="13"/>
  <c r="AA25" i="13"/>
  <c r="AA56" i="13"/>
  <c r="AA15" i="13"/>
  <c r="AA13" i="13"/>
  <c r="AA92" i="13"/>
  <c r="AA47" i="13"/>
  <c r="AA103" i="13"/>
  <c r="AA11" i="13"/>
  <c r="AA73" i="13"/>
  <c r="AA57" i="13"/>
  <c r="AA23" i="13"/>
  <c r="AB8" i="13"/>
  <c r="AN8" i="13" s="1"/>
  <c r="AB101" i="13"/>
  <c r="AB10" i="13"/>
  <c r="AB64" i="13"/>
  <c r="AB62" i="13"/>
  <c r="AB72" i="13"/>
  <c r="AB98" i="13"/>
  <c r="AB66" i="13"/>
  <c r="AB107" i="13"/>
  <c r="AB35" i="13"/>
  <c r="AB69" i="13"/>
  <c r="AB61" i="13"/>
  <c r="AB49" i="13"/>
  <c r="AB81" i="13"/>
  <c r="AB47" i="13"/>
  <c r="AB106" i="13"/>
  <c r="AB86" i="13"/>
  <c r="AB43" i="13"/>
  <c r="AB17" i="13"/>
  <c r="AB12" i="13"/>
  <c r="AB20" i="13"/>
  <c r="AB52" i="13"/>
  <c r="AB39" i="13"/>
  <c r="AB45" i="13"/>
  <c r="AB80" i="13"/>
  <c r="AB97" i="13"/>
  <c r="AB102" i="13"/>
  <c r="AB103" i="13"/>
  <c r="AB95" i="13"/>
  <c r="AB51" i="13"/>
  <c r="AB37" i="13"/>
  <c r="AB94" i="13"/>
  <c r="AB21" i="13"/>
  <c r="AB16" i="13"/>
  <c r="AB77" i="13"/>
  <c r="AB88" i="13"/>
  <c r="AB100" i="13"/>
  <c r="AB89" i="13"/>
  <c r="AB96" i="13"/>
  <c r="AB60" i="13"/>
  <c r="AB105" i="13"/>
  <c r="AB99" i="13"/>
  <c r="AB73" i="13"/>
  <c r="AB58" i="13"/>
  <c r="AB68" i="13"/>
  <c r="AB79" i="13"/>
  <c r="AB9" i="13"/>
  <c r="AB92" i="13"/>
  <c r="AB50" i="13"/>
  <c r="AB25" i="13"/>
  <c r="AB56" i="13"/>
  <c r="AB91" i="13"/>
  <c r="AB54" i="13"/>
  <c r="AB93" i="13"/>
  <c r="AB23" i="13"/>
  <c r="AB33" i="13"/>
  <c r="AB29" i="13"/>
  <c r="AB19" i="13"/>
  <c r="AB87" i="13"/>
  <c r="AB41" i="13"/>
  <c r="AB90" i="13"/>
  <c r="AB53" i="13"/>
  <c r="AB46" i="13"/>
  <c r="AB38" i="13"/>
  <c r="AB30" i="13"/>
  <c r="AB22" i="13"/>
  <c r="AB15" i="13"/>
  <c r="AB34" i="13"/>
  <c r="AB83" i="13"/>
  <c r="AB63" i="13"/>
  <c r="AB85" i="13"/>
  <c r="AB84" i="13"/>
  <c r="AB65" i="13"/>
  <c r="AB75" i="13"/>
  <c r="AB27" i="13"/>
  <c r="AB57" i="13"/>
  <c r="AB26" i="13"/>
  <c r="AB82" i="13"/>
  <c r="AB11" i="13"/>
  <c r="AB40" i="13"/>
  <c r="AB104" i="13"/>
  <c r="AB48" i="13"/>
  <c r="AB67" i="13"/>
  <c r="AB59" i="13"/>
  <c r="AB44" i="13"/>
  <c r="AB36" i="13"/>
  <c r="AB28" i="13"/>
  <c r="AB70" i="13"/>
  <c r="AB13" i="13"/>
  <c r="AB74" i="13"/>
  <c r="AB42" i="13"/>
  <c r="AB55" i="13"/>
  <c r="AB32" i="13"/>
  <c r="AB76" i="13"/>
  <c r="AB14" i="13"/>
  <c r="AB18" i="13"/>
  <c r="AB78" i="13"/>
  <c r="AB31" i="13"/>
  <c r="AB71" i="13"/>
  <c r="AB24" i="13"/>
  <c r="AI9" i="13" l="1"/>
  <c r="AI10" i="13" s="1"/>
  <c r="AI11" i="13" s="1"/>
  <c r="AI12" i="13" s="1"/>
  <c r="AI13" i="13" s="1"/>
  <c r="AI14" i="13" s="1"/>
  <c r="AI15" i="13" s="1"/>
  <c r="AI16" i="13" s="1"/>
  <c r="AI17" i="13" s="1"/>
  <c r="AI18" i="13" s="1"/>
  <c r="AI19" i="13" s="1"/>
  <c r="AI20" i="13" s="1"/>
  <c r="AI21" i="13" s="1"/>
  <c r="AI22" i="13" s="1"/>
  <c r="AI23" i="13" s="1"/>
  <c r="AI24" i="13" s="1"/>
  <c r="AI25" i="13" s="1"/>
  <c r="AI26" i="13" s="1"/>
  <c r="AI27" i="13" s="1"/>
  <c r="AI28" i="13" s="1"/>
  <c r="AI29" i="13" s="1"/>
  <c r="AI30" i="13" s="1"/>
  <c r="AI31" i="13" s="1"/>
  <c r="AI32" i="13" s="1"/>
  <c r="AI33" i="13" s="1"/>
  <c r="AI34" i="13" s="1"/>
  <c r="AI35" i="13" s="1"/>
  <c r="AI36" i="13" s="1"/>
  <c r="AI37" i="13" s="1"/>
  <c r="AI38" i="13" s="1"/>
  <c r="AI39" i="13" s="1"/>
  <c r="AI40" i="13" s="1"/>
  <c r="AI41" i="13" s="1"/>
  <c r="AI42" i="13" s="1"/>
  <c r="AI43" i="13" s="1"/>
  <c r="AI44" i="13" s="1"/>
  <c r="AI45" i="13" s="1"/>
  <c r="AI46" i="13" s="1"/>
  <c r="AI47" i="13" s="1"/>
  <c r="AI48" i="13" s="1"/>
  <c r="AI49" i="13" s="1"/>
  <c r="AI50" i="13" s="1"/>
  <c r="AI51" i="13" s="1"/>
  <c r="AI52" i="13" s="1"/>
  <c r="AI53" i="13" s="1"/>
  <c r="AI54" i="13" s="1"/>
  <c r="AI55" i="13" s="1"/>
  <c r="AI56" i="13" s="1"/>
  <c r="AI57" i="13" s="1"/>
  <c r="AI58" i="13" s="1"/>
  <c r="AI59" i="13" s="1"/>
  <c r="AI60" i="13" s="1"/>
  <c r="AI61" i="13" s="1"/>
  <c r="AI62" i="13" s="1"/>
  <c r="AI63" i="13" s="1"/>
  <c r="AI64" i="13" s="1"/>
  <c r="AI65" i="13" s="1"/>
  <c r="AI66" i="13" s="1"/>
  <c r="AI67" i="13" s="1"/>
  <c r="AI68" i="13" s="1"/>
  <c r="AI69" i="13" s="1"/>
  <c r="AI70" i="13" s="1"/>
  <c r="AI71" i="13" s="1"/>
  <c r="AI72" i="13" s="1"/>
  <c r="AI73" i="13" s="1"/>
  <c r="AI74" i="13" s="1"/>
  <c r="AI75" i="13" s="1"/>
  <c r="AI76" i="13" s="1"/>
  <c r="AI77" i="13" s="1"/>
  <c r="AI78" i="13" s="1"/>
  <c r="AI79" i="13" s="1"/>
  <c r="AI80" i="13" s="1"/>
  <c r="AI81" i="13" s="1"/>
  <c r="AI82" i="13" s="1"/>
  <c r="AI83" i="13" s="1"/>
  <c r="AI84" i="13" s="1"/>
  <c r="AI85" i="13" s="1"/>
  <c r="AI86" i="13" s="1"/>
  <c r="AI87" i="13" s="1"/>
  <c r="AI88" i="13" s="1"/>
  <c r="AI89" i="13" s="1"/>
  <c r="AI90" i="13" s="1"/>
  <c r="AI91" i="13" s="1"/>
  <c r="AI92" i="13" s="1"/>
  <c r="AI93" i="13" s="1"/>
  <c r="AI94" i="13" s="1"/>
  <c r="AI95" i="13" s="1"/>
  <c r="AI96" i="13" s="1"/>
  <c r="AI97" i="13" s="1"/>
  <c r="AI98" i="13" s="1"/>
  <c r="AI99" i="13" s="1"/>
  <c r="AI100" i="13" s="1"/>
  <c r="AI101" i="13" s="1"/>
  <c r="AI102" i="13" s="1"/>
  <c r="AI103" i="13" s="1"/>
  <c r="AI104" i="13" s="1"/>
  <c r="AI105" i="13" s="1"/>
  <c r="AI106" i="13" s="1"/>
  <c r="AI107" i="13" s="1"/>
  <c r="AP9" i="13"/>
  <c r="AP10" i="13" s="1"/>
  <c r="AP11" i="13" s="1"/>
  <c r="AP12" i="13" s="1"/>
  <c r="AP13" i="13" s="1"/>
  <c r="AP14" i="13" s="1"/>
  <c r="AP15" i="13" s="1"/>
  <c r="AP16" i="13" s="1"/>
  <c r="AP17" i="13" s="1"/>
  <c r="AP18" i="13" s="1"/>
  <c r="AP19" i="13" s="1"/>
  <c r="AP20" i="13" s="1"/>
  <c r="AP21" i="13" s="1"/>
  <c r="AP22" i="13" s="1"/>
  <c r="AP23" i="13" s="1"/>
  <c r="AP24" i="13" s="1"/>
  <c r="AP25" i="13" s="1"/>
  <c r="AP26" i="13" s="1"/>
  <c r="AP27" i="13" s="1"/>
  <c r="AP28" i="13" s="1"/>
  <c r="AP29" i="13" s="1"/>
  <c r="AP30" i="13" s="1"/>
  <c r="AP31" i="13" s="1"/>
  <c r="AP32" i="13" s="1"/>
  <c r="AP33" i="13" s="1"/>
  <c r="AP34" i="13" s="1"/>
  <c r="AP35" i="13" s="1"/>
  <c r="AP36" i="13" s="1"/>
  <c r="AP37" i="13" s="1"/>
  <c r="AP38" i="13" s="1"/>
  <c r="AP39" i="13" s="1"/>
  <c r="AP40" i="13" s="1"/>
  <c r="AP41" i="13" s="1"/>
  <c r="AP42" i="13" s="1"/>
  <c r="AP43" i="13" s="1"/>
  <c r="AP44" i="13" s="1"/>
  <c r="AP45" i="13" s="1"/>
  <c r="AP46" i="13" s="1"/>
  <c r="AP47" i="13" s="1"/>
  <c r="AP48" i="13" s="1"/>
  <c r="AP49" i="13" s="1"/>
  <c r="AP50" i="13" s="1"/>
  <c r="AP51" i="13" s="1"/>
  <c r="AP52" i="13" s="1"/>
  <c r="AP53" i="13" s="1"/>
  <c r="AP54" i="13" s="1"/>
  <c r="AP55" i="13" s="1"/>
  <c r="AP56" i="13" s="1"/>
  <c r="AP57" i="13" s="1"/>
  <c r="AP58" i="13" s="1"/>
  <c r="AP59" i="13" s="1"/>
  <c r="AP60" i="13" s="1"/>
  <c r="AP61" i="13" s="1"/>
  <c r="AP62" i="13" s="1"/>
  <c r="AP63" i="13" s="1"/>
  <c r="AP64" i="13" s="1"/>
  <c r="AP65" i="13" s="1"/>
  <c r="AP66" i="13" s="1"/>
  <c r="AP67" i="13" s="1"/>
  <c r="AP68" i="13" s="1"/>
  <c r="AP69" i="13" s="1"/>
  <c r="AP70" i="13" s="1"/>
  <c r="AP71" i="13" s="1"/>
  <c r="AP72" i="13" s="1"/>
  <c r="AP73" i="13" s="1"/>
  <c r="AP74" i="13" s="1"/>
  <c r="AP75" i="13" s="1"/>
  <c r="AP76" i="13" s="1"/>
  <c r="AP77" i="13" s="1"/>
  <c r="AP78" i="13" s="1"/>
  <c r="AP79" i="13" s="1"/>
  <c r="AP80" i="13" s="1"/>
  <c r="AP81" i="13" s="1"/>
  <c r="AP82" i="13" s="1"/>
  <c r="AP83" i="13" s="1"/>
  <c r="AP84" i="13" s="1"/>
  <c r="AP85" i="13" s="1"/>
  <c r="AP86" i="13" s="1"/>
  <c r="AP87" i="13" s="1"/>
  <c r="AP88" i="13" s="1"/>
  <c r="AP89" i="13" s="1"/>
  <c r="AP90" i="13" s="1"/>
  <c r="AP91" i="13" s="1"/>
  <c r="AP92" i="13" s="1"/>
  <c r="AP93" i="13" s="1"/>
  <c r="AP94" i="13" s="1"/>
  <c r="AP95" i="13" s="1"/>
  <c r="AP96" i="13" s="1"/>
  <c r="AP97" i="13" s="1"/>
  <c r="AP98" i="13" s="1"/>
  <c r="AP99" i="13" s="1"/>
  <c r="AP100" i="13" s="1"/>
  <c r="AP101" i="13" s="1"/>
  <c r="AP102" i="13" s="1"/>
  <c r="AP103" i="13" s="1"/>
  <c r="AP104" i="13" s="1"/>
  <c r="AP105" i="13" s="1"/>
  <c r="AP106" i="13" s="1"/>
  <c r="AP107" i="13" s="1"/>
  <c r="AK9" i="13"/>
  <c r="AK10" i="13" s="1"/>
  <c r="AK11" i="13" s="1"/>
  <c r="AK12" i="13" s="1"/>
  <c r="AK13" i="13" s="1"/>
  <c r="AK14" i="13" s="1"/>
  <c r="AK15" i="13" s="1"/>
  <c r="AK16" i="13" s="1"/>
  <c r="AK17" i="13" s="1"/>
  <c r="AK18" i="13" s="1"/>
  <c r="AK19" i="13" s="1"/>
  <c r="AK20" i="13" s="1"/>
  <c r="AK21" i="13" s="1"/>
  <c r="AK22" i="13" s="1"/>
  <c r="AK23" i="13" s="1"/>
  <c r="AK24" i="13" s="1"/>
  <c r="AK25" i="13" s="1"/>
  <c r="AK26" i="13" s="1"/>
  <c r="AK27" i="13" s="1"/>
  <c r="AK28" i="13" s="1"/>
  <c r="AK29" i="13" s="1"/>
  <c r="AK30" i="13" s="1"/>
  <c r="AK31" i="13" s="1"/>
  <c r="AK32" i="13" s="1"/>
  <c r="AK33" i="13" s="1"/>
  <c r="AK34" i="13" s="1"/>
  <c r="AK35" i="13" s="1"/>
  <c r="AK36" i="13" s="1"/>
  <c r="AK37" i="13" s="1"/>
  <c r="AK38" i="13" s="1"/>
  <c r="AK39" i="13" s="1"/>
  <c r="AK40" i="13" s="1"/>
  <c r="AK41" i="13" s="1"/>
  <c r="AK42" i="13" s="1"/>
  <c r="AK43" i="13" s="1"/>
  <c r="AK44" i="13" s="1"/>
  <c r="AK45" i="13" s="1"/>
  <c r="AK46" i="13" s="1"/>
  <c r="AK47" i="13" s="1"/>
  <c r="AK48" i="13" s="1"/>
  <c r="AK49" i="13" s="1"/>
  <c r="AK50" i="13" s="1"/>
  <c r="AK51" i="13" s="1"/>
  <c r="AK52" i="13" s="1"/>
  <c r="AK53" i="13" s="1"/>
  <c r="AK54" i="13" s="1"/>
  <c r="AK55" i="13" s="1"/>
  <c r="AK56" i="13" s="1"/>
  <c r="AK57" i="13" s="1"/>
  <c r="AK58" i="13" s="1"/>
  <c r="AK59" i="13" s="1"/>
  <c r="AK60" i="13" s="1"/>
  <c r="AK61" i="13" s="1"/>
  <c r="AK62" i="13" s="1"/>
  <c r="AK63" i="13" s="1"/>
  <c r="AK64" i="13" s="1"/>
  <c r="AK65" i="13" s="1"/>
  <c r="AK66" i="13" s="1"/>
  <c r="AK67" i="13" s="1"/>
  <c r="AK68" i="13" s="1"/>
  <c r="AK69" i="13" s="1"/>
  <c r="AK70" i="13" s="1"/>
  <c r="AK71" i="13" s="1"/>
  <c r="AK72" i="13" s="1"/>
  <c r="AK73" i="13" s="1"/>
  <c r="AK74" i="13" s="1"/>
  <c r="AK75" i="13" s="1"/>
  <c r="AK76" i="13" s="1"/>
  <c r="AK77" i="13" s="1"/>
  <c r="AK78" i="13" s="1"/>
  <c r="AK79" i="13" s="1"/>
  <c r="AK80" i="13" s="1"/>
  <c r="AK81" i="13" s="1"/>
  <c r="AK82" i="13" s="1"/>
  <c r="AK83" i="13" s="1"/>
  <c r="AK84" i="13" s="1"/>
  <c r="AK85" i="13" s="1"/>
  <c r="AK86" i="13" s="1"/>
  <c r="AK87" i="13" s="1"/>
  <c r="AK88" i="13" s="1"/>
  <c r="AK89" i="13" s="1"/>
  <c r="AK90" i="13" s="1"/>
  <c r="AK91" i="13" s="1"/>
  <c r="AK92" i="13" s="1"/>
  <c r="AK93" i="13" s="1"/>
  <c r="AK94" i="13" s="1"/>
  <c r="AK95" i="13" s="1"/>
  <c r="AK96" i="13" s="1"/>
  <c r="AK97" i="13" s="1"/>
  <c r="AK98" i="13" s="1"/>
  <c r="AK99" i="13" s="1"/>
  <c r="AK100" i="13" s="1"/>
  <c r="AK101" i="13" s="1"/>
  <c r="AK102" i="13" s="1"/>
  <c r="AK103" i="13" s="1"/>
  <c r="AK104" i="13" s="1"/>
  <c r="AK105" i="13" s="1"/>
  <c r="AK106" i="13" s="1"/>
  <c r="AK107" i="13" s="1"/>
  <c r="V8" i="9"/>
  <c r="G8" i="13"/>
  <c r="G9" i="13"/>
  <c r="G7" i="13"/>
  <c r="R8" i="9"/>
  <c r="G11" i="13"/>
  <c r="G10" i="13"/>
  <c r="V7" i="9"/>
  <c r="R7" i="9"/>
  <c r="AL9" i="13"/>
  <c r="AL10" i="13" s="1"/>
  <c r="AL11" i="13" s="1"/>
  <c r="AL12" i="13" s="1"/>
  <c r="AL13" i="13" s="1"/>
  <c r="AL14" i="13" s="1"/>
  <c r="AL15" i="13" s="1"/>
  <c r="AL16" i="13" s="1"/>
  <c r="AL17" i="13" s="1"/>
  <c r="AL18" i="13" s="1"/>
  <c r="AL19" i="13" s="1"/>
  <c r="AL20" i="13" s="1"/>
  <c r="AL21" i="13" s="1"/>
  <c r="AL22" i="13" s="1"/>
  <c r="AL23" i="13" s="1"/>
  <c r="AL24" i="13" s="1"/>
  <c r="AL25" i="13" s="1"/>
  <c r="AL26" i="13" s="1"/>
  <c r="AL27" i="13" s="1"/>
  <c r="AL28" i="13" s="1"/>
  <c r="AL29" i="13" s="1"/>
  <c r="AL30" i="13" s="1"/>
  <c r="AL31" i="13" s="1"/>
  <c r="AL32" i="13" s="1"/>
  <c r="AL33" i="13" s="1"/>
  <c r="AL34" i="13" s="1"/>
  <c r="AL35" i="13" s="1"/>
  <c r="AL36" i="13" s="1"/>
  <c r="AL37" i="13" s="1"/>
  <c r="AL38" i="13" s="1"/>
  <c r="AL39" i="13" s="1"/>
  <c r="AL40" i="13" s="1"/>
  <c r="AL41" i="13" s="1"/>
  <c r="AL42" i="13" s="1"/>
  <c r="AL43" i="13" s="1"/>
  <c r="AL44" i="13" s="1"/>
  <c r="AL45" i="13" s="1"/>
  <c r="AL46" i="13" s="1"/>
  <c r="AL47" i="13" s="1"/>
  <c r="AL48" i="13" s="1"/>
  <c r="AL49" i="13" s="1"/>
  <c r="AL50" i="13" s="1"/>
  <c r="AL51" i="13" s="1"/>
  <c r="AL52" i="13" s="1"/>
  <c r="AL53" i="13" s="1"/>
  <c r="AL54" i="13" s="1"/>
  <c r="AL55" i="13" s="1"/>
  <c r="AL56" i="13" s="1"/>
  <c r="AL57" i="13" s="1"/>
  <c r="AL58" i="13" s="1"/>
  <c r="AL59" i="13" s="1"/>
  <c r="AL60" i="13" s="1"/>
  <c r="AL61" i="13" s="1"/>
  <c r="AL62" i="13" s="1"/>
  <c r="AL63" i="13" s="1"/>
  <c r="AL64" i="13" s="1"/>
  <c r="AL65" i="13" s="1"/>
  <c r="AL66" i="13" s="1"/>
  <c r="AL67" i="13" s="1"/>
  <c r="AL68" i="13" s="1"/>
  <c r="AL69" i="13" s="1"/>
  <c r="AL70" i="13" s="1"/>
  <c r="AL71" i="13" s="1"/>
  <c r="AL72" i="13" s="1"/>
  <c r="AL73" i="13" s="1"/>
  <c r="AL74" i="13" s="1"/>
  <c r="AL75" i="13" s="1"/>
  <c r="AL76" i="13" s="1"/>
  <c r="AL77" i="13" s="1"/>
  <c r="AL78" i="13" s="1"/>
  <c r="AL79" i="13" s="1"/>
  <c r="AL80" i="13" s="1"/>
  <c r="AL81" i="13" s="1"/>
  <c r="AL82" i="13" s="1"/>
  <c r="AL83" i="13" s="1"/>
  <c r="AL84" i="13" s="1"/>
  <c r="AL85" i="13" s="1"/>
  <c r="AL86" i="13" s="1"/>
  <c r="AL87" i="13" s="1"/>
  <c r="AL88" i="13" s="1"/>
  <c r="AL89" i="13" s="1"/>
  <c r="AL90" i="13" s="1"/>
  <c r="AL91" i="13" s="1"/>
  <c r="AL92" i="13" s="1"/>
  <c r="AL93" i="13" s="1"/>
  <c r="AL94" i="13" s="1"/>
  <c r="AL95" i="13" s="1"/>
  <c r="AL96" i="13" s="1"/>
  <c r="AL97" i="13" s="1"/>
  <c r="AL98" i="13" s="1"/>
  <c r="AL99" i="13" s="1"/>
  <c r="AL100" i="13" s="1"/>
  <c r="AL101" i="13" s="1"/>
  <c r="AL102" i="13" s="1"/>
  <c r="AL103" i="13" s="1"/>
  <c r="AL104" i="13" s="1"/>
  <c r="AL105" i="13" s="1"/>
  <c r="AL106" i="13" s="1"/>
  <c r="AL107" i="13" s="1"/>
  <c r="AN9" i="13"/>
  <c r="AN10" i="13" s="1"/>
  <c r="AN11" i="13" s="1"/>
  <c r="AN12" i="13" s="1"/>
  <c r="AN13" i="13" s="1"/>
  <c r="AN14" i="13" s="1"/>
  <c r="AN15" i="13" s="1"/>
  <c r="AN16" i="13" s="1"/>
  <c r="AN17" i="13" s="1"/>
  <c r="AN18" i="13" s="1"/>
  <c r="AN19" i="13" s="1"/>
  <c r="AN20" i="13" s="1"/>
  <c r="AN21" i="13" s="1"/>
  <c r="AN22" i="13" s="1"/>
  <c r="AN23" i="13" s="1"/>
  <c r="AN24" i="13" s="1"/>
  <c r="AN25" i="13" s="1"/>
  <c r="AN26" i="13" s="1"/>
  <c r="AN27" i="13" s="1"/>
  <c r="AN28" i="13" s="1"/>
  <c r="AN29" i="13" s="1"/>
  <c r="AN30" i="13" s="1"/>
  <c r="AN31" i="13" s="1"/>
  <c r="AN32" i="13" s="1"/>
  <c r="AN33" i="13" s="1"/>
  <c r="AN34" i="13" s="1"/>
  <c r="AN35" i="13" s="1"/>
  <c r="AN36" i="13" s="1"/>
  <c r="AN37" i="13" s="1"/>
  <c r="AN38" i="13" s="1"/>
  <c r="AN39" i="13" s="1"/>
  <c r="AN40" i="13" s="1"/>
  <c r="AN41" i="13" s="1"/>
  <c r="AN42" i="13" s="1"/>
  <c r="AN43" i="13" s="1"/>
  <c r="AN44" i="13" s="1"/>
  <c r="AN45" i="13" s="1"/>
  <c r="AN46" i="13" s="1"/>
  <c r="AN47" i="13" s="1"/>
  <c r="AN48" i="13" s="1"/>
  <c r="AN49" i="13" s="1"/>
  <c r="AN50" i="13" s="1"/>
  <c r="AN51" i="13" s="1"/>
  <c r="AN52" i="13" s="1"/>
  <c r="AN53" i="13" s="1"/>
  <c r="AN54" i="13" s="1"/>
  <c r="AN55" i="13" s="1"/>
  <c r="AN56" i="13" s="1"/>
  <c r="AN57" i="13" s="1"/>
  <c r="AN58" i="13" s="1"/>
  <c r="AN59" i="13" s="1"/>
  <c r="AN60" i="13" s="1"/>
  <c r="AN61" i="13" s="1"/>
  <c r="AN62" i="13" s="1"/>
  <c r="AN63" i="13" s="1"/>
  <c r="AN64" i="13" s="1"/>
  <c r="AN65" i="13" s="1"/>
  <c r="AN66" i="13" s="1"/>
  <c r="AN67" i="13" s="1"/>
  <c r="AN68" i="13" s="1"/>
  <c r="AN69" i="13" s="1"/>
  <c r="AN70" i="13" s="1"/>
  <c r="AN71" i="13" s="1"/>
  <c r="AN72" i="13" s="1"/>
  <c r="AN73" i="13" s="1"/>
  <c r="AN74" i="13" s="1"/>
  <c r="AN75" i="13" s="1"/>
  <c r="AN76" i="13" s="1"/>
  <c r="AN77" i="13" s="1"/>
  <c r="AN78" i="13" s="1"/>
  <c r="AN79" i="13" s="1"/>
  <c r="AN80" i="13" s="1"/>
  <c r="AN81" i="13" s="1"/>
  <c r="AN82" i="13" s="1"/>
  <c r="AN83" i="13" s="1"/>
  <c r="AN84" i="13" s="1"/>
  <c r="AN85" i="13" s="1"/>
  <c r="AN86" i="13" s="1"/>
  <c r="AN87" i="13" s="1"/>
  <c r="AN88" i="13" s="1"/>
  <c r="AN89" i="13" s="1"/>
  <c r="AN90" i="13" s="1"/>
  <c r="AN91" i="13" s="1"/>
  <c r="AN92" i="13" s="1"/>
  <c r="AN93" i="13" s="1"/>
  <c r="AN94" i="13" s="1"/>
  <c r="AN95" i="13" s="1"/>
  <c r="AN96" i="13" s="1"/>
  <c r="AN97" i="13" s="1"/>
  <c r="AN98" i="13" s="1"/>
  <c r="AN99" i="13" s="1"/>
  <c r="AN100" i="13" s="1"/>
  <c r="AN101" i="13" s="1"/>
  <c r="AN102" i="13" s="1"/>
  <c r="AN103" i="13" s="1"/>
  <c r="AN104" i="13" s="1"/>
  <c r="AN105" i="13" s="1"/>
  <c r="AN106" i="13" s="1"/>
  <c r="AN107" i="13" s="1"/>
  <c r="AM9" i="13"/>
  <c r="AM10" i="13" s="1"/>
  <c r="AM11" i="13" s="1"/>
  <c r="AM12" i="13" s="1"/>
  <c r="AM13" i="13" s="1"/>
  <c r="AM14" i="13" s="1"/>
  <c r="AM15" i="13" s="1"/>
  <c r="AM16" i="13" s="1"/>
  <c r="AM17" i="13" s="1"/>
  <c r="AM18" i="13" s="1"/>
  <c r="AM19" i="13" s="1"/>
  <c r="AM20" i="13" s="1"/>
  <c r="AM21" i="13" s="1"/>
  <c r="AM22" i="13" s="1"/>
  <c r="AM23" i="13" s="1"/>
  <c r="AM24" i="13" s="1"/>
  <c r="AM25" i="13" s="1"/>
  <c r="AM26" i="13" s="1"/>
  <c r="AM27" i="13" s="1"/>
  <c r="AM28" i="13" s="1"/>
  <c r="AM29" i="13" s="1"/>
  <c r="AM30" i="13" s="1"/>
  <c r="AM31" i="13" s="1"/>
  <c r="AM32" i="13" s="1"/>
  <c r="AM33" i="13" s="1"/>
  <c r="AM34" i="13" s="1"/>
  <c r="AM35" i="13" s="1"/>
  <c r="AM36" i="13" s="1"/>
  <c r="AM37" i="13" s="1"/>
  <c r="AM38" i="13" s="1"/>
  <c r="AM39" i="13" s="1"/>
  <c r="AM40" i="13" s="1"/>
  <c r="AM41" i="13" s="1"/>
  <c r="AM42" i="13" s="1"/>
  <c r="AM43" i="13" s="1"/>
  <c r="AM44" i="13" s="1"/>
  <c r="AM45" i="13" s="1"/>
  <c r="AM46" i="13" s="1"/>
  <c r="AM47" i="13" s="1"/>
  <c r="AM48" i="13" s="1"/>
  <c r="AM49" i="13" s="1"/>
  <c r="AM50" i="13" s="1"/>
  <c r="AM51" i="13" s="1"/>
  <c r="AM52" i="13" s="1"/>
  <c r="AM53" i="13" s="1"/>
  <c r="AM54" i="13" s="1"/>
  <c r="AM55" i="13" s="1"/>
  <c r="AM56" i="13" s="1"/>
  <c r="AM57" i="13" s="1"/>
  <c r="AM58" i="13" s="1"/>
  <c r="AM59" i="13" s="1"/>
  <c r="AM60" i="13" s="1"/>
  <c r="AM61" i="13" s="1"/>
  <c r="AM62" i="13" s="1"/>
  <c r="AM63" i="13" s="1"/>
  <c r="AM64" i="13" s="1"/>
  <c r="AM65" i="13" s="1"/>
  <c r="AM66" i="13" s="1"/>
  <c r="AM67" i="13" s="1"/>
  <c r="AM68" i="13" s="1"/>
  <c r="AM69" i="13" s="1"/>
  <c r="AM70" i="13" s="1"/>
  <c r="AM71" i="13" s="1"/>
  <c r="AM72" i="13" s="1"/>
  <c r="AM73" i="13" s="1"/>
  <c r="AM74" i="13" s="1"/>
  <c r="AM75" i="13" s="1"/>
  <c r="AM76" i="13" s="1"/>
  <c r="AM77" i="13" s="1"/>
  <c r="AM78" i="13" s="1"/>
  <c r="AM79" i="13" s="1"/>
  <c r="AM80" i="13" s="1"/>
  <c r="AM81" i="13" s="1"/>
  <c r="AM82" i="13" s="1"/>
  <c r="AM83" i="13" s="1"/>
  <c r="AM84" i="13" s="1"/>
  <c r="AM85" i="13" s="1"/>
  <c r="AM86" i="13" s="1"/>
  <c r="AM87" i="13" s="1"/>
  <c r="AM88" i="13" s="1"/>
  <c r="AM89" i="13" s="1"/>
  <c r="AM90" i="13" s="1"/>
  <c r="AM91" i="13" s="1"/>
  <c r="AM92" i="13" s="1"/>
  <c r="AM93" i="13" s="1"/>
  <c r="AM94" i="13" s="1"/>
  <c r="AM95" i="13" s="1"/>
  <c r="AM96" i="13" s="1"/>
  <c r="AM97" i="13" s="1"/>
  <c r="AM98" i="13" s="1"/>
  <c r="AM99" i="13" s="1"/>
  <c r="AM100" i="13" s="1"/>
  <c r="AM101" i="13" s="1"/>
  <c r="AM102" i="13" s="1"/>
  <c r="AM103" i="13" s="1"/>
  <c r="AM104" i="13" s="1"/>
  <c r="AM105" i="13" s="1"/>
  <c r="AM106" i="13" s="1"/>
  <c r="AM107" i="13" s="1"/>
  <c r="AO9" i="13"/>
  <c r="AO10" i="13" s="1"/>
  <c r="AO11" i="13" s="1"/>
  <c r="AO12" i="13" s="1"/>
  <c r="AO13" i="13" s="1"/>
  <c r="AO14" i="13" s="1"/>
  <c r="AO15" i="13" s="1"/>
  <c r="AO16" i="13" s="1"/>
  <c r="AO17" i="13" s="1"/>
  <c r="AO18" i="13" s="1"/>
  <c r="AO19" i="13" s="1"/>
  <c r="AO20" i="13" s="1"/>
  <c r="AO21" i="13" s="1"/>
  <c r="AO22" i="13" s="1"/>
  <c r="AO23" i="13" s="1"/>
  <c r="AO24" i="13" s="1"/>
  <c r="AO25" i="13" s="1"/>
  <c r="AO26" i="13" s="1"/>
  <c r="AO27" i="13" s="1"/>
  <c r="AO28" i="13" s="1"/>
  <c r="AO29" i="13" s="1"/>
  <c r="AO30" i="13" s="1"/>
  <c r="AO31" i="13" s="1"/>
  <c r="AO32" i="13" s="1"/>
  <c r="AO33" i="13" s="1"/>
  <c r="AO34" i="13" s="1"/>
  <c r="AO35" i="13" s="1"/>
  <c r="AO36" i="13" s="1"/>
  <c r="AO37" i="13" s="1"/>
  <c r="AO38" i="13" s="1"/>
  <c r="AO39" i="13" s="1"/>
  <c r="AO40" i="13" s="1"/>
  <c r="AO41" i="13" s="1"/>
  <c r="AO42" i="13" s="1"/>
  <c r="AO43" i="13" s="1"/>
  <c r="AO44" i="13" s="1"/>
  <c r="AO45" i="13" s="1"/>
  <c r="AO46" i="13" s="1"/>
  <c r="AO47" i="13" s="1"/>
  <c r="AO48" i="13" s="1"/>
  <c r="AO49" i="13" s="1"/>
  <c r="AO50" i="13" s="1"/>
  <c r="AO51" i="13" s="1"/>
  <c r="AO52" i="13" s="1"/>
  <c r="AO53" i="13" s="1"/>
  <c r="AO54" i="13" s="1"/>
  <c r="AO55" i="13" s="1"/>
  <c r="AO56" i="13" s="1"/>
  <c r="AO57" i="13" s="1"/>
  <c r="AO58" i="13" s="1"/>
  <c r="AO59" i="13" s="1"/>
  <c r="AO60" i="13" s="1"/>
  <c r="AO61" i="13" s="1"/>
  <c r="AO62" i="13" s="1"/>
  <c r="AO63" i="13" s="1"/>
  <c r="AO64" i="13" s="1"/>
  <c r="AO65" i="13" s="1"/>
  <c r="AO66" i="13" s="1"/>
  <c r="AO67" i="13" s="1"/>
  <c r="AO68" i="13" s="1"/>
  <c r="AO69" i="13" s="1"/>
  <c r="AO70" i="13" s="1"/>
  <c r="AO71" i="13" s="1"/>
  <c r="AO72" i="13" s="1"/>
  <c r="AO73" i="13" s="1"/>
  <c r="AO74" i="13" s="1"/>
  <c r="AO75" i="13" s="1"/>
  <c r="AO76" i="13" s="1"/>
  <c r="AO77" i="13" s="1"/>
  <c r="AO78" i="13" s="1"/>
  <c r="AO79" i="13" s="1"/>
  <c r="AO80" i="13" s="1"/>
  <c r="AO81" i="13" s="1"/>
  <c r="AO82" i="13" s="1"/>
  <c r="AO83" i="13" s="1"/>
  <c r="AO84" i="13" s="1"/>
  <c r="AO85" i="13" s="1"/>
  <c r="AO86" i="13" s="1"/>
  <c r="AO87" i="13" s="1"/>
  <c r="AO88" i="13" s="1"/>
  <c r="AO89" i="13" s="1"/>
  <c r="AO90" i="13" s="1"/>
  <c r="AO91" i="13" s="1"/>
  <c r="AO92" i="13" s="1"/>
  <c r="AO93" i="13" s="1"/>
  <c r="AO94" i="13" s="1"/>
  <c r="AO95" i="13" s="1"/>
  <c r="AO96" i="13" s="1"/>
  <c r="AO97" i="13" s="1"/>
  <c r="AO98" i="13" s="1"/>
  <c r="AO99" i="13" s="1"/>
  <c r="AO100" i="13" s="1"/>
  <c r="AO101" i="13" s="1"/>
  <c r="AO102" i="13" s="1"/>
  <c r="AO103" i="13" s="1"/>
  <c r="AO104" i="13" s="1"/>
  <c r="AO105" i="13" s="1"/>
  <c r="AO106" i="13" s="1"/>
  <c r="AO107" i="13" s="1"/>
  <c r="R9" i="9"/>
  <c r="AJ9" i="13"/>
  <c r="AJ10" i="13" s="1"/>
  <c r="AJ11" i="13" s="1"/>
  <c r="AJ12" i="13" s="1"/>
  <c r="AJ13" i="13" s="1"/>
  <c r="AJ14" i="13" s="1"/>
  <c r="AJ15" i="13" s="1"/>
  <c r="AJ16" i="13" s="1"/>
  <c r="AJ17" i="13" s="1"/>
  <c r="AJ18" i="13" s="1"/>
  <c r="AJ19" i="13" s="1"/>
  <c r="AJ20" i="13" s="1"/>
  <c r="AJ21" i="13" s="1"/>
  <c r="AJ22" i="13" s="1"/>
  <c r="AJ23" i="13" s="1"/>
  <c r="AJ24" i="13" s="1"/>
  <c r="AJ25" i="13" s="1"/>
  <c r="AJ26" i="13" s="1"/>
  <c r="AJ27" i="13" s="1"/>
  <c r="AJ28" i="13" s="1"/>
  <c r="AJ29" i="13" s="1"/>
  <c r="AJ30" i="13" s="1"/>
  <c r="AJ31" i="13" s="1"/>
  <c r="AJ32" i="13" s="1"/>
  <c r="AJ33" i="13" s="1"/>
  <c r="AJ34" i="13" s="1"/>
  <c r="AJ35" i="13" s="1"/>
  <c r="AJ36" i="13" s="1"/>
  <c r="AJ37" i="13" s="1"/>
  <c r="AJ38" i="13" s="1"/>
  <c r="AJ39" i="13" s="1"/>
  <c r="AJ40" i="13" s="1"/>
  <c r="AJ41" i="13" s="1"/>
  <c r="AJ42" i="13" s="1"/>
  <c r="AJ43" i="13" s="1"/>
  <c r="AJ44" i="13" s="1"/>
  <c r="AJ45" i="13" s="1"/>
  <c r="AJ46" i="13" s="1"/>
  <c r="AJ47" i="13" s="1"/>
  <c r="AJ48" i="13" s="1"/>
  <c r="AJ49" i="13" s="1"/>
  <c r="AJ50" i="13" s="1"/>
  <c r="AJ51" i="13" s="1"/>
  <c r="AJ52" i="13" s="1"/>
  <c r="AJ53" i="13" s="1"/>
  <c r="AJ54" i="13" s="1"/>
  <c r="AJ55" i="13" s="1"/>
  <c r="AJ56" i="13" s="1"/>
  <c r="AJ57" i="13" s="1"/>
  <c r="AJ58" i="13" s="1"/>
  <c r="AJ59" i="13" s="1"/>
  <c r="AJ60" i="13" s="1"/>
  <c r="AJ61" i="13" s="1"/>
  <c r="AJ62" i="13" s="1"/>
  <c r="AJ63" i="13" s="1"/>
  <c r="AJ64" i="13" s="1"/>
  <c r="AJ65" i="13" s="1"/>
  <c r="AJ66" i="13" s="1"/>
  <c r="AJ67" i="13" s="1"/>
  <c r="AJ68" i="13" s="1"/>
  <c r="AJ69" i="13" s="1"/>
  <c r="AJ70" i="13" s="1"/>
  <c r="AJ71" i="13" s="1"/>
  <c r="AJ72" i="13" s="1"/>
  <c r="AJ73" i="13" s="1"/>
  <c r="AJ74" i="13" s="1"/>
  <c r="AJ75" i="13" s="1"/>
  <c r="AJ76" i="13" s="1"/>
  <c r="AJ77" i="13" s="1"/>
  <c r="AJ78" i="13" s="1"/>
  <c r="AJ79" i="13" s="1"/>
  <c r="AJ80" i="13" s="1"/>
  <c r="AJ81" i="13" s="1"/>
  <c r="AJ82" i="13" s="1"/>
  <c r="AJ83" i="13" s="1"/>
  <c r="AJ84" i="13" s="1"/>
  <c r="AJ85" i="13" s="1"/>
  <c r="AJ86" i="13" s="1"/>
  <c r="AJ87" i="13" s="1"/>
  <c r="AJ88" i="13" s="1"/>
  <c r="AJ89" i="13" s="1"/>
  <c r="AJ90" i="13" s="1"/>
  <c r="AJ91" i="13" s="1"/>
  <c r="AJ92" i="13" s="1"/>
  <c r="AJ93" i="13" s="1"/>
  <c r="AJ94" i="13" s="1"/>
  <c r="AJ95" i="13" s="1"/>
  <c r="AJ96" i="13" s="1"/>
  <c r="AJ97" i="13" s="1"/>
  <c r="AJ98" i="13" s="1"/>
  <c r="AJ99" i="13" s="1"/>
  <c r="AJ100" i="13" s="1"/>
  <c r="AJ101" i="13" s="1"/>
  <c r="AJ102" i="13" s="1"/>
  <c r="AJ103" i="13" s="1"/>
  <c r="AJ104" i="13" s="1"/>
  <c r="AJ105" i="13" s="1"/>
  <c r="AJ106" i="13" s="1"/>
  <c r="AJ107"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tc={5EBA14EE-0DB9-6640-9803-48A0C97E93E2}</author>
  </authors>
  <commentList>
    <comment ref="S7" authorId="0" shapeId="0" xr:uid="{5EBA14EE-0DB9-6640-9803-48A0C97E93E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yet implemeted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tc={A4ADC234-CF05-424C-B35B-747A3E65EDC0}</author>
    <author>tc={A9A1A38A-9F57-4A4F-BF59-30E5954D518A}</author>
    <author>tc={E3505FD2-B31D-B146-895F-8B7A0FC8F232}</author>
    <author>tc={59F36B22-B76E-A743-97D5-C2BD6BA6A2CF}</author>
    <author>tc={AEEFFDD9-FAD8-B94F-94CC-EC576E52F67A}</author>
    <author>tc={F50283FC-BFBB-B845-A5A7-0DDC3F8A12A6}</author>
    <author>tc={2BCC9F37-451E-CD47-8812-5F168E21BA90}</author>
    <author>tc={24873DAF-0A12-6C41-9B7A-55B689EB8ADF}</author>
    <author>tc={CAE6FF2C-F6BA-A24C-BD2D-FBD4D6271E1B}</author>
    <author>tc={CEF1EEDB-12FB-6645-AEC5-4CD507A3EE6F}</author>
    <author>tc={7BFF1B9E-2608-B94E-8034-2A71532193B9}</author>
    <author>tc={6B3F080B-C91A-8E40-9F1E-33D0235CCB5B}</author>
  </authors>
  <commentList>
    <comment ref="F7" authorId="0" shapeId="0" xr:uid="{A4ADC234-CF05-424C-B35B-747A3E65EDC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From Olivia’s survey said standard is 2. Kevin’s email says standard is 1 and to scale up 1, 2, 3. Dr. Weissman (per Olivia’s note in reviewed spreadsheet) agrees 1,2,3 is correct here.
Reply:
    Updated from 1 to 2 after meeting with PJ and Bill</t>
        </r>
      </text>
    </comment>
    <comment ref="F10" authorId="1" shapeId="0" xr:uid="{A9A1A38A-9F57-4A4F-BF59-30E5954D518A}">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Calculated from information provided by Utsha Khatri by email 3/31/2020</t>
        </r>
      </text>
    </comment>
    <comment ref="F11" authorId="2" shapeId="0" xr:uid="{E3505FD2-B31D-B146-895F-8B7A0FC8F23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updated to change night/day breakdown from 2/3:1/3 to 1/2:1/2</t>
        </r>
      </text>
    </comment>
    <comment ref="F14" authorId="3" shapeId="0" xr:uid="{59F36B22-B76E-A743-97D5-C2BD6BA6A2CF}">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Updated based on information from Utsha and assuming residents and attendings see the same number of patients in the ED.</t>
        </r>
      </text>
    </comment>
    <comment ref="F15" authorId="4" shapeId="0" xr:uid="{AEEFFDD9-FAD8-B94F-94CC-EC576E52F67A}">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From Olivia’s updated spreadsheet</t>
        </r>
      </text>
    </comment>
    <comment ref="F16" authorId="5" shapeId="0" xr:uid="{F50283FC-BFBB-B845-A5A7-0DDC3F8A12A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number seems high to me; attendings taking care of more patients on step down than floor? It's consistent with what we have in the word document but am doubtful, particularly given that resident ICU is 3 and then step down is 5. Comment applies to contingency and crisis scenarios too.</t>
        </r>
      </text>
    </comment>
    <comment ref="F17" authorId="6" shapeId="0" xr:uid="{2BCC9F37-451E-CD47-8812-5F168E21BA9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From Olivia’s  original spreadsheet, assuming “consultant” relevant here.</t>
        </r>
      </text>
    </comment>
    <comment ref="F18" authorId="7" shapeId="0" xr:uid="{24873DAF-0A12-6C41-9B7A-55B689EB8ADF}">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Updated based on information from Utsha</t>
        </r>
      </text>
    </comment>
    <comment ref="F19" authorId="8" shapeId="0" xr:uid="{CAE6FF2C-F6BA-A24C-BD2D-FBD4D6271E1B}">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changed per Gary’s email 3/30/2020: “In the ICU, RT ratio is 1:8 under standard conditions, and likely to be much higher for step down and floor.”
</t>
        </r>
      </text>
    </comment>
    <comment ref="E46" authorId="9" shapeId="0" xr:uid="{CEF1EEDB-12FB-6645-AEC5-4CD507A3EE6F}">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Kevin Volpp’s email 3/31/2020
Reply:
    updated following PJ and Bill’s feedback</t>
        </r>
      </text>
    </comment>
    <comment ref="E47" authorId="10" shapeId="0" xr:uid="{7BFF1B9E-2608-B94E-8034-2A71532193B9}">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Kevin Volpp’s email 3/31/2020</t>
        </r>
      </text>
    </comment>
    <comment ref="E52" authorId="11" shapeId="0" xr:uid="{6B3F080B-C91A-8E40-9F1E-33D0235CCB5B}">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Updated from 1 to 3 per Olivia’s review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tc={5A67E176-4FA3-9944-A7EA-8E4A34E9565C}</author>
    <author>tc={BC2995F7-0956-6A4F-BA00-EA4E3BA0B752}</author>
    <author>tc={4DA1B534-CF7C-9341-9A01-DF80722E22F8}</author>
    <author>tc={72CFABBE-9832-2E41-959F-9EDC93D62600}</author>
    <author>tc={42AA5C65-74E9-1B46-A632-EAA6128EF345}</author>
  </authors>
  <commentList>
    <comment ref="F9" authorId="0" shapeId="0" xr:uid="{5A67E176-4FA3-9944-A7EA-8E4A34E9565C}">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suggested by Kevin Volpp</t>
        </r>
      </text>
    </comment>
    <comment ref="E28" authorId="1" shapeId="0" xr:uid="{BC2995F7-0956-6A4F-BA00-EA4E3BA0B752}">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from Dr. Volpp’s email 3/31/2020
</t>
        </r>
      </text>
    </comment>
    <comment ref="E29" authorId="2" shapeId="0" xr:uid="{4DA1B534-CF7C-9341-9A01-DF80722E22F8}">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From Dr. Volpp’s email 3/31/2020</t>
        </r>
      </text>
    </comment>
    <comment ref="P54" authorId="3" shapeId="0" xr:uid="{72CFABBE-9832-2E41-959F-9EDC93D6260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changed per Gary’s email 3/30/2020</t>
        </r>
      </text>
    </comment>
    <comment ref="P62" authorId="4" shapeId="0" xr:uid="{42AA5C65-74E9-1B46-A632-EAA6128EF34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Changed per Gary’s email 3/30/2020</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<sst xmlns="http://schemas.openxmlformats.org/spreadsheetml/2006/main" count="1845" uniqueCount="95">
  <si>
    <t>Disposable eye protection</t>
  </si>
  <si>
    <t>N95</t>
  </si>
  <si>
    <t>PAPR</t>
  </si>
  <si>
    <t>RN</t>
  </si>
  <si>
    <t>RT</t>
  </si>
  <si>
    <t>ICU</t>
  </si>
  <si>
    <t>Scenario</t>
  </si>
  <si>
    <t>contingency</t>
  </si>
  <si>
    <t>crisis</t>
  </si>
  <si>
    <t>standard</t>
  </si>
  <si>
    <t>PPE type</t>
  </si>
  <si>
    <t>Surgical mask</t>
  </si>
  <si>
    <t>glove</t>
  </si>
  <si>
    <t>gown</t>
  </si>
  <si>
    <t>booties</t>
  </si>
  <si>
    <t>bouffant cap</t>
  </si>
  <si>
    <t>contact</t>
  </si>
  <si>
    <t>staff</t>
  </si>
  <si>
    <t>ED</t>
  </si>
  <si>
    <t>#/(patient*day)</t>
  </si>
  <si>
    <t>Step down</t>
  </si>
  <si>
    <t>Floor</t>
  </si>
  <si>
    <t>Shift length</t>
  </si>
  <si>
    <t>Resident</t>
  </si>
  <si>
    <t>Attending</t>
  </si>
  <si>
    <t>hours</t>
  </si>
  <si>
    <t>custom</t>
  </si>
  <si>
    <t>Unit</t>
  </si>
  <si>
    <t>Role</t>
  </si>
  <si>
    <t>scenario</t>
  </si>
  <si>
    <t>Equipment</t>
  </si>
  <si>
    <t xml:space="preserve">PPE </t>
  </si>
  <si>
    <t>re-use (number of shifts)</t>
  </si>
  <si>
    <t>Needed?</t>
  </si>
  <si>
    <t>Utilization per patient-day</t>
  </si>
  <si>
    <t>Lookup_id</t>
  </si>
  <si>
    <t>Lookup_ID</t>
  </si>
  <si>
    <t>Lookup_id2</t>
  </si>
  <si>
    <t>number of re-uses (contacts)</t>
  </si>
  <si>
    <t>Calc type</t>
  </si>
  <si>
    <t>Basis</t>
  </si>
  <si>
    <t>calculation basis</t>
  </si>
  <si>
    <t>lookup_id</t>
  </si>
  <si>
    <t>patient:staff ratios</t>
  </si>
  <si>
    <t>Contact/(patient*day)</t>
  </si>
  <si>
    <t>shifts/(patiends*day)</t>
  </si>
  <si>
    <t>Note: In future versions, there will be an ability to change shift length by position and unit</t>
  </si>
  <si>
    <t>Number of Shifts of Use</t>
  </si>
  <si>
    <t>Number of Contacts of Use</t>
  </si>
  <si>
    <t>Calculation Basis</t>
  </si>
  <si>
    <t>Gloves</t>
  </si>
  <si>
    <t>Disposable Eye Protection</t>
  </si>
  <si>
    <t>Scenario Choice</t>
  </si>
  <si>
    <t>Standard</t>
  </si>
  <si>
    <t>Date</t>
  </si>
  <si>
    <t># COVID-19 Patients Hospitalized</t>
  </si>
  <si>
    <t># COVID-19 Patients in ICU</t>
  </si>
  <si>
    <t># COVID-19 Patients on Vent</t>
  </si>
  <si>
    <t># New COVID-19 Admissions</t>
  </si>
  <si>
    <t>Patient to Staff Ratios</t>
  </si>
  <si>
    <t>Step-Down</t>
  </si>
  <si>
    <t>Registered Nurse</t>
  </si>
  <si>
    <t>Respiratory Therapist</t>
  </si>
  <si>
    <t>Contact-based Calculations</t>
  </si>
  <si>
    <t>Staffing-based Calculation Assumptions</t>
  </si>
  <si>
    <t># of Contacts with Patients per Day</t>
  </si>
  <si>
    <t>Staff or Contact Calculations Used</t>
  </si>
  <si>
    <t>Staff</t>
  </si>
  <si>
    <t>Contact</t>
  </si>
  <si>
    <t>Gowns</t>
  </si>
  <si>
    <t>Booties</t>
  </si>
  <si>
    <t>Bouffant Cap</t>
  </si>
  <si>
    <t>User can choose from standard, contingency, or crisis scenarios. Alternatively, user may select "Custom" to input their own assumptions.</t>
  </si>
  <si>
    <t>Equipment Needs - "TRUE" indicates provider requires equipment type</t>
  </si>
  <si>
    <t>Custom Scenario Assumptions</t>
  </si>
  <si>
    <t>Output Summary</t>
  </si>
  <si>
    <t>N95 Masks</t>
  </si>
  <si>
    <t>Surgical Masks</t>
  </si>
  <si>
    <t>Eye Protection</t>
  </si>
  <si>
    <t>Gloves (Pairs)</t>
  </si>
  <si>
    <r>
      <t xml:space="preserve">Gloves </t>
    </r>
    <r>
      <rPr>
        <sz val="12"/>
        <color theme="1"/>
        <rFont val="Calibri"/>
        <family val="2"/>
        <scheme val="minor"/>
      </rPr>
      <t>(Pairs)</t>
    </r>
  </si>
  <si>
    <t xml:space="preserve">  Cumulative Requirements</t>
  </si>
  <si>
    <t>CHIME or Other Source Hospitalization Data</t>
  </si>
  <si>
    <t>Shift Length (in hours)</t>
  </si>
  <si>
    <t>Scenario Assumptions</t>
  </si>
  <si>
    <t>For custom scenarios, please fill in the highlighted cells under Custom Scenario Assumptions</t>
  </si>
  <si>
    <t>Output Overview</t>
  </si>
  <si>
    <t>PPE Predictions by Day</t>
  </si>
  <si>
    <t>Number of COVID-19 Patients</t>
  </si>
  <si>
    <t>PPE Required</t>
  </si>
  <si>
    <t>Surgical Mask</t>
  </si>
  <si>
    <t>Glove</t>
  </si>
  <si>
    <t>Gown</t>
  </si>
  <si>
    <t>Cumulative PPE Predictions</t>
  </si>
  <si>
    <t>PPE_Usage_Draft_CC_modifications_v2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</si>
</sst>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8" x14ac:knownFonts="1">
    <font>
      <sz val="12"/>
      <color theme="1"/>
      <name val="Calibri"/>
      <family val="2"/>
      <scheme val="minor"/>
    </font>
    <font>
      <b/>
      <sz val="12"/>
      <color theme="1"/>
      <name val="Calibri"/>
      <family val="2"/>
      <scheme val="minor"/>
    </font>
    <font>
      <b/>
      <sz val="12"/>
      <name val="Calibri"/>
      <family val="2"/>
      <scheme val="minor"/>
    </font>
    <font>
      <sz val="12"/>
      <color theme="1"/>
      <name val="Calibri"/>
      <family val="2"/>
      <scheme val="minor"/>
    </font>
    <font>
      <b/>
      <sz val="12"/>
      <color theme="0"/>
      <name val="Calibri"/>
      <family val="2"/>
      <scheme val="minor"/>
    </font>
    <font>
      <sz val="12"/>
      <color theme="0"/>
      <name val="Calibri"/>
      <family val="2"/>
      <scheme val="minor"/>
    </font>
    <font>
      <i/>
      <sz val="12"/>
      <color theme="1"/>
      <name val="Calibri"/>
      <family val="2"/>
      <scheme val="minor"/>
    </font>
    <font>
      <b/>
      <i/>
      <sz val="12"/>
      <color theme="1"/>
      <name val="Calibri"/>
      <family val="2"/>
      <scheme val="minor"/>
    </font>
  </fonts>
  <fills count="16">
    <fill>
      <patternFill patternType="none"/>
    </fill>
    <fill>
      <patternFill patternType="gray125"/>
    </fill>
    <fill>
      <patternFill patternType="solid">
        <fgColor theme="2" tint="-0.24994659260841701"/>
        <bgColor indexed="64"/>
      </patternFill>
    </fill>
    <fill>
      <patternFill patternType="solid">
        <fgColor theme="9" tint="0.59996337778862885"/>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indexed="64"/>
      </patternFill>
    </fill>
    <fill>
      <patternFill patternType="solid">
        <fgColor rgb="FF011F5B"/>
        <bgColor indexed="64"/>
      </patternFill>
    </fill>
    <fill>
      <patternFill patternType="solid">
        <fgColor theme="0" tint="-4.9989318521683403E-2"/>
        <bgColor indexed="64"/>
      </patternFill>
    </fill>
    <fill>
      <patternFill patternType="solid">
        <fgColor rgb="FF011F5B"/>
        <bgColor rgb="FF011F5B"/>
      </patternFill>
    </fill>
    <fill>
      <patternFill patternType="solid">
        <fgColor rgb="FFB3CCFF"/>
        <bgColor indexed="64"/>
      </patternFill>
    </fill>
    <fill>
      <patternFill patternType="solid">
        <fgColor rgb="FF9C0000"/>
        <bgColor rgb="FF990000"/>
      </patternFill>
    </fill>
    <fill>
      <patternFill patternType="solid">
        <fgColor rgb="FFFFB9B9"/>
        <bgColor indexed="64"/>
      </patternFill>
    </fill>
    <fill>
      <patternFill patternType="solid">
        <fgColor theme="0" tint="-0.14999847407452621"/>
        <bgColor indexed="64"/>
      </patternFill>
    </fill>
    <fill>
      <patternFill patternType="solid">
        <fgColor rgb="FF011F5B"/>
        <bgColor rgb="FF990000"/>
      </patternFill>
    </fill>
    <fill>
      <patternFill patternType="solid">
        <fgColor rgb="FF9C0000"/>
        <bgColor indexed="64"/>
      </patternFill>
    </fill>
  </fills>
  <borders count="29">
    <border>
      <left/>
      <right/>
      <top/>
      <bottom/>
      <diagonal/>
    </border>
    <border>
      <left/>
      <right/>
      <top style="medium">
        <color auto="1"/>
      </top>
      <bottom style="medium">
        <color auto="1"/>
      </bottom>
      <diagonal/>
    </border>
    <border>
      <left/>
      <right/>
      <top/>
      <bottom style="medium">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thin">
        <color auto="1"/>
      </left>
      <right style="hair">
        <color auto="1"/>
      </right>
      <top style="thin">
        <color auto="1"/>
      </top>
      <bottom/>
      <diagonal/>
    </border>
    <border>
      <left style="thin">
        <color auto="1"/>
      </left>
      <right style="hair">
        <color auto="1"/>
      </right>
      <top/>
      <bottom/>
      <diagonal/>
    </border>
    <border>
      <left style="thin">
        <color auto="1"/>
      </left>
      <right style="hair">
        <color auto="1"/>
      </right>
      <top/>
      <bottom style="thin">
        <color auto="1"/>
      </bottom>
      <diagonal/>
    </border>
    <border>
      <left style="hair">
        <color auto="1"/>
      </left>
      <right style="hair">
        <color auto="1"/>
      </right>
      <top style="thin">
        <color auto="1"/>
      </top>
      <bottom/>
      <diagonal/>
    </border>
    <border>
      <left style="hair">
        <color auto="1"/>
      </left>
      <right style="hair">
        <color auto="1"/>
      </right>
      <top/>
      <bottom/>
      <diagonal/>
    </border>
    <border>
      <left style="hair">
        <color auto="1"/>
      </left>
      <right style="hair">
        <color auto="1"/>
      </right>
      <top/>
      <bottom style="thin">
        <color auto="1"/>
      </bottom>
      <diagonal/>
    </border>
    <border>
      <left style="hair">
        <color auto="1"/>
      </left>
      <right style="hair">
        <color auto="1"/>
      </right>
      <top style="medium">
        <color auto="1"/>
      </top>
      <bottom style="thin">
        <color auto="1"/>
      </bottom>
      <diagonal/>
    </border>
    <border>
      <left style="thin">
        <color auto="1"/>
      </left>
      <right/>
      <top style="dotted">
        <color auto="1"/>
      </top>
      <bottom/>
      <diagonal/>
    </border>
    <border>
      <left/>
      <right/>
      <top style="dotted">
        <color auto="1"/>
      </top>
      <bottom/>
      <diagonal/>
    </border>
    <border>
      <left/>
      <right style="thin">
        <color auto="1"/>
      </right>
      <top style="dotted">
        <color auto="1"/>
      </top>
      <bottom/>
      <diagonal/>
    </border>
  </borders>
  <cellStyleXfs count="2">
    <xf numFmtId="0" fontId="0" fillId="0" borderId="0"/>
    <xf numFmtId="43" fontId="3" fillId="0" borderId="0" applyFont="0" applyFill="0" applyBorder="0" applyAlignment="0" applyProtection="0"/>
  </cellStyleXfs>
  <cellXfs count="134">
    <xf numFmtId="0" fontId="0" fillId="0" borderId="0" xfId="0"/>
    <xf numFmtId="0" fontId="1" fillId="0" borderId="0" xfId="0" applyFont="1"/>
    <xf numFmtId="0" fontId="1" fillId="0" borderId="1" xfId="0" applyFont="1" applyBorder="1"/>
    <xf numFmtId="0" fontId="0" fillId="0" borderId="0" xfId="0" applyAlignment="1">
      <alignment horizontal="right"/>
    </xf>
    <xf numFmtId="0" fontId="1" fillId="0" borderId="1" xfId="0" applyFont="1" applyBorder="1" applyAlignment="1">
      <alignment horizontal="right"/>
    </xf>
    <xf numFmtId="0" fontId="0" fillId="0" borderId="0" xfId="0" applyFont="1" applyFill="1" applyBorder="1" applyAlignment="1">
      <alignment horizontal="left"/>
    </xf>
    <xf numFmtId="0" fontId="0" fillId="4" borderId="0" xfId="0" applyFill="1"/>
    <xf numFmtId="0" fontId="0" fillId="4" borderId="0" xfId="0" applyFont="1" applyFill="1" applyBorder="1" applyAlignment="1">
      <alignment horizontal="left"/>
    </xf>
    <xf numFmtId="0" fontId="0" fillId="5" borderId="0" xfId="0" applyFill="1"/>
    <xf numFmtId="0" fontId="0" fillId="5" borderId="0" xfId="0" applyFont="1" applyFill="1" applyBorder="1" applyAlignment="1">
      <alignment horizontal="left"/>
    </xf>
    <xf numFmtId="0" fontId="0" fillId="0" borderId="0" xfId="0" applyFill="1"/>
    <xf numFmtId="0" fontId="0" fillId="0" borderId="0" xfId="0" applyBorder="1"/>
    <xf numFmtId="0" fontId="0" fillId="0" borderId="0" xfId="0" applyFill="1" applyBorder="1"/>
    <xf numFmtId="0" fontId="1" fillId="0" borderId="0" xfId="0" applyFont="1" applyBorder="1"/>
    <xf numFmtId="0" fontId="1" fillId="0" borderId="0" xfId="0" applyFont="1" applyAlignment="1">
      <alignment horizontal="right"/>
    </xf>
    <xf numFmtId="164" fontId="0" fillId="0" borderId="0" xfId="1" applyNumberFormat="1" applyFont="1"/>
    <xf numFmtId="0" fontId="0" fillId="0" borderId="4" xfId="0" applyBorder="1"/>
    <xf numFmtId="0" fontId="0" fillId="8" borderId="11" xfId="0" applyFill="1" applyBorder="1"/>
    <xf numFmtId="0" fontId="0" fillId="8" borderId="12" xfId="0" applyFill="1" applyBorder="1"/>
    <xf numFmtId="0" fontId="0" fillId="8" borderId="13" xfId="0" applyFill="1" applyBorder="1"/>
    <xf numFmtId="0" fontId="0" fillId="8" borderId="0" xfId="0" applyFill="1" applyBorder="1"/>
    <xf numFmtId="0" fontId="0" fillId="8" borderId="3" xfId="0" applyFill="1" applyBorder="1"/>
    <xf numFmtId="0" fontId="0" fillId="8" borderId="14" xfId="0" applyFill="1" applyBorder="1"/>
    <xf numFmtId="0" fontId="0" fillId="8" borderId="4" xfId="0" applyFill="1" applyBorder="1"/>
    <xf numFmtId="0" fontId="0" fillId="8" borderId="5" xfId="0" applyFill="1" applyBorder="1"/>
    <xf numFmtId="0" fontId="1" fillId="8" borderId="0" xfId="0" applyFont="1" applyFill="1" applyBorder="1"/>
    <xf numFmtId="0" fontId="1" fillId="10" borderId="17" xfId="0" applyFont="1" applyFill="1" applyBorder="1" applyAlignment="1">
      <alignment horizontal="center"/>
    </xf>
    <xf numFmtId="0" fontId="1" fillId="10" borderId="18" xfId="0" applyFont="1" applyFill="1" applyBorder="1" applyAlignment="1">
      <alignment horizontal="center"/>
    </xf>
    <xf numFmtId="14" fontId="0" fillId="8" borderId="19" xfId="0" applyNumberFormat="1" applyFill="1" applyBorder="1" applyAlignment="1">
      <alignment horizontal="center"/>
    </xf>
    <xf numFmtId="14" fontId="0" fillId="8" borderId="20" xfId="0" applyNumberFormat="1" applyFill="1" applyBorder="1" applyAlignment="1">
      <alignment horizontal="center"/>
    </xf>
    <xf numFmtId="0" fontId="0" fillId="8" borderId="20" xfId="0" applyFill="1" applyBorder="1"/>
    <xf numFmtId="0" fontId="0" fillId="8" borderId="21" xfId="0" applyFill="1" applyBorder="1"/>
    <xf numFmtId="0" fontId="0" fillId="8" borderId="23" xfId="0" applyFill="1" applyBorder="1"/>
    <xf numFmtId="0" fontId="0" fillId="8" borderId="24" xfId="0" applyFill="1" applyBorder="1"/>
    <xf numFmtId="1" fontId="0" fillId="8" borderId="22" xfId="0" applyNumberFormat="1" applyFill="1" applyBorder="1" applyAlignment="1">
      <alignment horizontal="center"/>
    </xf>
    <xf numFmtId="1" fontId="0" fillId="8" borderId="12" xfId="0" applyNumberFormat="1" applyFill="1" applyBorder="1" applyAlignment="1">
      <alignment horizontal="center"/>
    </xf>
    <xf numFmtId="1" fontId="0" fillId="8" borderId="23" xfId="0" applyNumberFormat="1" applyFill="1" applyBorder="1" applyAlignment="1">
      <alignment horizontal="center"/>
    </xf>
    <xf numFmtId="1" fontId="0" fillId="8" borderId="3" xfId="0" applyNumberFormat="1" applyFill="1" applyBorder="1" applyAlignment="1">
      <alignment horizontal="center"/>
    </xf>
    <xf numFmtId="0" fontId="1" fillId="10" borderId="25" xfId="0" applyFont="1" applyFill="1" applyBorder="1" applyAlignment="1">
      <alignment horizontal="center"/>
    </xf>
    <xf numFmtId="0" fontId="6" fillId="8" borderId="13" xfId="0" applyFont="1" applyFill="1" applyBorder="1"/>
    <xf numFmtId="0" fontId="0" fillId="8" borderId="0" xfId="0" applyFont="1" applyFill="1" applyBorder="1"/>
    <xf numFmtId="0" fontId="6" fillId="8" borderId="0" xfId="0" applyFont="1" applyFill="1" applyBorder="1"/>
    <xf numFmtId="0" fontId="1" fillId="8" borderId="13" xfId="0" applyFont="1" applyFill="1" applyBorder="1"/>
    <xf numFmtId="0" fontId="1" fillId="8" borderId="0" xfId="0" applyFont="1" applyFill="1" applyBorder="1" applyAlignment="1">
      <alignment horizontal="right"/>
    </xf>
    <xf numFmtId="0" fontId="1" fillId="8" borderId="0" xfId="0" applyFont="1" applyFill="1" applyBorder="1" applyAlignment="1">
      <alignment horizontal="center"/>
    </xf>
    <xf numFmtId="11" fontId="0" fillId="8" borderId="0" xfId="0" applyNumberFormat="1" applyFill="1" applyBorder="1"/>
    <xf numFmtId="0" fontId="1" fillId="8" borderId="14" xfId="0" applyFont="1" applyFill="1" applyBorder="1"/>
    <xf numFmtId="0" fontId="0" fillId="8" borderId="0" xfId="0" applyFont="1" applyFill="1" applyBorder="1" applyAlignment="1">
      <alignment horizontal="center"/>
    </xf>
    <xf numFmtId="0" fontId="1" fillId="8" borderId="10" xfId="0" applyFont="1" applyFill="1" applyBorder="1"/>
    <xf numFmtId="0" fontId="1" fillId="8" borderId="26" xfId="0" applyFont="1" applyFill="1" applyBorder="1"/>
    <xf numFmtId="0" fontId="1" fillId="8" borderId="27" xfId="0" applyFont="1" applyFill="1" applyBorder="1" applyAlignment="1">
      <alignment horizontal="right"/>
    </xf>
    <xf numFmtId="0" fontId="0" fillId="8" borderId="27" xfId="0" applyFill="1" applyBorder="1"/>
    <xf numFmtId="0" fontId="0" fillId="8" borderId="28" xfId="0" applyFill="1" applyBorder="1"/>
    <xf numFmtId="0" fontId="5" fillId="0" borderId="0" xfId="0" applyFont="1"/>
    <xf numFmtId="0" fontId="0" fillId="8" borderId="8" xfId="0" applyFont="1" applyFill="1" applyBorder="1" applyAlignment="1">
      <alignment horizontal="center"/>
    </xf>
    <xf numFmtId="0" fontId="0" fillId="8" borderId="0" xfId="0" applyFill="1"/>
    <xf numFmtId="164" fontId="0" fillId="8" borderId="0" xfId="1" applyNumberFormat="1" applyFont="1" applyFill="1" applyBorder="1"/>
    <xf numFmtId="164" fontId="1" fillId="6" borderId="6" xfId="1" applyNumberFormat="1" applyFont="1" applyFill="1" applyBorder="1" applyAlignment="1">
      <alignment horizontal="center"/>
    </xf>
    <xf numFmtId="164" fontId="0" fillId="8" borderId="11" xfId="1" applyNumberFormat="1" applyFont="1" applyFill="1" applyBorder="1"/>
    <xf numFmtId="0" fontId="1" fillId="0" borderId="1" xfId="0" applyFont="1" applyBorder="1" applyAlignment="1">
      <alignment horizontal="center"/>
    </xf>
    <xf numFmtId="0" fontId="0" fillId="0" borderId="0" xfId="0" applyAlignment="1">
      <alignment horizontal="center"/>
    </xf>
    <xf numFmtId="0" fontId="0" fillId="0" borderId="0" xfId="0" applyFont="1" applyFill="1" applyBorder="1" applyAlignment="1">
      <alignment horizontal="center"/>
    </xf>
    <xf numFmtId="0" fontId="0" fillId="3" borderId="0" xfId="0" applyFill="1" applyAlignment="1">
      <alignment horizontal="center"/>
    </xf>
    <xf numFmtId="0" fontId="0" fillId="2" borderId="0" xfId="0" applyFill="1" applyBorder="1" applyAlignment="1">
      <alignment horizontal="center"/>
    </xf>
    <xf numFmtId="0" fontId="0" fillId="0" borderId="0" xfId="0" applyFill="1" applyBorder="1" applyAlignment="1">
      <alignment horizontal="center"/>
    </xf>
    <xf numFmtId="0" fontId="1" fillId="0" borderId="11" xfId="0" applyFont="1" applyBorder="1" applyAlignment="1"/>
    <xf numFmtId="0" fontId="0" fillId="4" borderId="0" xfId="0" applyFill="1" applyBorder="1" applyAlignment="1">
      <alignment horizontal="center"/>
    </xf>
    <xf numFmtId="0" fontId="0" fillId="4" borderId="0" xfId="0" applyFont="1" applyFill="1" applyBorder="1" applyAlignment="1">
      <alignment horizontal="center"/>
    </xf>
    <xf numFmtId="0" fontId="0" fillId="0" borderId="0" xfId="0" applyBorder="1" applyAlignment="1">
      <alignment horizontal="center"/>
    </xf>
    <xf numFmtId="11" fontId="0" fillId="0" borderId="0" xfId="0" applyNumberFormat="1" applyFill="1" applyBorder="1" applyAlignment="1">
      <alignment horizontal="center"/>
    </xf>
    <xf numFmtId="11" fontId="0" fillId="0" borderId="0" xfId="0" applyNumberFormat="1" applyBorder="1" applyAlignment="1">
      <alignment horizontal="center"/>
    </xf>
    <xf numFmtId="0" fontId="0" fillId="4" borderId="0" xfId="0" applyFill="1" applyAlignment="1">
      <alignment horizontal="center"/>
    </xf>
    <xf numFmtId="2" fontId="0" fillId="4" borderId="0" xfId="0" applyNumberFormat="1" applyFill="1" applyAlignment="1">
      <alignment horizontal="center"/>
    </xf>
    <xf numFmtId="2" fontId="0" fillId="0" borderId="0" xfId="0" applyNumberFormat="1" applyAlignment="1">
      <alignment horizontal="center"/>
    </xf>
    <xf numFmtId="2" fontId="0" fillId="0" borderId="0" xfId="0" applyNumberFormat="1" applyFill="1" applyBorder="1" applyAlignment="1">
      <alignment horizontal="center"/>
    </xf>
    <xf numFmtId="165" fontId="0" fillId="4" borderId="0" xfId="0" applyNumberFormat="1" applyFill="1" applyAlignment="1">
      <alignment horizontal="center"/>
    </xf>
    <xf numFmtId="165" fontId="0" fillId="0" borderId="0" xfId="0" applyNumberFormat="1" applyAlignment="1">
      <alignment horizontal="center"/>
    </xf>
    <xf numFmtId="0" fontId="0" fillId="0" borderId="0" xfId="0" applyFill="1" applyAlignment="1">
      <alignment horizontal="center"/>
    </xf>
    <xf numFmtId="0" fontId="0" fillId="5" borderId="0" xfId="0" applyFill="1" applyAlignment="1">
      <alignment horizontal="center"/>
    </xf>
    <xf numFmtId="165" fontId="0" fillId="5" borderId="0" xfId="0" applyNumberFormat="1" applyFill="1" applyAlignment="1">
      <alignment horizontal="center"/>
    </xf>
    <xf numFmtId="165" fontId="0" fillId="0" borderId="0" xfId="0" applyNumberFormat="1" applyFill="1" applyAlignment="1">
      <alignment horizontal="center"/>
    </xf>
    <xf numFmtId="0" fontId="2" fillId="0" borderId="1" xfId="0" applyFont="1" applyFill="1" applyBorder="1" applyAlignment="1">
      <alignment horizontal="center"/>
    </xf>
    <xf numFmtId="1" fontId="0" fillId="0" borderId="0" xfId="0" applyNumberFormat="1" applyFill="1" applyBorder="1" applyAlignment="1">
      <alignment horizontal="center"/>
    </xf>
    <xf numFmtId="1" fontId="0" fillId="0" borderId="0" xfId="0" applyNumberFormat="1" applyBorder="1" applyAlignment="1">
      <alignment horizontal="center"/>
    </xf>
    <xf numFmtId="0" fontId="6" fillId="8" borderId="4" xfId="0" applyFont="1" applyFill="1" applyBorder="1" applyAlignment="1">
      <alignment horizontal="center" wrapText="1"/>
    </xf>
    <xf numFmtId="0" fontId="0" fillId="13" borderId="6" xfId="0" applyFont="1" applyFill="1" applyBorder="1" applyAlignment="1">
      <alignment horizontal="center"/>
    </xf>
    <xf numFmtId="0" fontId="4" fillId="8" borderId="13" xfId="0" applyFont="1" applyFill="1" applyBorder="1" applyAlignment="1">
      <alignment horizontal="center"/>
    </xf>
    <xf numFmtId="0" fontId="4" fillId="8" borderId="0" xfId="0" applyFont="1" applyFill="1" applyBorder="1" applyAlignment="1">
      <alignment horizontal="center"/>
    </xf>
    <xf numFmtId="0" fontId="4" fillId="8" borderId="3" xfId="0" applyFont="1" applyFill="1" applyBorder="1" applyAlignment="1">
      <alignment horizontal="center"/>
    </xf>
    <xf numFmtId="0" fontId="4" fillId="8" borderId="14" xfId="0" applyFont="1" applyFill="1" applyBorder="1" applyAlignment="1">
      <alignment horizontal="center"/>
    </xf>
    <xf numFmtId="0" fontId="4" fillId="8" borderId="4" xfId="0" applyFont="1" applyFill="1" applyBorder="1" applyAlignment="1">
      <alignment horizontal="center"/>
    </xf>
    <xf numFmtId="0" fontId="4" fillId="8" borderId="5" xfId="0" applyFont="1" applyFill="1" applyBorder="1" applyAlignment="1">
      <alignment horizontal="center"/>
    </xf>
    <xf numFmtId="0" fontId="0" fillId="5" borderId="0" xfId="0" applyFill="1" applyBorder="1"/>
    <xf numFmtId="0" fontId="6" fillId="5" borderId="0" xfId="0" applyFont="1" applyFill="1" applyBorder="1" applyAlignment="1">
      <alignment horizontal="center" wrapText="1"/>
    </xf>
    <xf numFmtId="0" fontId="6" fillId="8" borderId="0" xfId="0" applyFont="1" applyFill="1" applyBorder="1" applyAlignment="1">
      <alignment wrapText="1"/>
    </xf>
    <xf numFmtId="0" fontId="6" fillId="8" borderId="3" xfId="0" applyFont="1" applyFill="1" applyBorder="1" applyAlignment="1">
      <alignment wrapText="1"/>
    </xf>
    <xf numFmtId="16" fontId="0" fillId="8" borderId="0" xfId="0" applyNumberFormat="1" applyFill="1" applyBorder="1" applyAlignment="1">
      <alignment horizontal="center"/>
    </xf>
    <xf numFmtId="0" fontId="1" fillId="8" borderId="4" xfId="0" applyFont="1" applyFill="1" applyBorder="1" applyAlignment="1">
      <alignment horizontal="center"/>
    </xf>
    <xf numFmtId="0" fontId="0" fillId="8" borderId="11" xfId="0" applyFill="1" applyBorder="1" applyAlignment="1">
      <alignment horizontal="center"/>
    </xf>
    <xf numFmtId="0" fontId="6" fillId="8" borderId="4" xfId="0" applyFont="1" applyFill="1" applyBorder="1" applyAlignment="1">
      <alignment horizontal="center"/>
    </xf>
    <xf numFmtId="0" fontId="0" fillId="5" borderId="11" xfId="0" applyFill="1" applyBorder="1"/>
    <xf numFmtId="0" fontId="1" fillId="8" borderId="11" xfId="0" applyFont="1" applyFill="1" applyBorder="1"/>
    <xf numFmtId="0" fontId="6" fillId="8" borderId="8" xfId="0" applyFont="1" applyFill="1" applyBorder="1" applyAlignment="1">
      <alignment horizontal="center" wrapText="1"/>
    </xf>
    <xf numFmtId="164" fontId="0" fillId="8" borderId="0" xfId="1" applyNumberFormat="1" applyFont="1" applyFill="1" applyBorder="1" applyAlignment="1">
      <alignment horizontal="center"/>
    </xf>
    <xf numFmtId="164" fontId="0" fillId="8" borderId="0" xfId="1" applyNumberFormat="1" applyFont="1" applyFill="1" applyAlignment="1">
      <alignment horizontal="center"/>
    </xf>
    <xf numFmtId="14" fontId="0" fillId="8" borderId="0" xfId="0" applyNumberFormat="1" applyFill="1" applyBorder="1"/>
    <xf numFmtId="0" fontId="1" fillId="6" borderId="6" xfId="0" applyFont="1" applyFill="1" applyBorder="1" applyAlignment="1" applyProtection="1">
      <alignment horizontal="center"/>
      <protection locked="0"/>
    </xf>
    <xf numFmtId="0" fontId="0" fillId="12" borderId="6" xfId="0" applyFont="1" applyFill="1" applyBorder="1" applyAlignment="1" applyProtection="1">
      <alignment horizontal="center"/>
      <protection locked="0"/>
    </xf>
    <xf numFmtId="0" fontId="0" fillId="8" borderId="0" xfId="0" applyFill="1" applyProtection="1">
      <protection locked="0"/>
    </xf>
    <xf numFmtId="0" fontId="4" fillId="9" borderId="15" xfId="0" applyFont="1" applyFill="1" applyBorder="1" applyAlignment="1">
      <alignment horizontal="center"/>
    </xf>
    <xf numFmtId="0" fontId="4" fillId="9" borderId="1" xfId="0" applyFont="1" applyFill="1" applyBorder="1" applyAlignment="1">
      <alignment horizontal="center"/>
    </xf>
    <xf numFmtId="0" fontId="4" fillId="9" borderId="16" xfId="0" applyFont="1" applyFill="1" applyBorder="1" applyAlignment="1">
      <alignment horizontal="center"/>
    </xf>
    <xf numFmtId="0" fontId="4" fillId="11" borderId="7" xfId="0" applyFont="1" applyFill="1" applyBorder="1" applyAlignment="1">
      <alignment horizontal="center"/>
    </xf>
    <xf numFmtId="0" fontId="4" fillId="11" borderId="8" xfId="0" applyFont="1" applyFill="1" applyBorder="1" applyAlignment="1">
      <alignment horizontal="center"/>
    </xf>
    <xf numFmtId="0" fontId="4" fillId="11" borderId="9" xfId="0" applyFont="1" applyFill="1" applyBorder="1" applyAlignment="1">
      <alignment horizontal="center"/>
    </xf>
    <xf numFmtId="0" fontId="4" fillId="7" borderId="13" xfId="0" applyFont="1" applyFill="1" applyBorder="1" applyAlignment="1">
      <alignment horizontal="center"/>
    </xf>
    <xf numFmtId="0" fontId="4" fillId="7" borderId="0" xfId="0" applyFont="1" applyFill="1" applyBorder="1" applyAlignment="1">
      <alignment horizontal="center"/>
    </xf>
    <xf numFmtId="0" fontId="6" fillId="8" borderId="0" xfId="0" applyFont="1" applyFill="1" applyBorder="1" applyAlignment="1">
      <alignment horizontal="center" wrapText="1"/>
    </xf>
    <xf numFmtId="0" fontId="6" fillId="8" borderId="3" xfId="0" applyFont="1" applyFill="1" applyBorder="1" applyAlignment="1">
      <alignment horizontal="center" wrapText="1"/>
    </xf>
    <xf numFmtId="0" fontId="4" fillId="14" borderId="7" xfId="0" applyFont="1" applyFill="1" applyBorder="1" applyAlignment="1">
      <alignment horizontal="center"/>
    </xf>
    <xf numFmtId="0" fontId="4" fillId="14" borderId="8" xfId="0" applyFont="1" applyFill="1" applyBorder="1" applyAlignment="1">
      <alignment horizontal="center"/>
    </xf>
    <xf numFmtId="0" fontId="4" fillId="14" borderId="9" xfId="0" applyFont="1" applyFill="1" applyBorder="1" applyAlignment="1">
      <alignment horizontal="center"/>
    </xf>
    <xf numFmtId="0" fontId="7" fillId="0" borderId="4" xfId="0" applyFont="1" applyBorder="1" applyAlignment="1">
      <alignment horizontal="center"/>
    </xf>
    <xf numFmtId="0" fontId="4" fillId="15" borderId="7" xfId="0" applyFont="1" applyFill="1" applyBorder="1" applyAlignment="1">
      <alignment horizontal="center"/>
    </xf>
    <xf numFmtId="0" fontId="4" fillId="15" borderId="8" xfId="0" applyFont="1" applyFill="1" applyBorder="1" applyAlignment="1">
      <alignment horizontal="center"/>
    </xf>
    <xf numFmtId="0" fontId="4" fillId="15" borderId="9" xfId="0" applyFont="1" applyFill="1" applyBorder="1" applyAlignment="1">
      <alignment horizontal="center"/>
    </xf>
    <xf numFmtId="0" fontId="1" fillId="8" borderId="11" xfId="0" applyFont="1" applyFill="1" applyBorder="1" applyAlignment="1">
      <alignment horizontal="center"/>
    </xf>
    <xf numFmtId="0" fontId="4" fillId="7" borderId="7" xfId="0" applyFont="1" applyFill="1" applyBorder="1" applyAlignment="1">
      <alignment horizontal="center"/>
    </xf>
    <xf numFmtId="0" fontId="4" fillId="7" borderId="8" xfId="0" applyFont="1" applyFill="1" applyBorder="1" applyAlignment="1">
      <alignment horizontal="center"/>
    </xf>
    <xf numFmtId="0" fontId="4" fillId="7" borderId="9" xfId="0" applyFont="1" applyFill="1" applyBorder="1" applyAlignment="1">
      <alignment horizontal="center"/>
    </xf>
    <xf numFmtId="0" fontId="1" fillId="8" borderId="8" xfId="0" applyFont="1" applyFill="1" applyBorder="1" applyAlignment="1">
      <alignment horizontal="center"/>
    </xf>
    <xf numFmtId="0" fontId="1" fillId="0" borderId="11"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cellXfs>
  <cellStyles count="2">
    <cellStyle name="Comma" xfId="1" builtinId="3"/>
    <cellStyle name="Normal" xfId="0" builtinId="0"/>
  </cellStyles>
  <dxfs count="2">
    <dxf>
      <font>
        <color theme="0"/>
      </font>
      <fill>
        <patternFill>
          <bgColor theme="0"/>
        </patternFill>
      </fill>
      <border>
        <left/>
        <right/>
        <top/>
        <bottom/>
        <vertical/>
        <horizontal/>
      </border>
    </dxf>
    <dxf>
      <font>
        <color theme="0"/>
      </font>
      <fill>
        <patternFill>
          <bgColor theme="0"/>
        </patternFill>
      </fill>
      <border>
        <left/>
        <right/>
        <top/>
        <bottom/>
        <vertical/>
        <horizontal/>
      </border>
    </dxf>
  </dxfs>
  <tableStyles count="0" defaultTableStyle="TableStyleMedium2" defaultPivotStyle="PivotStyleLight16"/>
  <colors>
    <mruColors>
      <color rgb="FF9C0000"/>
      <color rgb="FF011F5B"/>
      <color rgb="FFFFB9B9"/>
      <color rgb="FF990000"/>
      <color rgb="FFC40000"/>
      <color rgb="FFB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Surgical mask</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528531897889354"/>
          <c:y val="9.4010975900739674E-2"/>
          <c:w val="0.78170365472763736"/>
          <c:h val="0.74931804511651956"/>
        </c:manualLayout>
      </c:layout>
      <c:lineChart>
        <c:grouping val="standard"/>
        <c:varyColors val="0"/>
        <c:ser>
          <c:idx val="0"/>
          <c:order val="0"/>
          <c:tx>
            <c:strRef>
              <c:f>Output!$AJ$7</c:f>
              <c:strCache>
                <c:ptCount val="1"/>
                <c:pt idx="0">
                  <c:v>Surgical Mask</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Output!$AJ$8:$AJ$107</c:f>
              <c:numCache>
                <c:formatCode>_(* #,##0_);_(* \(#,##0\);_(* "-"??_);_(@_)</c:formatCode>
                <c:ptCount val="100"/>
                <c:pt idx="0">
                  <c:v>2773.6895254308533</c:v>
                </c:pt>
                <c:pt idx="1">
                  <c:v>5646.3393366784694</c:v>
                </c:pt>
                <c:pt idx="2">
                  <c:v>8603.8201486751368</c:v>
                </c:pt>
                <c:pt idx="3">
                  <c:v>11628.930189169931</c:v>
                </c:pt>
                <c:pt idx="4">
                  <c:v>14700.924813919368</c:v>
                </c:pt>
                <c:pt idx="5">
                  <c:v>17794.981774621268</c:v>
                </c:pt>
                <c:pt idx="6">
                  <c:v>20881.594582687972</c:v>
                </c:pt>
                <c:pt idx="7">
                  <c:v>24038.408492955168</c:v>
                </c:pt>
                <c:pt idx="8">
                  <c:v>27255.944544733957</c:v>
                </c:pt>
                <c:pt idx="9">
                  <c:v>30583.886837132137</c:v>
                </c:pt>
                <c:pt idx="10">
                  <c:v>34025.570502475333</c:v>
                </c:pt>
                <c:pt idx="11">
                  <c:v>37584.398329036536</c:v>
                </c:pt>
                <c:pt idx="12">
                  <c:v>41263.839607649927</c:v>
                </c:pt>
                <c:pt idx="13">
                  <c:v>45067.428734989269</c:v>
                </c:pt>
                <c:pt idx="14">
                  <c:v>48998.763557418977</c:v>
                </c:pt>
                <c:pt idx="15">
                  <c:v>53061.503438928848</c:v>
                </c:pt>
                <c:pt idx="16">
                  <c:v>57259.367036319454</c:v>
                </c:pt>
                <c:pt idx="17">
                  <c:v>61596.129764526064</c:v>
                </c:pt>
                <c:pt idx="18">
                  <c:v>66075.620934759805</c:v>
                </c:pt>
                <c:pt idx="19">
                  <c:v>70701.720548021025</c:v>
                </c:pt>
                <c:pt idx="20">
                  <c:v>75478.355726510301</c:v>
                </c:pt>
                <c:pt idx="21">
                  <c:v>80409.496765537202</c:v>
                </c:pt>
                <c:pt idx="22">
                  <c:v>85499.152788723863</c:v>
                </c:pt>
                <c:pt idx="23">
                  <c:v>90751.36698962524</c:v>
                </c:pt>
                <c:pt idx="24">
                  <c:v>96170.211443359934</c:v>
                </c:pt>
                <c:pt idx="25">
                  <c:v>101759.78147247466</c:v>
                </c:pt>
                <c:pt idx="26">
                  <c:v>107524.18955206798</c:v>
                </c:pt>
                <c:pt idx="27">
                  <c:v>113467.5587401857</c:v>
                </c:pt>
                <c:pt idx="28">
                  <c:v>119594.0156206894</c:v>
                </c:pt>
                <c:pt idx="29">
                  <c:v>125907.68274719975</c:v>
                </c:pt>
                <c:pt idx="30">
                  <c:v>132412.67057834429</c:v>
                </c:pt>
                <c:pt idx="31">
                  <c:v>139113.06889640522</c:v>
                </c:pt>
                <c:pt idx="32">
                  <c:v>146012.93770357894</c:v>
                </c:pt>
                <c:pt idx="33">
                  <c:v>153116.29759243334</c:v>
                </c:pt>
                <c:pt idx="34">
                  <c:v>160427.11958979469</c:v>
                </c:pt>
                <c:pt idx="35">
                  <c:v>167949.31447621065</c:v>
                </c:pt>
                <c:pt idx="36">
                  <c:v>175686.72158633528</c:v>
                </c:pt>
                <c:pt idx="37">
                  <c:v>183643.09709905469</c:v>
                </c:pt>
                <c:pt idx="38">
                  <c:v>191822.10182992788</c:v>
                </c:pt>
                <c:pt idx="39">
                  <c:v>200227.288542542</c:v>
                </c:pt>
                <c:pt idx="40">
                  <c:v>208862.08879967185</c:v>
                </c:pt>
                <c:pt idx="41">
                  <c:v>217729.79937967326</c:v>
                </c:pt>
                <c:pt idx="42">
                  <c:v>226833.56828831229</c:v>
                </c:pt>
                <c:pt idx="43">
                  <c:v>236176.38040121377</c:v>
                </c:pt>
                <c:pt idx="44">
                  <c:v>245761.04277727663</c:v>
                </c:pt>
                <c:pt idx="45">
                  <c:v>255590.16968871281</c:v>
                </c:pt>
                <c:pt idx="46">
                  <c:v>265666.1674187879</c:v>
                </c:pt>
                <c:pt idx="47">
                  <c:v>275991.21888382302</c:v>
                </c:pt>
                <c:pt idx="48">
                  <c:v>286567.26814151381</c:v>
                </c:pt>
                <c:pt idx="49">
                  <c:v>297396.00485307438</c:v>
                </c:pt>
                <c:pt idx="50">
                  <c:v>308478.84877206082</c:v>
                </c:pt>
                <c:pt idx="51">
                  <c:v>319816.93433790136</c:v>
                </c:pt>
                <c:pt idx="52">
                  <c:v>331411.09545709152</c:v>
                </c:pt>
                <c:pt idx="53">
                  <c:v>343261.85055961937</c:v>
                </c:pt>
                <c:pt idx="54">
                  <c:v>355369.38802239852</c:v>
                </c:pt>
                <c:pt idx="55">
                  <c:v>367733.55205521366</c:v>
                </c:pt>
                <c:pt idx="56">
                  <c:v>380353.82914785144</c:v>
                </c:pt>
                <c:pt idx="57">
                  <c:v>393229.33517960942</c:v>
                </c:pt>
                <c:pt idx="58">
                  <c:v>406358.80329416908</c:v>
                </c:pt>
                <c:pt idx="59">
                  <c:v>419740.57264380925</c:v>
                </c:pt>
                <c:pt idx="60">
                  <c:v>433372.57810704259</c:v>
                </c:pt>
                <c:pt idx="61">
                  <c:v>447252.34108292265</c:v>
                </c:pt>
                <c:pt idx="62">
                  <c:v>461376.96146342368</c:v>
                </c:pt>
                <c:pt idx="63">
                  <c:v>475743.11088239105</c:v>
                </c:pt>
                <c:pt idx="64">
                  <c:v>490347.02733556658</c:v>
                </c:pt>
                <c:pt idx="65">
                  <c:v>505184.51126106578</c:v>
                </c:pt>
                <c:pt idx="66">
                  <c:v>520250.92316343484</c:v>
                </c:pt>
                <c:pt idx="67">
                  <c:v>535541.18285702402</c:v>
                </c:pt>
                <c:pt idx="68">
                  <c:v>551049.77039592294</c:v>
                </c:pt>
                <c:pt idx="69">
                  <c:v>566770.72874813189</c:v>
                </c:pt>
                <c:pt idx="70">
                  <c:v>582697.66826106689</c:v>
                </c:pt>
                <c:pt idx="71">
                  <c:v>598823.77295397117</c:v>
                </c:pt>
                <c:pt idx="72">
                  <c:v>615141.80866044178</c:v>
                </c:pt>
                <c:pt idx="73">
                  <c:v>631644.13303117768</c:v>
                </c:pt>
                <c:pt idx="74">
                  <c:v>648322.70739334787</c:v>
                </c:pt>
                <c:pt idx="75">
                  <c:v>665169.11044880305</c:v>
                </c:pt>
                <c:pt idx="76">
                  <c:v>682174.55377888016</c:v>
                </c:pt>
                <c:pt idx="77">
                  <c:v>699329.89910892048</c:v>
                </c:pt>
                <c:pt idx="78">
                  <c:v>716625.67727104912</c:v>
                </c:pt>
                <c:pt idx="79">
                  <c:v>734052.10878938995</c:v>
                </c:pt>
                <c:pt idx="80">
                  <c:v>751599.12599793682</c:v>
                </c:pt>
                <c:pt idx="81">
                  <c:v>769256.3965879227</c:v>
                </c:pt>
                <c:pt idx="82">
                  <c:v>787013.34846893011</c:v>
                </c:pt>
                <c:pt idx="83">
                  <c:v>804859.1958163149</c:v>
                </c:pt>
                <c:pt idx="84">
                  <c:v>822782.96616696101</c:v>
                </c:pt>
                <c:pt idx="85">
                  <c:v>840773.52841606608</c:v>
                </c:pt>
                <c:pt idx="86">
                  <c:v>858819.62155973201</c:v>
                </c:pt>
                <c:pt idx="87">
                  <c:v>876909.88402169431</c:v>
                </c:pt>
                <c:pt idx="88">
                  <c:v>895032.88339766779</c:v>
                </c:pt>
                <c:pt idx="89">
                  <c:v>913177.1464475739</c:v>
                </c:pt>
                <c:pt idx="90">
                  <c:v>931331.18916439638</c:v>
                </c:pt>
                <c:pt idx="91">
                  <c:v>949483.54674858309</c:v>
                </c:pt>
                <c:pt idx="92">
                  <c:v>967622.80331878504</c:v>
                </c:pt>
                <c:pt idx="93">
                  <c:v>985737.62119324272</c:v>
                </c:pt>
                <c:pt idx="94">
                  <c:v>1003816.769581239</c:v>
                </c:pt>
                <c:pt idx="95">
                  <c:v>1021849.1525306599</c:v>
                </c:pt>
                <c:pt idx="96">
                  <c:v>1039823.8359857171</c:v>
                </c:pt>
                <c:pt idx="97">
                  <c:v>1057730.0738181788</c:v>
                </c:pt>
                <c:pt idx="98">
                  <c:v>1075557.3327058761</c:v>
                </c:pt>
                <c:pt idx="99">
                  <c:v>1093295.3157436578</c:v>
                </c:pt>
              </c:numCache>
            </c:numRef>
          </c:val>
          <c:smooth val="0"/>
          <c:extLst>
            <c:ext xmlns:c16="http://schemas.microsoft.com/office/drawing/2014/chart" uri="{C3380CC4-5D6E-409C-BE32-E72D297353CC}">
              <c16:uniqueId val="{00000000-BE11-4E57-9753-AFE20E1E04AD}"/>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N95</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58170498894166"/>
          <c:y val="9.4510536978633639E-2"/>
          <c:w val="0.81049942816965337"/>
          <c:h val="0.72386962268014365"/>
        </c:manualLayout>
      </c:layout>
      <c:lineChart>
        <c:grouping val="standard"/>
        <c:varyColors val="0"/>
        <c:ser>
          <c:idx val="0"/>
          <c:order val="0"/>
          <c:tx>
            <c:strRef>
              <c:f>Output!$AI$7</c:f>
              <c:strCache>
                <c:ptCount val="1"/>
                <c:pt idx="0">
                  <c:v>N95</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Output!$AI$8:$AI$107</c:f>
              <c:numCache>
                <c:formatCode>_(* #,##0_);_(* \(#,##0\);_(* "-"??_);_(@_)</c:formatCode>
                <c:ptCount val="100"/>
                <c:pt idx="0">
                  <c:v>2773.6895254308533</c:v>
                </c:pt>
                <c:pt idx="1">
                  <c:v>5646.3393366784694</c:v>
                </c:pt>
                <c:pt idx="2">
                  <c:v>8603.8201486751368</c:v>
                </c:pt>
                <c:pt idx="3">
                  <c:v>11628.930189169931</c:v>
                </c:pt>
                <c:pt idx="4">
                  <c:v>14700.924813919368</c:v>
                </c:pt>
                <c:pt idx="5">
                  <c:v>17794.981774621268</c:v>
                </c:pt>
                <c:pt idx="6">
                  <c:v>20881.594582687972</c:v>
                </c:pt>
                <c:pt idx="7">
                  <c:v>24038.408492955168</c:v>
                </c:pt>
                <c:pt idx="8">
                  <c:v>27255.944544733957</c:v>
                </c:pt>
                <c:pt idx="9">
                  <c:v>30583.886837132137</c:v>
                </c:pt>
                <c:pt idx="10">
                  <c:v>34025.570502475333</c:v>
                </c:pt>
                <c:pt idx="11">
                  <c:v>37584.398329036536</c:v>
                </c:pt>
                <c:pt idx="12">
                  <c:v>41263.839607649927</c:v>
                </c:pt>
                <c:pt idx="13">
                  <c:v>45067.428734989269</c:v>
                </c:pt>
                <c:pt idx="14">
                  <c:v>48998.763557418977</c:v>
                </c:pt>
                <c:pt idx="15">
                  <c:v>53061.503438928848</c:v>
                </c:pt>
                <c:pt idx="16">
                  <c:v>57259.367036319454</c:v>
                </c:pt>
                <c:pt idx="17">
                  <c:v>61596.129764526064</c:v>
                </c:pt>
                <c:pt idx="18">
                  <c:v>66075.620934759805</c:v>
                </c:pt>
                <c:pt idx="19">
                  <c:v>70701.720548021025</c:v>
                </c:pt>
                <c:pt idx="20">
                  <c:v>75478.355726510301</c:v>
                </c:pt>
                <c:pt idx="21">
                  <c:v>80409.496765537202</c:v>
                </c:pt>
                <c:pt idx="22">
                  <c:v>85499.152788723863</c:v>
                </c:pt>
                <c:pt idx="23">
                  <c:v>90751.36698962524</c:v>
                </c:pt>
                <c:pt idx="24">
                  <c:v>96170.211443359934</c:v>
                </c:pt>
                <c:pt idx="25">
                  <c:v>101759.78147247466</c:v>
                </c:pt>
                <c:pt idx="26">
                  <c:v>107524.18955206798</c:v>
                </c:pt>
                <c:pt idx="27">
                  <c:v>113467.5587401857</c:v>
                </c:pt>
                <c:pt idx="28">
                  <c:v>119594.0156206894</c:v>
                </c:pt>
                <c:pt idx="29">
                  <c:v>125907.68274719975</c:v>
                </c:pt>
                <c:pt idx="30">
                  <c:v>132412.67057834429</c:v>
                </c:pt>
                <c:pt idx="31">
                  <c:v>139113.06889640522</c:v>
                </c:pt>
                <c:pt idx="32">
                  <c:v>146012.93770357894</c:v>
                </c:pt>
                <c:pt idx="33">
                  <c:v>153116.29759243334</c:v>
                </c:pt>
                <c:pt idx="34">
                  <c:v>160427.11958979469</c:v>
                </c:pt>
                <c:pt idx="35">
                  <c:v>167949.31447621065</c:v>
                </c:pt>
                <c:pt idx="36">
                  <c:v>175686.72158633528</c:v>
                </c:pt>
                <c:pt idx="37">
                  <c:v>183643.09709905469</c:v>
                </c:pt>
                <c:pt idx="38">
                  <c:v>191822.10182992788</c:v>
                </c:pt>
                <c:pt idx="39">
                  <c:v>200227.288542542</c:v>
                </c:pt>
                <c:pt idx="40">
                  <c:v>208862.08879967185</c:v>
                </c:pt>
                <c:pt idx="41">
                  <c:v>217729.79937967326</c:v>
                </c:pt>
                <c:pt idx="42">
                  <c:v>226833.56828831229</c:v>
                </c:pt>
                <c:pt idx="43">
                  <c:v>236176.38040121377</c:v>
                </c:pt>
                <c:pt idx="44">
                  <c:v>245761.04277727663</c:v>
                </c:pt>
                <c:pt idx="45">
                  <c:v>255590.16968871281</c:v>
                </c:pt>
                <c:pt idx="46">
                  <c:v>265666.1674187879</c:v>
                </c:pt>
                <c:pt idx="47">
                  <c:v>275991.21888382302</c:v>
                </c:pt>
                <c:pt idx="48">
                  <c:v>286567.26814151381</c:v>
                </c:pt>
                <c:pt idx="49">
                  <c:v>297396.00485307438</c:v>
                </c:pt>
                <c:pt idx="50">
                  <c:v>308478.84877206082</c:v>
                </c:pt>
                <c:pt idx="51">
                  <c:v>319816.93433790136</c:v>
                </c:pt>
                <c:pt idx="52">
                  <c:v>331411.09545709152</c:v>
                </c:pt>
                <c:pt idx="53">
                  <c:v>343261.85055961937</c:v>
                </c:pt>
                <c:pt idx="54">
                  <c:v>355369.38802239852</c:v>
                </c:pt>
                <c:pt idx="55">
                  <c:v>367733.55205521366</c:v>
                </c:pt>
                <c:pt idx="56">
                  <c:v>380353.82914785144</c:v>
                </c:pt>
                <c:pt idx="57">
                  <c:v>393229.33517960942</c:v>
                </c:pt>
                <c:pt idx="58">
                  <c:v>406358.80329416908</c:v>
                </c:pt>
                <c:pt idx="59">
                  <c:v>419740.57264380925</c:v>
                </c:pt>
                <c:pt idx="60">
                  <c:v>433372.57810704259</c:v>
                </c:pt>
                <c:pt idx="61">
                  <c:v>447252.34108292265</c:v>
                </c:pt>
                <c:pt idx="62">
                  <c:v>461376.96146342368</c:v>
                </c:pt>
                <c:pt idx="63">
                  <c:v>475743.11088239105</c:v>
                </c:pt>
                <c:pt idx="64">
                  <c:v>490347.02733556658</c:v>
                </c:pt>
                <c:pt idx="65">
                  <c:v>505184.51126106578</c:v>
                </c:pt>
                <c:pt idx="66">
                  <c:v>520250.92316343484</c:v>
                </c:pt>
                <c:pt idx="67">
                  <c:v>535541.18285702402</c:v>
                </c:pt>
                <c:pt idx="68">
                  <c:v>551049.77039592294</c:v>
                </c:pt>
                <c:pt idx="69">
                  <c:v>566770.72874813189</c:v>
                </c:pt>
                <c:pt idx="70">
                  <c:v>582697.66826106689</c:v>
                </c:pt>
                <c:pt idx="71">
                  <c:v>598823.77295397117</c:v>
                </c:pt>
                <c:pt idx="72">
                  <c:v>615141.80866044178</c:v>
                </c:pt>
                <c:pt idx="73">
                  <c:v>631644.13303117768</c:v>
                </c:pt>
                <c:pt idx="74">
                  <c:v>648322.70739334787</c:v>
                </c:pt>
                <c:pt idx="75">
                  <c:v>665169.11044880305</c:v>
                </c:pt>
                <c:pt idx="76">
                  <c:v>682174.55377888016</c:v>
                </c:pt>
                <c:pt idx="77">
                  <c:v>699329.89910892048</c:v>
                </c:pt>
                <c:pt idx="78">
                  <c:v>716625.67727104912</c:v>
                </c:pt>
                <c:pt idx="79">
                  <c:v>734052.10878938995</c:v>
                </c:pt>
                <c:pt idx="80">
                  <c:v>751599.12599793682</c:v>
                </c:pt>
                <c:pt idx="81">
                  <c:v>769256.3965879227</c:v>
                </c:pt>
                <c:pt idx="82">
                  <c:v>787013.34846893011</c:v>
                </c:pt>
                <c:pt idx="83">
                  <c:v>804859.1958163149</c:v>
                </c:pt>
                <c:pt idx="84">
                  <c:v>822782.96616696101</c:v>
                </c:pt>
                <c:pt idx="85">
                  <c:v>840773.52841606608</c:v>
                </c:pt>
                <c:pt idx="86">
                  <c:v>858819.62155973201</c:v>
                </c:pt>
                <c:pt idx="87">
                  <c:v>876909.88402169431</c:v>
                </c:pt>
                <c:pt idx="88">
                  <c:v>895032.88339766779</c:v>
                </c:pt>
                <c:pt idx="89">
                  <c:v>913177.1464475739</c:v>
                </c:pt>
                <c:pt idx="90">
                  <c:v>931331.18916439638</c:v>
                </c:pt>
                <c:pt idx="91">
                  <c:v>949483.54674858309</c:v>
                </c:pt>
                <c:pt idx="92">
                  <c:v>967622.80331878504</c:v>
                </c:pt>
                <c:pt idx="93">
                  <c:v>985737.62119324272</c:v>
                </c:pt>
                <c:pt idx="94">
                  <c:v>1003816.769581239</c:v>
                </c:pt>
                <c:pt idx="95">
                  <c:v>1021849.1525306599</c:v>
                </c:pt>
                <c:pt idx="96">
                  <c:v>1039823.8359857171</c:v>
                </c:pt>
                <c:pt idx="97">
                  <c:v>1057730.0738181788</c:v>
                </c:pt>
                <c:pt idx="98">
                  <c:v>1075557.3327058761</c:v>
                </c:pt>
                <c:pt idx="99">
                  <c:v>1093295.3157436578</c:v>
                </c:pt>
              </c:numCache>
            </c:numRef>
          </c:val>
          <c:smooth val="0"/>
          <c:extLst>
            <c:ext xmlns:c16="http://schemas.microsoft.com/office/drawing/2014/chart" uri="{C3380CC4-5D6E-409C-BE32-E72D297353CC}">
              <c16:uniqueId val="{00000000-7B4B-458F-ABE2-D8BD316574C7}"/>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Gloves (pair)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295566107671657"/>
          <c:y val="7.7256477955092412E-2"/>
          <c:w val="0.78523772314720186"/>
          <c:h val="0.74649913938799195"/>
        </c:manualLayout>
      </c:layout>
      <c:lineChart>
        <c:grouping val="standard"/>
        <c:varyColors val="0"/>
        <c:ser>
          <c:idx val="0"/>
          <c:order val="0"/>
          <c:tx>
            <c:strRef>
              <c:f>Output!$AK$7</c:f>
              <c:strCache>
                <c:ptCount val="1"/>
                <c:pt idx="0">
                  <c:v>Glove</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Output!$AK$8:$AK$107</c:f>
              <c:numCache>
                <c:formatCode>_(* #,##0_);_(* \(#,##0\);_(* "-"??_);_(@_)</c:formatCode>
                <c:ptCount val="100"/>
                <c:pt idx="0">
                  <c:v>2773.6895254308533</c:v>
                </c:pt>
                <c:pt idx="1">
                  <c:v>5646.3393366784694</c:v>
                </c:pt>
                <c:pt idx="2">
                  <c:v>8603.8201486751368</c:v>
                </c:pt>
                <c:pt idx="3">
                  <c:v>11628.930189169931</c:v>
                </c:pt>
                <c:pt idx="4">
                  <c:v>14700.924813919368</c:v>
                </c:pt>
                <c:pt idx="5">
                  <c:v>17794.981774621268</c:v>
                </c:pt>
                <c:pt idx="6">
                  <c:v>20881.594582687972</c:v>
                </c:pt>
                <c:pt idx="7">
                  <c:v>24038.408492955168</c:v>
                </c:pt>
                <c:pt idx="8">
                  <c:v>27255.944544733957</c:v>
                </c:pt>
                <c:pt idx="9">
                  <c:v>30583.886837132137</c:v>
                </c:pt>
                <c:pt idx="10">
                  <c:v>34025.570502475333</c:v>
                </c:pt>
                <c:pt idx="11">
                  <c:v>37584.398329036536</c:v>
                </c:pt>
                <c:pt idx="12">
                  <c:v>41263.839607649927</c:v>
                </c:pt>
                <c:pt idx="13">
                  <c:v>45067.428734989269</c:v>
                </c:pt>
                <c:pt idx="14">
                  <c:v>48998.763557418977</c:v>
                </c:pt>
                <c:pt idx="15">
                  <c:v>53061.503438928848</c:v>
                </c:pt>
                <c:pt idx="16">
                  <c:v>57259.367036319454</c:v>
                </c:pt>
                <c:pt idx="17">
                  <c:v>61596.129764526064</c:v>
                </c:pt>
                <c:pt idx="18">
                  <c:v>66075.620934759805</c:v>
                </c:pt>
                <c:pt idx="19">
                  <c:v>70701.720548021025</c:v>
                </c:pt>
                <c:pt idx="20">
                  <c:v>75478.355726510301</c:v>
                </c:pt>
                <c:pt idx="21">
                  <c:v>80409.496765537202</c:v>
                </c:pt>
                <c:pt idx="22">
                  <c:v>85499.152788723863</c:v>
                </c:pt>
                <c:pt idx="23">
                  <c:v>90751.36698962524</c:v>
                </c:pt>
                <c:pt idx="24">
                  <c:v>96170.211443359934</c:v>
                </c:pt>
                <c:pt idx="25">
                  <c:v>101759.78147247466</c:v>
                </c:pt>
                <c:pt idx="26">
                  <c:v>107524.18955206798</c:v>
                </c:pt>
                <c:pt idx="27">
                  <c:v>113467.5587401857</c:v>
                </c:pt>
                <c:pt idx="28">
                  <c:v>119594.0156206894</c:v>
                </c:pt>
                <c:pt idx="29">
                  <c:v>125907.68274719975</c:v>
                </c:pt>
                <c:pt idx="30">
                  <c:v>132412.67057834429</c:v>
                </c:pt>
                <c:pt idx="31">
                  <c:v>139113.06889640522</c:v>
                </c:pt>
                <c:pt idx="32">
                  <c:v>146012.93770357894</c:v>
                </c:pt>
                <c:pt idx="33">
                  <c:v>153116.29759243334</c:v>
                </c:pt>
                <c:pt idx="34">
                  <c:v>160427.11958979469</c:v>
                </c:pt>
                <c:pt idx="35">
                  <c:v>167949.31447621065</c:v>
                </c:pt>
                <c:pt idx="36">
                  <c:v>175686.72158633528</c:v>
                </c:pt>
                <c:pt idx="37">
                  <c:v>183643.09709905469</c:v>
                </c:pt>
                <c:pt idx="38">
                  <c:v>191822.10182992788</c:v>
                </c:pt>
                <c:pt idx="39">
                  <c:v>200227.288542542</c:v>
                </c:pt>
                <c:pt idx="40">
                  <c:v>208862.08879967185</c:v>
                </c:pt>
                <c:pt idx="41">
                  <c:v>217729.79937967326</c:v>
                </c:pt>
                <c:pt idx="42">
                  <c:v>226833.56828831229</c:v>
                </c:pt>
                <c:pt idx="43">
                  <c:v>236176.38040121377</c:v>
                </c:pt>
                <c:pt idx="44">
                  <c:v>245761.04277727663</c:v>
                </c:pt>
                <c:pt idx="45">
                  <c:v>255590.16968871281</c:v>
                </c:pt>
                <c:pt idx="46">
                  <c:v>265666.1674187879</c:v>
                </c:pt>
                <c:pt idx="47">
                  <c:v>275991.21888382302</c:v>
                </c:pt>
                <c:pt idx="48">
                  <c:v>286567.26814151381</c:v>
                </c:pt>
                <c:pt idx="49">
                  <c:v>297396.00485307438</c:v>
                </c:pt>
                <c:pt idx="50">
                  <c:v>308478.84877206082</c:v>
                </c:pt>
                <c:pt idx="51">
                  <c:v>319816.93433790136</c:v>
                </c:pt>
                <c:pt idx="52">
                  <c:v>331411.09545709152</c:v>
                </c:pt>
                <c:pt idx="53">
                  <c:v>343261.85055961937</c:v>
                </c:pt>
                <c:pt idx="54">
                  <c:v>355369.38802239852</c:v>
                </c:pt>
                <c:pt idx="55">
                  <c:v>367733.55205521366</c:v>
                </c:pt>
                <c:pt idx="56">
                  <c:v>380353.82914785144</c:v>
                </c:pt>
                <c:pt idx="57">
                  <c:v>393229.33517960942</c:v>
                </c:pt>
                <c:pt idx="58">
                  <c:v>406358.80329416908</c:v>
                </c:pt>
                <c:pt idx="59">
                  <c:v>419740.57264380925</c:v>
                </c:pt>
                <c:pt idx="60">
                  <c:v>433372.57810704259</c:v>
                </c:pt>
                <c:pt idx="61">
                  <c:v>447252.34108292265</c:v>
                </c:pt>
                <c:pt idx="62">
                  <c:v>461376.96146342368</c:v>
                </c:pt>
                <c:pt idx="63">
                  <c:v>475743.11088239105</c:v>
                </c:pt>
                <c:pt idx="64">
                  <c:v>490347.02733556658</c:v>
                </c:pt>
                <c:pt idx="65">
                  <c:v>505184.51126106578</c:v>
                </c:pt>
                <c:pt idx="66">
                  <c:v>520250.92316343484</c:v>
                </c:pt>
                <c:pt idx="67">
                  <c:v>535541.18285702402</c:v>
                </c:pt>
                <c:pt idx="68">
                  <c:v>551049.77039592294</c:v>
                </c:pt>
                <c:pt idx="69">
                  <c:v>566770.72874813189</c:v>
                </c:pt>
                <c:pt idx="70">
                  <c:v>582697.66826106689</c:v>
                </c:pt>
                <c:pt idx="71">
                  <c:v>598823.77295397117</c:v>
                </c:pt>
                <c:pt idx="72">
                  <c:v>615141.80866044178</c:v>
                </c:pt>
                <c:pt idx="73">
                  <c:v>631644.13303117768</c:v>
                </c:pt>
                <c:pt idx="74">
                  <c:v>648322.70739334787</c:v>
                </c:pt>
                <c:pt idx="75">
                  <c:v>665169.11044880305</c:v>
                </c:pt>
                <c:pt idx="76">
                  <c:v>682174.55377888016</c:v>
                </c:pt>
                <c:pt idx="77">
                  <c:v>699329.89910892048</c:v>
                </c:pt>
                <c:pt idx="78">
                  <c:v>716625.67727104912</c:v>
                </c:pt>
                <c:pt idx="79">
                  <c:v>734052.10878938995</c:v>
                </c:pt>
                <c:pt idx="80">
                  <c:v>751599.12599793682</c:v>
                </c:pt>
                <c:pt idx="81">
                  <c:v>769256.3965879227</c:v>
                </c:pt>
                <c:pt idx="82">
                  <c:v>787013.34846893011</c:v>
                </c:pt>
                <c:pt idx="83">
                  <c:v>804859.1958163149</c:v>
                </c:pt>
                <c:pt idx="84">
                  <c:v>822782.96616696101</c:v>
                </c:pt>
                <c:pt idx="85">
                  <c:v>840773.52841606608</c:v>
                </c:pt>
                <c:pt idx="86">
                  <c:v>858819.62155973201</c:v>
                </c:pt>
                <c:pt idx="87">
                  <c:v>876909.88402169431</c:v>
                </c:pt>
                <c:pt idx="88">
                  <c:v>895032.88339766779</c:v>
                </c:pt>
                <c:pt idx="89">
                  <c:v>913177.1464475739</c:v>
                </c:pt>
                <c:pt idx="90">
                  <c:v>931331.18916439638</c:v>
                </c:pt>
                <c:pt idx="91">
                  <c:v>949483.54674858309</c:v>
                </c:pt>
                <c:pt idx="92">
                  <c:v>967622.80331878504</c:v>
                </c:pt>
                <c:pt idx="93">
                  <c:v>985737.62119324272</c:v>
                </c:pt>
                <c:pt idx="94">
                  <c:v>1003816.769581239</c:v>
                </c:pt>
                <c:pt idx="95">
                  <c:v>1021849.1525306599</c:v>
                </c:pt>
                <c:pt idx="96">
                  <c:v>1039823.8359857171</c:v>
                </c:pt>
                <c:pt idx="97">
                  <c:v>1057730.0738181788</c:v>
                </c:pt>
                <c:pt idx="98">
                  <c:v>1075557.3327058761</c:v>
                </c:pt>
                <c:pt idx="99">
                  <c:v>1093295.3157436578</c:v>
                </c:pt>
              </c:numCache>
            </c:numRef>
          </c:val>
          <c:smooth val="0"/>
          <c:extLst>
            <c:ext xmlns:c16="http://schemas.microsoft.com/office/drawing/2014/chart" uri="{C3380CC4-5D6E-409C-BE32-E72D297353CC}">
              <c16:uniqueId val="{00000000-9025-4B45-9D46-D16855DD3111}"/>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showDLblsOverMax val="0"/>
    <c:extLst/>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Gowns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002379791584575"/>
          <c:y val="7.4282440547204329E-2"/>
          <c:w val="0.77110144946894366"/>
          <c:h val="0.76904658047005492"/>
        </c:manualLayout>
      </c:layout>
      <c:lineChart>
        <c:grouping val="standard"/>
        <c:varyColors val="0"/>
        <c:ser>
          <c:idx val="0"/>
          <c:order val="0"/>
          <c:tx>
            <c:strRef>
              <c:f>Output!$AL$7</c:f>
              <c:strCache>
                <c:ptCount val="1"/>
                <c:pt idx="0">
                  <c:v>Gown</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Output!$AL$8:$AL$107</c:f>
              <c:numCache>
                <c:formatCode>_(* #,##0_);_(* \(#,##0\);_(* "-"??_);_(@_)</c:formatCode>
                <c:ptCount val="100"/>
                <c:pt idx="0">
                  <c:v>2773.6895254308533</c:v>
                </c:pt>
                <c:pt idx="1">
                  <c:v>5646.3393366784694</c:v>
                </c:pt>
                <c:pt idx="2">
                  <c:v>8603.8201486751368</c:v>
                </c:pt>
                <c:pt idx="3">
                  <c:v>11628.930189169931</c:v>
                </c:pt>
                <c:pt idx="4">
                  <c:v>14700.924813919368</c:v>
                </c:pt>
                <c:pt idx="5">
                  <c:v>17794.981774621268</c:v>
                </c:pt>
                <c:pt idx="6">
                  <c:v>20881.594582687972</c:v>
                </c:pt>
                <c:pt idx="7">
                  <c:v>24038.408492955168</c:v>
                </c:pt>
                <c:pt idx="8">
                  <c:v>27255.944544733957</c:v>
                </c:pt>
                <c:pt idx="9">
                  <c:v>30583.886837132137</c:v>
                </c:pt>
                <c:pt idx="10">
                  <c:v>34025.570502475333</c:v>
                </c:pt>
                <c:pt idx="11">
                  <c:v>37584.398329036536</c:v>
                </c:pt>
                <c:pt idx="12">
                  <c:v>41263.839607649927</c:v>
                </c:pt>
                <c:pt idx="13">
                  <c:v>45067.428734989269</c:v>
                </c:pt>
                <c:pt idx="14">
                  <c:v>48998.763557418977</c:v>
                </c:pt>
                <c:pt idx="15">
                  <c:v>53061.503438928848</c:v>
                </c:pt>
                <c:pt idx="16">
                  <c:v>57259.367036319454</c:v>
                </c:pt>
                <c:pt idx="17">
                  <c:v>61596.129764526064</c:v>
                </c:pt>
                <c:pt idx="18">
                  <c:v>66075.620934759805</c:v>
                </c:pt>
                <c:pt idx="19">
                  <c:v>70701.720548021025</c:v>
                </c:pt>
                <c:pt idx="20">
                  <c:v>75478.355726510301</c:v>
                </c:pt>
                <c:pt idx="21">
                  <c:v>80409.496765537202</c:v>
                </c:pt>
                <c:pt idx="22">
                  <c:v>85499.152788723863</c:v>
                </c:pt>
                <c:pt idx="23">
                  <c:v>90751.36698962524</c:v>
                </c:pt>
                <c:pt idx="24">
                  <c:v>96170.211443359934</c:v>
                </c:pt>
                <c:pt idx="25">
                  <c:v>101759.78147247466</c:v>
                </c:pt>
                <c:pt idx="26">
                  <c:v>107524.18955206798</c:v>
                </c:pt>
                <c:pt idx="27">
                  <c:v>113467.5587401857</c:v>
                </c:pt>
                <c:pt idx="28">
                  <c:v>119594.0156206894</c:v>
                </c:pt>
                <c:pt idx="29">
                  <c:v>125907.68274719975</c:v>
                </c:pt>
                <c:pt idx="30">
                  <c:v>132412.67057834429</c:v>
                </c:pt>
                <c:pt idx="31">
                  <c:v>139113.06889640522</c:v>
                </c:pt>
                <c:pt idx="32">
                  <c:v>146012.93770357894</c:v>
                </c:pt>
                <c:pt idx="33">
                  <c:v>153116.29759243334</c:v>
                </c:pt>
                <c:pt idx="34">
                  <c:v>160427.11958979469</c:v>
                </c:pt>
                <c:pt idx="35">
                  <c:v>167949.31447621065</c:v>
                </c:pt>
                <c:pt idx="36">
                  <c:v>175686.72158633528</c:v>
                </c:pt>
                <c:pt idx="37">
                  <c:v>183643.09709905469</c:v>
                </c:pt>
                <c:pt idx="38">
                  <c:v>191822.10182992788</c:v>
                </c:pt>
                <c:pt idx="39">
                  <c:v>200227.288542542</c:v>
                </c:pt>
                <c:pt idx="40">
                  <c:v>208862.08879967185</c:v>
                </c:pt>
                <c:pt idx="41">
                  <c:v>217729.79937967326</c:v>
                </c:pt>
                <c:pt idx="42">
                  <c:v>226833.56828831229</c:v>
                </c:pt>
                <c:pt idx="43">
                  <c:v>236176.38040121377</c:v>
                </c:pt>
                <c:pt idx="44">
                  <c:v>245761.04277727663</c:v>
                </c:pt>
                <c:pt idx="45">
                  <c:v>255590.16968871281</c:v>
                </c:pt>
                <c:pt idx="46">
                  <c:v>265666.1674187879</c:v>
                </c:pt>
                <c:pt idx="47">
                  <c:v>275991.21888382302</c:v>
                </c:pt>
                <c:pt idx="48">
                  <c:v>286567.26814151381</c:v>
                </c:pt>
                <c:pt idx="49">
                  <c:v>297396.00485307438</c:v>
                </c:pt>
                <c:pt idx="50">
                  <c:v>308478.84877206082</c:v>
                </c:pt>
                <c:pt idx="51">
                  <c:v>319816.93433790136</c:v>
                </c:pt>
                <c:pt idx="52">
                  <c:v>331411.09545709152</c:v>
                </c:pt>
                <c:pt idx="53">
                  <c:v>343261.85055961937</c:v>
                </c:pt>
                <c:pt idx="54">
                  <c:v>355369.38802239852</c:v>
                </c:pt>
                <c:pt idx="55">
                  <c:v>367733.55205521366</c:v>
                </c:pt>
                <c:pt idx="56">
                  <c:v>380353.82914785144</c:v>
                </c:pt>
                <c:pt idx="57">
                  <c:v>393229.33517960942</c:v>
                </c:pt>
                <c:pt idx="58">
                  <c:v>406358.80329416908</c:v>
                </c:pt>
                <c:pt idx="59">
                  <c:v>419740.57264380925</c:v>
                </c:pt>
                <c:pt idx="60">
                  <c:v>433372.57810704259</c:v>
                </c:pt>
                <c:pt idx="61">
                  <c:v>447252.34108292265</c:v>
                </c:pt>
                <c:pt idx="62">
                  <c:v>461376.96146342368</c:v>
                </c:pt>
                <c:pt idx="63">
                  <c:v>475743.11088239105</c:v>
                </c:pt>
                <c:pt idx="64">
                  <c:v>490347.02733556658</c:v>
                </c:pt>
                <c:pt idx="65">
                  <c:v>505184.51126106578</c:v>
                </c:pt>
                <c:pt idx="66">
                  <c:v>520250.92316343484</c:v>
                </c:pt>
                <c:pt idx="67">
                  <c:v>535541.18285702402</c:v>
                </c:pt>
                <c:pt idx="68">
                  <c:v>551049.77039592294</c:v>
                </c:pt>
                <c:pt idx="69">
                  <c:v>566770.72874813189</c:v>
                </c:pt>
                <c:pt idx="70">
                  <c:v>582697.66826106689</c:v>
                </c:pt>
                <c:pt idx="71">
                  <c:v>598823.77295397117</c:v>
                </c:pt>
                <c:pt idx="72">
                  <c:v>615141.80866044178</c:v>
                </c:pt>
                <c:pt idx="73">
                  <c:v>631644.13303117768</c:v>
                </c:pt>
                <c:pt idx="74">
                  <c:v>648322.70739334787</c:v>
                </c:pt>
                <c:pt idx="75">
                  <c:v>665169.11044880305</c:v>
                </c:pt>
                <c:pt idx="76">
                  <c:v>682174.55377888016</c:v>
                </c:pt>
                <c:pt idx="77">
                  <c:v>699329.89910892048</c:v>
                </c:pt>
                <c:pt idx="78">
                  <c:v>716625.67727104912</c:v>
                </c:pt>
                <c:pt idx="79">
                  <c:v>734052.10878938995</c:v>
                </c:pt>
                <c:pt idx="80">
                  <c:v>751599.12599793682</c:v>
                </c:pt>
                <c:pt idx="81">
                  <c:v>769256.3965879227</c:v>
                </c:pt>
                <c:pt idx="82">
                  <c:v>787013.34846893011</c:v>
                </c:pt>
                <c:pt idx="83">
                  <c:v>804859.1958163149</c:v>
                </c:pt>
                <c:pt idx="84">
                  <c:v>822782.96616696101</c:v>
                </c:pt>
                <c:pt idx="85">
                  <c:v>840773.52841606608</c:v>
                </c:pt>
                <c:pt idx="86">
                  <c:v>858819.62155973201</c:v>
                </c:pt>
                <c:pt idx="87">
                  <c:v>876909.88402169431</c:v>
                </c:pt>
                <c:pt idx="88">
                  <c:v>895032.88339766779</c:v>
                </c:pt>
                <c:pt idx="89">
                  <c:v>913177.1464475739</c:v>
                </c:pt>
                <c:pt idx="90">
                  <c:v>931331.18916439638</c:v>
                </c:pt>
                <c:pt idx="91">
                  <c:v>949483.54674858309</c:v>
                </c:pt>
                <c:pt idx="92">
                  <c:v>967622.80331878504</c:v>
                </c:pt>
                <c:pt idx="93">
                  <c:v>985737.62119324272</c:v>
                </c:pt>
                <c:pt idx="94">
                  <c:v>1003816.769581239</c:v>
                </c:pt>
                <c:pt idx="95">
                  <c:v>1021849.1525306599</c:v>
                </c:pt>
                <c:pt idx="96">
                  <c:v>1039823.8359857171</c:v>
                </c:pt>
                <c:pt idx="97">
                  <c:v>1057730.0738181788</c:v>
                </c:pt>
                <c:pt idx="98">
                  <c:v>1075557.3327058761</c:v>
                </c:pt>
                <c:pt idx="99">
                  <c:v>1093295.3157436578</c:v>
                </c:pt>
              </c:numCache>
            </c:numRef>
          </c:val>
          <c:smooth val="0"/>
          <c:extLst>
            <c:ext xmlns:c16="http://schemas.microsoft.com/office/drawing/2014/chart" uri="{C3380CC4-5D6E-409C-BE32-E72D297353CC}">
              <c16:uniqueId val="{00000000-1CA7-4B14-A67B-10A071DEEA0D}"/>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Booties (pair)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486009316136988E-2"/>
          <c:y val="7.5079569288329734E-2"/>
          <c:w val="0.89568473718696007"/>
          <c:h val="0.75018499660014881"/>
        </c:manualLayout>
      </c:layout>
      <c:lineChart>
        <c:grouping val="standard"/>
        <c:varyColors val="0"/>
        <c:ser>
          <c:idx val="0"/>
          <c:order val="0"/>
          <c:tx>
            <c:strRef>
              <c:f>Output!$AM$7</c:f>
              <c:strCache>
                <c:ptCount val="1"/>
                <c:pt idx="0">
                  <c:v>Booties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Output!$AM$8:$AM$107</c:f>
              <c:numCache>
                <c:formatCode>_(* #,##0_);_(* \(#,##0\);_(* "-"??_);_(@_)</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D3AB-4B08-AB6A-AE6601B7DCE7}"/>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cap</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7046532506572802E-2"/>
          <c:y val="6.7574089059050449E-2"/>
          <c:w val="0.88089789432972765"/>
          <c:h val="0.75812850247347419"/>
        </c:manualLayout>
      </c:layout>
      <c:lineChart>
        <c:grouping val="standard"/>
        <c:varyColors val="0"/>
        <c:ser>
          <c:idx val="0"/>
          <c:order val="0"/>
          <c:tx>
            <c:strRef>
              <c:f>Output!$AN$7</c:f>
              <c:strCache>
                <c:ptCount val="1"/>
                <c:pt idx="0">
                  <c:v>Bouffant Cap</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Output!$AN$8:$AN$107</c:f>
              <c:numCache>
                <c:formatCode>_(* #,##0_);_(* \(#,##0\);_(* "-"??_);_(@_)</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55AA-4045-9ADD-42E603238E34}"/>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disposable eye protection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731198188177144"/>
          <c:y val="8.95524010695153E-2"/>
          <c:w val="0.82085523519775594"/>
          <c:h val="0.73394783778719563"/>
        </c:manualLayout>
      </c:layout>
      <c:lineChart>
        <c:grouping val="standard"/>
        <c:varyColors val="0"/>
        <c:ser>
          <c:idx val="0"/>
          <c:order val="0"/>
          <c:tx>
            <c:strRef>
              <c:f>Output!$AO$7</c:f>
              <c:strCache>
                <c:ptCount val="1"/>
                <c:pt idx="0">
                  <c:v>Disposable Eye Protection</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Output!$AO$8:$AO$107</c:f>
              <c:numCache>
                <c:formatCode>_(* #,##0_);_(* \(#,##0\);_(* "-"??_);_(@_)</c:formatCode>
                <c:ptCount val="100"/>
                <c:pt idx="0">
                  <c:v>2773.6895254308533</c:v>
                </c:pt>
                <c:pt idx="1">
                  <c:v>5646.3393366784694</c:v>
                </c:pt>
                <c:pt idx="2">
                  <c:v>8603.8201486751368</c:v>
                </c:pt>
                <c:pt idx="3">
                  <c:v>11628.930189169931</c:v>
                </c:pt>
                <c:pt idx="4">
                  <c:v>14700.924813919368</c:v>
                </c:pt>
                <c:pt idx="5">
                  <c:v>17794.981774621268</c:v>
                </c:pt>
                <c:pt idx="6">
                  <c:v>20881.594582687972</c:v>
                </c:pt>
                <c:pt idx="7">
                  <c:v>24038.408492955168</c:v>
                </c:pt>
                <c:pt idx="8">
                  <c:v>27255.944544733957</c:v>
                </c:pt>
                <c:pt idx="9">
                  <c:v>30583.886837132137</c:v>
                </c:pt>
                <c:pt idx="10">
                  <c:v>34025.570502475333</c:v>
                </c:pt>
                <c:pt idx="11">
                  <c:v>37584.398329036536</c:v>
                </c:pt>
                <c:pt idx="12">
                  <c:v>41263.839607649927</c:v>
                </c:pt>
                <c:pt idx="13">
                  <c:v>45067.428734989269</c:v>
                </c:pt>
                <c:pt idx="14">
                  <c:v>48998.763557418977</c:v>
                </c:pt>
                <c:pt idx="15">
                  <c:v>53061.503438928848</c:v>
                </c:pt>
                <c:pt idx="16">
                  <c:v>57259.367036319454</c:v>
                </c:pt>
                <c:pt idx="17">
                  <c:v>61596.129764526064</c:v>
                </c:pt>
                <c:pt idx="18">
                  <c:v>66075.620934759805</c:v>
                </c:pt>
                <c:pt idx="19">
                  <c:v>70701.720548021025</c:v>
                </c:pt>
                <c:pt idx="20">
                  <c:v>75478.355726510301</c:v>
                </c:pt>
                <c:pt idx="21">
                  <c:v>80409.496765537202</c:v>
                </c:pt>
                <c:pt idx="22">
                  <c:v>85499.152788723863</c:v>
                </c:pt>
                <c:pt idx="23">
                  <c:v>90751.36698962524</c:v>
                </c:pt>
                <c:pt idx="24">
                  <c:v>96170.211443359934</c:v>
                </c:pt>
                <c:pt idx="25">
                  <c:v>101759.78147247466</c:v>
                </c:pt>
                <c:pt idx="26">
                  <c:v>107524.18955206798</c:v>
                </c:pt>
                <c:pt idx="27">
                  <c:v>113467.5587401857</c:v>
                </c:pt>
                <c:pt idx="28">
                  <c:v>119594.0156206894</c:v>
                </c:pt>
                <c:pt idx="29">
                  <c:v>125907.68274719975</c:v>
                </c:pt>
                <c:pt idx="30">
                  <c:v>132412.67057834429</c:v>
                </c:pt>
                <c:pt idx="31">
                  <c:v>139113.06889640522</c:v>
                </c:pt>
                <c:pt idx="32">
                  <c:v>146012.93770357894</c:v>
                </c:pt>
                <c:pt idx="33">
                  <c:v>153116.29759243334</c:v>
                </c:pt>
                <c:pt idx="34">
                  <c:v>160427.11958979469</c:v>
                </c:pt>
                <c:pt idx="35">
                  <c:v>167949.31447621065</c:v>
                </c:pt>
                <c:pt idx="36">
                  <c:v>175686.72158633528</c:v>
                </c:pt>
                <c:pt idx="37">
                  <c:v>183643.09709905469</c:v>
                </c:pt>
                <c:pt idx="38">
                  <c:v>191822.10182992788</c:v>
                </c:pt>
                <c:pt idx="39">
                  <c:v>200227.288542542</c:v>
                </c:pt>
                <c:pt idx="40">
                  <c:v>208862.08879967185</c:v>
                </c:pt>
                <c:pt idx="41">
                  <c:v>217729.79937967326</c:v>
                </c:pt>
                <c:pt idx="42">
                  <c:v>226833.56828831229</c:v>
                </c:pt>
                <c:pt idx="43">
                  <c:v>236176.38040121377</c:v>
                </c:pt>
                <c:pt idx="44">
                  <c:v>245761.04277727663</c:v>
                </c:pt>
                <c:pt idx="45">
                  <c:v>255590.16968871281</c:v>
                </c:pt>
                <c:pt idx="46">
                  <c:v>265666.1674187879</c:v>
                </c:pt>
                <c:pt idx="47">
                  <c:v>275991.21888382302</c:v>
                </c:pt>
                <c:pt idx="48">
                  <c:v>286567.26814151381</c:v>
                </c:pt>
                <c:pt idx="49">
                  <c:v>297396.00485307438</c:v>
                </c:pt>
                <c:pt idx="50">
                  <c:v>308478.84877206082</c:v>
                </c:pt>
                <c:pt idx="51">
                  <c:v>319816.93433790136</c:v>
                </c:pt>
                <c:pt idx="52">
                  <c:v>331411.09545709152</c:v>
                </c:pt>
                <c:pt idx="53">
                  <c:v>343261.85055961937</c:v>
                </c:pt>
                <c:pt idx="54">
                  <c:v>355369.38802239852</c:v>
                </c:pt>
                <c:pt idx="55">
                  <c:v>367733.55205521366</c:v>
                </c:pt>
                <c:pt idx="56">
                  <c:v>380353.82914785144</c:v>
                </c:pt>
                <c:pt idx="57">
                  <c:v>393229.33517960942</c:v>
                </c:pt>
                <c:pt idx="58">
                  <c:v>406358.80329416908</c:v>
                </c:pt>
                <c:pt idx="59">
                  <c:v>419740.57264380925</c:v>
                </c:pt>
                <c:pt idx="60">
                  <c:v>433372.57810704259</c:v>
                </c:pt>
                <c:pt idx="61">
                  <c:v>447252.34108292265</c:v>
                </c:pt>
                <c:pt idx="62">
                  <c:v>461376.96146342368</c:v>
                </c:pt>
                <c:pt idx="63">
                  <c:v>475743.11088239105</c:v>
                </c:pt>
                <c:pt idx="64">
                  <c:v>490347.02733556658</c:v>
                </c:pt>
                <c:pt idx="65">
                  <c:v>505184.51126106578</c:v>
                </c:pt>
                <c:pt idx="66">
                  <c:v>520250.92316343484</c:v>
                </c:pt>
                <c:pt idx="67">
                  <c:v>535541.18285702402</c:v>
                </c:pt>
                <c:pt idx="68">
                  <c:v>551049.77039592294</c:v>
                </c:pt>
                <c:pt idx="69">
                  <c:v>566770.72874813189</c:v>
                </c:pt>
                <c:pt idx="70">
                  <c:v>582697.66826106689</c:v>
                </c:pt>
                <c:pt idx="71">
                  <c:v>598823.77295397117</c:v>
                </c:pt>
                <c:pt idx="72">
                  <c:v>615141.80866044178</c:v>
                </c:pt>
                <c:pt idx="73">
                  <c:v>631644.13303117768</c:v>
                </c:pt>
                <c:pt idx="74">
                  <c:v>648322.70739334787</c:v>
                </c:pt>
                <c:pt idx="75">
                  <c:v>665169.11044880305</c:v>
                </c:pt>
                <c:pt idx="76">
                  <c:v>682174.55377888016</c:v>
                </c:pt>
                <c:pt idx="77">
                  <c:v>699329.89910892048</c:v>
                </c:pt>
                <c:pt idx="78">
                  <c:v>716625.67727104912</c:v>
                </c:pt>
                <c:pt idx="79">
                  <c:v>734052.10878938995</c:v>
                </c:pt>
                <c:pt idx="80">
                  <c:v>751599.12599793682</c:v>
                </c:pt>
                <c:pt idx="81">
                  <c:v>769256.3965879227</c:v>
                </c:pt>
                <c:pt idx="82">
                  <c:v>787013.34846893011</c:v>
                </c:pt>
                <c:pt idx="83">
                  <c:v>804859.1958163149</c:v>
                </c:pt>
                <c:pt idx="84">
                  <c:v>822782.96616696101</c:v>
                </c:pt>
                <c:pt idx="85">
                  <c:v>840773.52841606608</c:v>
                </c:pt>
                <c:pt idx="86">
                  <c:v>858819.62155973201</c:v>
                </c:pt>
                <c:pt idx="87">
                  <c:v>876909.88402169431</c:v>
                </c:pt>
                <c:pt idx="88">
                  <c:v>895032.88339766779</c:v>
                </c:pt>
                <c:pt idx="89">
                  <c:v>913177.1464475739</c:v>
                </c:pt>
                <c:pt idx="90">
                  <c:v>931331.18916439638</c:v>
                </c:pt>
                <c:pt idx="91">
                  <c:v>949483.54674858309</c:v>
                </c:pt>
                <c:pt idx="92">
                  <c:v>967622.80331878504</c:v>
                </c:pt>
                <c:pt idx="93">
                  <c:v>985737.62119324272</c:v>
                </c:pt>
                <c:pt idx="94">
                  <c:v>1003816.769581239</c:v>
                </c:pt>
                <c:pt idx="95">
                  <c:v>1021849.1525306599</c:v>
                </c:pt>
                <c:pt idx="96">
                  <c:v>1039823.8359857171</c:v>
                </c:pt>
                <c:pt idx="97">
                  <c:v>1057730.0738181788</c:v>
                </c:pt>
                <c:pt idx="98">
                  <c:v>1075557.3327058761</c:v>
                </c:pt>
                <c:pt idx="99">
                  <c:v>1093295.3157436578</c:v>
                </c:pt>
              </c:numCache>
            </c:numRef>
          </c:val>
          <c:smooth val="0"/>
          <c:extLst>
            <c:ext xmlns:c16="http://schemas.microsoft.com/office/drawing/2014/chart" uri="{C3380CC4-5D6E-409C-BE32-E72D297353CC}">
              <c16:uniqueId val="{00000000-B939-436B-ACB7-88F6C74B6048}"/>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PAPR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117898833553144"/>
          <c:y val="7.9528398704849332E-2"/>
          <c:w val="0.85968801396076433"/>
          <c:h val="0.74605349972545798"/>
        </c:manualLayout>
      </c:layout>
      <c:lineChart>
        <c:grouping val="standard"/>
        <c:varyColors val="0"/>
        <c:ser>
          <c:idx val="0"/>
          <c:order val="0"/>
          <c:tx>
            <c:strRef>
              <c:f>Output!$AP$7</c:f>
              <c:strCache>
                <c:ptCount val="1"/>
                <c:pt idx="0">
                  <c:v>PAPR</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Output!$AP$8:$AP$107</c:f>
              <c:numCache>
                <c:formatCode>_(* #,##0_);_(* \(#,##0\);_(* "-"??_);_(@_)</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EE10-4C18-B333-9C756980A507}"/>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325628</xdr:colOff>
      <xdr:row>4</xdr:row>
      <xdr:rowOff>127477</xdr:rowOff>
    </xdr:from>
    <xdr:ext cx="3565144" cy="997831"/>
    <xdr:pic>
      <xdr:nvPicPr>
        <xdr:cNvPr id="2" name="Picture 1" descr="http://pathology.med.upenn.edu/sites/all/themes/penntheme/img/logo-first.png">
          <a:extLst>
            <a:ext uri="{FF2B5EF4-FFF2-40B4-BE49-F238E27FC236}">
              <a16:creationId xmlns:a16="http://schemas.microsoft.com/office/drawing/2014/main" id="{19CE58E8-3E1F-4942-BFB9-EE14C7C26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67228" y="914877"/>
          <a:ext cx="3565144" cy="997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xdr:col>
      <xdr:colOff>438150</xdr:colOff>
      <xdr:row>10</xdr:row>
      <xdr:rowOff>104622</xdr:rowOff>
    </xdr:from>
    <xdr:to>
      <xdr:col>10</xdr:col>
      <xdr:colOff>476250</xdr:colOff>
      <xdr:row>14</xdr:row>
      <xdr:rowOff>66522</xdr:rowOff>
    </xdr:to>
    <xdr:sp macro="" textlink="">
      <xdr:nvSpPr>
        <xdr:cNvPr id="3" name="TextBox 2">
          <a:extLst>
            <a:ext uri="{FF2B5EF4-FFF2-40B4-BE49-F238E27FC236}">
              <a16:creationId xmlns:a16="http://schemas.microsoft.com/office/drawing/2014/main" id="{CD0641CB-D372-4622-A90E-77A5A5360745}"/>
            </a:ext>
          </a:extLst>
        </xdr:cNvPr>
        <xdr:cNvSpPr txBox="1"/>
      </xdr:nvSpPr>
      <xdr:spPr>
        <a:xfrm>
          <a:off x="2419350" y="2073122"/>
          <a:ext cx="4660900" cy="749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tx1"/>
              </a:solidFill>
            </a:rPr>
            <a:t>Personal</a:t>
          </a:r>
          <a:r>
            <a:rPr lang="en-US" sz="2000" b="1" baseline="0">
              <a:solidFill>
                <a:schemeClr val="tx1"/>
              </a:solidFill>
            </a:rPr>
            <a:t> Protective Equipment Calculator for COVID-19</a:t>
          </a:r>
          <a:endParaRPr lang="en-US" sz="2000" b="1">
            <a:solidFill>
              <a:schemeClr val="tx1"/>
            </a:solidFill>
          </a:endParaRPr>
        </a:p>
      </xdr:txBody>
    </xdr:sp>
    <xdr:clientData/>
  </xdr:twoCellAnchor>
  <xdr:twoCellAnchor>
    <xdr:from>
      <xdr:col>3</xdr:col>
      <xdr:colOff>438150</xdr:colOff>
      <xdr:row>17</xdr:row>
      <xdr:rowOff>165100</xdr:rowOff>
    </xdr:from>
    <xdr:to>
      <xdr:col>10</xdr:col>
      <xdr:colOff>476250</xdr:colOff>
      <xdr:row>23</xdr:row>
      <xdr:rowOff>6350</xdr:rowOff>
    </xdr:to>
    <xdr:sp macro="" textlink="">
      <xdr:nvSpPr>
        <xdr:cNvPr id="4" name="TextBox 3">
          <a:extLst>
            <a:ext uri="{FF2B5EF4-FFF2-40B4-BE49-F238E27FC236}">
              <a16:creationId xmlns:a16="http://schemas.microsoft.com/office/drawing/2014/main" id="{D4F08D5A-A415-4C7C-9205-F9C73ED43300}"/>
            </a:ext>
          </a:extLst>
        </xdr:cNvPr>
        <xdr:cNvSpPr txBox="1"/>
      </xdr:nvSpPr>
      <xdr:spPr>
        <a:xfrm>
          <a:off x="3232150" y="3917950"/>
          <a:ext cx="4660900" cy="1022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a:solidFill>
                <a:schemeClr val="dk1"/>
              </a:solidFill>
              <a:effectLst/>
              <a:latin typeface="+mn-lt"/>
              <a:ea typeface="+mn-ea"/>
              <a:cs typeface="+mn-cs"/>
            </a:rPr>
            <a:t>Notice</a:t>
          </a:r>
          <a:r>
            <a:rPr lang="en-US" sz="1100" b="0" i="0">
              <a:solidFill>
                <a:schemeClr val="dk1"/>
              </a:solidFill>
              <a:effectLst/>
              <a:latin typeface="+mn-lt"/>
              <a:ea typeface="+mn-ea"/>
              <a:cs typeface="+mn-cs"/>
            </a:rPr>
            <a:t>: </a:t>
          </a:r>
          <a:r>
            <a:rPr lang="en-US" sz="1100" b="0" i="1">
              <a:solidFill>
                <a:schemeClr val="dk1"/>
              </a:solidFill>
              <a:effectLst/>
              <a:latin typeface="+mn-lt"/>
              <a:ea typeface="+mn-ea"/>
              <a:cs typeface="+mn-cs"/>
            </a:rPr>
            <a:t>There is a high degree of uncertainty about the details of COVID-19 infection, transmission, and the effectiveness of social distancing measures. Input hospitalization data should be interpreted with caution. Similarly, long-term projections for PPE made using this simplified tool should be treated with extreme caution.</a:t>
          </a:r>
          <a:endParaRPr lang="en-US" sz="1100" b="0" i="0">
            <a:solidFill>
              <a:schemeClr val="dk1"/>
            </a:solidFill>
            <a:effectLst/>
            <a:latin typeface="+mn-lt"/>
            <a:ea typeface="+mn-ea"/>
            <a:cs typeface="+mn-cs"/>
          </a:endParaRPr>
        </a:p>
      </xdr:txBody>
    </xdr:sp>
    <xdr:clientData/>
  </xdr:twoCellAnchor>
  <xdr:twoCellAnchor>
    <xdr:from>
      <xdr:col>5</xdr:col>
      <xdr:colOff>34925</xdr:colOff>
      <xdr:row>15</xdr:row>
      <xdr:rowOff>30086</xdr:rowOff>
    </xdr:from>
    <xdr:to>
      <xdr:col>9</xdr:col>
      <xdr:colOff>219075</xdr:colOff>
      <xdr:row>17</xdr:row>
      <xdr:rowOff>4686</xdr:rowOff>
    </xdr:to>
    <xdr:sp macro="" textlink="">
      <xdr:nvSpPr>
        <xdr:cNvPr id="5" name="TextBox 4">
          <a:extLst>
            <a:ext uri="{FF2B5EF4-FFF2-40B4-BE49-F238E27FC236}">
              <a16:creationId xmlns:a16="http://schemas.microsoft.com/office/drawing/2014/main" id="{8160D1FA-1302-487D-8CD3-8BAFAD1B3F96}"/>
            </a:ext>
          </a:extLst>
        </xdr:cNvPr>
        <xdr:cNvSpPr txBox="1"/>
      </xdr:nvSpPr>
      <xdr:spPr>
        <a:xfrm>
          <a:off x="3336925" y="2982836"/>
          <a:ext cx="2825750" cy="368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a:solidFill>
                <a:schemeClr val="dk1"/>
              </a:solidFill>
              <a:effectLst/>
              <a:latin typeface="+mn-lt"/>
              <a:ea typeface="+mn-ea"/>
              <a:cs typeface="+mn-cs"/>
            </a:rPr>
            <a:t>Last Updated: April 21, 2020</a:t>
          </a:r>
          <a:endParaRPr lang="en-US" sz="1100" b="0" i="0">
            <a:solidFill>
              <a:schemeClr val="dk1"/>
            </a:solidFill>
            <a:effectLst/>
            <a:latin typeface="+mn-lt"/>
            <a:ea typeface="+mn-ea"/>
            <a:cs typeface="+mn-cs"/>
          </a:endParaRPr>
        </a:p>
      </xdr:txBody>
    </xdr:sp>
    <xdr:clientData/>
  </xdr:twoCellAnchor>
  <xdr:oneCellAnchor>
    <xdr:from>
      <xdr:col>1</xdr:col>
      <xdr:colOff>0</xdr:colOff>
      <xdr:row>1</xdr:row>
      <xdr:rowOff>0</xdr:rowOff>
    </xdr:from>
    <xdr:ext cx="1132689" cy="317023"/>
    <xdr:pic>
      <xdr:nvPicPr>
        <xdr:cNvPr id="7" name="Picture 6" descr="http://pathology.med.upenn.edu/sites/all/themes/penntheme/img/logo-first.png">
          <a:extLst>
            <a:ext uri="{FF2B5EF4-FFF2-40B4-BE49-F238E27FC236}">
              <a16:creationId xmlns:a16="http://schemas.microsoft.com/office/drawing/2014/main" id="{EA22E7F7-F288-40DD-B3B6-00C6C3C46A0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3" name="Picture 2" descr="http://pathology.med.upenn.edu/sites/all/themes/penntheme/img/logo-first.png">
          <a:extLst>
            <a:ext uri="{FF2B5EF4-FFF2-40B4-BE49-F238E27FC236}">
              <a16:creationId xmlns:a16="http://schemas.microsoft.com/office/drawing/2014/main" id="{A4FFBF34-4098-4C3C-890C-8092478FDC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15" name="Picture 14" descr="http://pathology.med.upenn.edu/sites/all/themes/penntheme/img/logo-first.png">
          <a:extLst>
            <a:ext uri="{FF2B5EF4-FFF2-40B4-BE49-F238E27FC236}">
              <a16:creationId xmlns:a16="http://schemas.microsoft.com/office/drawing/2014/main" id="{D8CF047C-F2BE-47BD-A9F7-0513544503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870" y="194028"/>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3</xdr:col>
      <xdr:colOff>472391</xdr:colOff>
      <xdr:row>43</xdr:row>
      <xdr:rowOff>103602</xdr:rowOff>
    </xdr:from>
    <xdr:to>
      <xdr:col>7</xdr:col>
      <xdr:colOff>598883</xdr:colOff>
      <xdr:row>69</xdr:row>
      <xdr:rowOff>109190</xdr:rowOff>
    </xdr:to>
    <xdr:graphicFrame macro="">
      <xdr:nvGraphicFramePr>
        <xdr:cNvPr id="2" name="Chart 1">
          <a:extLst>
            <a:ext uri="{FF2B5EF4-FFF2-40B4-BE49-F238E27FC236}">
              <a16:creationId xmlns:a16="http://schemas.microsoft.com/office/drawing/2014/main" id="{AECBBAEE-A55E-4D6C-AFD7-7EBF275698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476674</xdr:colOff>
      <xdr:row>13</xdr:row>
      <xdr:rowOff>25572</xdr:rowOff>
    </xdr:from>
    <xdr:to>
      <xdr:col>7</xdr:col>
      <xdr:colOff>598883</xdr:colOff>
      <xdr:row>41</xdr:row>
      <xdr:rowOff>29906</xdr:rowOff>
    </xdr:to>
    <xdr:graphicFrame macro="">
      <xdr:nvGraphicFramePr>
        <xdr:cNvPr id="3" name="Chart 2">
          <a:extLst>
            <a:ext uri="{FF2B5EF4-FFF2-40B4-BE49-F238E27FC236}">
              <a16:creationId xmlns:a16="http://schemas.microsoft.com/office/drawing/2014/main" id="{778B991A-0C43-4A39-9D89-0E82CD655E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792181</xdr:colOff>
      <xdr:row>13</xdr:row>
      <xdr:rowOff>25572</xdr:rowOff>
    </xdr:from>
    <xdr:to>
      <xdr:col>13</xdr:col>
      <xdr:colOff>315613</xdr:colOff>
      <xdr:row>41</xdr:row>
      <xdr:rowOff>34016</xdr:rowOff>
    </xdr:to>
    <xdr:graphicFrame macro="">
      <xdr:nvGraphicFramePr>
        <xdr:cNvPr id="4" name="Chart 3">
          <a:extLst>
            <a:ext uri="{FF2B5EF4-FFF2-40B4-BE49-F238E27FC236}">
              <a16:creationId xmlns:a16="http://schemas.microsoft.com/office/drawing/2014/main" id="{3866BDD2-B2A5-4715-84D3-C1682FB9B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792181</xdr:colOff>
      <xdr:row>43</xdr:row>
      <xdr:rowOff>103602</xdr:rowOff>
    </xdr:from>
    <xdr:to>
      <xdr:col>13</xdr:col>
      <xdr:colOff>321773</xdr:colOff>
      <xdr:row>69</xdr:row>
      <xdr:rowOff>109190</xdr:rowOff>
    </xdr:to>
    <xdr:graphicFrame macro="">
      <xdr:nvGraphicFramePr>
        <xdr:cNvPr id="5" name="Chart 4">
          <a:extLst>
            <a:ext uri="{FF2B5EF4-FFF2-40B4-BE49-F238E27FC236}">
              <a16:creationId xmlns:a16="http://schemas.microsoft.com/office/drawing/2014/main" id="{A8EF1FA5-B365-4A59-99D3-7DF030D3DD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792181</xdr:colOff>
      <xdr:row>71</xdr:row>
      <xdr:rowOff>178776</xdr:rowOff>
    </xdr:from>
    <xdr:to>
      <xdr:col>13</xdr:col>
      <xdr:colOff>321773</xdr:colOff>
      <xdr:row>96</xdr:row>
      <xdr:rowOff>165462</xdr:rowOff>
    </xdr:to>
    <xdr:graphicFrame macro="">
      <xdr:nvGraphicFramePr>
        <xdr:cNvPr id="6" name="Chart 5">
          <a:extLst>
            <a:ext uri="{FF2B5EF4-FFF2-40B4-BE49-F238E27FC236}">
              <a16:creationId xmlns:a16="http://schemas.microsoft.com/office/drawing/2014/main" id="{9600EBB9-C7A6-43B4-8B98-269CA5E342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792181</xdr:colOff>
      <xdr:row>100</xdr:row>
      <xdr:rowOff>23380</xdr:rowOff>
    </xdr:from>
    <xdr:to>
      <xdr:col>13</xdr:col>
      <xdr:colOff>322364</xdr:colOff>
      <xdr:row>126</xdr:row>
      <xdr:rowOff>54368</xdr:rowOff>
    </xdr:to>
    <xdr:graphicFrame macro="">
      <xdr:nvGraphicFramePr>
        <xdr:cNvPr id="7" name="Chart 6">
          <a:extLst>
            <a:ext uri="{FF2B5EF4-FFF2-40B4-BE49-F238E27FC236}">
              <a16:creationId xmlns:a16="http://schemas.microsoft.com/office/drawing/2014/main" id="{22C4A882-1045-4928-A562-1E471B506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463827</xdr:colOff>
      <xdr:row>71</xdr:row>
      <xdr:rowOff>182183</xdr:rowOff>
    </xdr:from>
    <xdr:to>
      <xdr:col>7</xdr:col>
      <xdr:colOff>598883</xdr:colOff>
      <xdr:row>96</xdr:row>
      <xdr:rowOff>165462</xdr:rowOff>
    </xdr:to>
    <xdr:graphicFrame macro="">
      <xdr:nvGraphicFramePr>
        <xdr:cNvPr id="8" name="Chart 7">
          <a:extLst>
            <a:ext uri="{FF2B5EF4-FFF2-40B4-BE49-F238E27FC236}">
              <a16:creationId xmlns:a16="http://schemas.microsoft.com/office/drawing/2014/main" id="{0F04C2C4-74A4-4F19-8E20-8801734516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466336</xdr:colOff>
      <xdr:row>100</xdr:row>
      <xdr:rowOff>25875</xdr:rowOff>
    </xdr:from>
    <xdr:to>
      <xdr:col>7</xdr:col>
      <xdr:colOff>598883</xdr:colOff>
      <xdr:row>126</xdr:row>
      <xdr:rowOff>54368</xdr:rowOff>
    </xdr:to>
    <xdr:graphicFrame macro="">
      <xdr:nvGraphicFramePr>
        <xdr:cNvPr id="9" name="Chart 8">
          <a:extLst>
            <a:ext uri="{FF2B5EF4-FFF2-40B4-BE49-F238E27FC236}">
              <a16:creationId xmlns:a16="http://schemas.microsoft.com/office/drawing/2014/main" id="{D75C9DDE-DB4D-4DCE-A209-15AA7FE034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xdr:col>
      <xdr:colOff>0</xdr:colOff>
      <xdr:row>1</xdr:row>
      <xdr:rowOff>0</xdr:rowOff>
    </xdr:from>
    <xdr:ext cx="1132689" cy="317023"/>
    <xdr:pic>
      <xdr:nvPicPr>
        <xdr:cNvPr id="10" name="Picture 9" descr="http://pathology.med.upenn.edu/sites/all/themes/penntheme/img/logo-first.png">
          <a:extLst>
            <a:ext uri="{FF2B5EF4-FFF2-40B4-BE49-F238E27FC236}">
              <a16:creationId xmlns:a16="http://schemas.microsoft.com/office/drawing/2014/main" id="{A584F8E0-2E89-4C98-9367-0B4E399DE362}"/>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2" name="Picture 1" descr="http://pathology.med.upenn.edu/sites/all/themes/penntheme/img/logo-first.png">
          <a:extLst>
            <a:ext uri="{FF2B5EF4-FFF2-40B4-BE49-F238E27FC236}">
              <a16:creationId xmlns:a16="http://schemas.microsoft.com/office/drawing/2014/main" id="{98DA1C09-5177-4583-9232-E20798A03A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5" y="200526"/>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3" name="Picture 2" descr="http://pathology.med.upenn.edu/sites/all/themes/penntheme/img/logo-first.png">
          <a:extLst>
            <a:ext uri="{FF2B5EF4-FFF2-40B4-BE49-F238E27FC236}">
              <a16:creationId xmlns:a16="http://schemas.microsoft.com/office/drawing/2014/main" id="{B923C0A5-CB39-4B4B-9238-0C58EE98D2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2" name="Picture 1" descr="http://pathology.med.upenn.edu/sites/all/themes/penntheme/img/logo-first.png">
          <a:extLst>
            <a:ext uri="{FF2B5EF4-FFF2-40B4-BE49-F238E27FC236}">
              <a16:creationId xmlns:a16="http://schemas.microsoft.com/office/drawing/2014/main" id="{0DC36346-A1D6-4E74-8787-57B08723CB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1726" y="196681"/>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2" name="Picture 1" descr="http://pathology.med.upenn.edu/sites/all/themes/penntheme/img/logo-first.png">
          <a:extLst>
            <a:ext uri="{FF2B5EF4-FFF2-40B4-BE49-F238E27FC236}">
              <a16:creationId xmlns:a16="http://schemas.microsoft.com/office/drawing/2014/main" id="{03D1D25E-DD19-4D8E-84DE-669B64F157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persons/person.xml><?xml version="1.0" encoding="utf-8"?>
<personList xmlns="http://schemas.microsoft.com/office/spreadsheetml/2018/threadedcomments" xmlns:x="http://schemas.openxmlformats.org/spreadsheetml/2006/main">
  <person displayName="Kristian Lum" id="{2CE6D5F0-96B5-9846-B323-F21ABFD9F87B}" userId="85cca1fcf2402f22" providerId="Windows Live"/>
  <person displayName="Johndrow, James E" id="{8F8780AB-9445-E743-8DFC-B42E4B6C332B}" userId="S::johndrow@upenn.edu::f1fee64d-9c7c-4816-82e0-e313daa7fda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S7" dT="2020-03-31T00:55:00.06" personId="{8F8780AB-9445-E743-8DFC-B42E4B6C332B}" id="{5EBA14EE-0DB9-6640-9803-48A0C97E93E2}">
    <text>not yet implemeted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F7" dT="2020-03-30T14:18:38.96" personId="{2CE6D5F0-96B5-9846-B323-F21ABFD9F87B}" id="{A4ADC234-CF05-424C-B35B-747A3E65EDC0}">
    <text>From Olivia’s survey said standard is 2. Kevin’s email says standard is 1 and to scale up 1, 2, 3. Dr. Weissman (per Olivia’s note in reviewed spreadsheet) agrees 1,2,3 is correct here.</text>
  </threadedComment>
  <threadedComment ref="F7" dT="2020-04-08T14:26:59.91" personId="{2CE6D5F0-96B5-9846-B323-F21ABFD9F87B}" id="{220EDAFF-C65F-984A-A437-C8931BA1A1C4}" parentId="{A4ADC234-CF05-424C-B35B-747A3E65EDC0}">
    <text>Updated from 1 to 2 after meeting with PJ and Bill</text>
  </threadedComment>
  <threadedComment ref="F10" dT="2020-03-31T20:32:20.69" personId="{2CE6D5F0-96B5-9846-B323-F21ABFD9F87B}" id="{A9A1A38A-9F57-4A4F-BF59-30E5954D518A}">
    <text>Calculated from information provided by Utsha Khatri by email 3/31/2020</text>
  </threadedComment>
  <threadedComment ref="F11" dT="2020-03-31T20:50:41.57" personId="{2CE6D5F0-96B5-9846-B323-F21ABFD9F87B}" id="{E3505FD2-B31D-B146-895F-8B7A0FC8F232}">
    <text>updated to change night/day breakdown from 2/3:1/3 to 1/2:1/2</text>
  </threadedComment>
  <threadedComment ref="F14" dT="2020-03-31T20:32:46.20" personId="{2CE6D5F0-96B5-9846-B323-F21ABFD9F87B}" id="{59F36B22-B76E-A743-97D5-C2BD6BA6A2CF}">
    <text>Updated based on information from Utsha and assuming residents and attendings see the same number of patients in the ED.</text>
  </threadedComment>
  <threadedComment ref="F15" dT="2020-03-30T15:15:36.83" personId="{2CE6D5F0-96B5-9846-B323-F21ABFD9F87B}" id="{AEEFFDD9-FAD8-B94F-94CC-EC576E52F67A}">
    <text>From Olivia’s updated spreadsheet</text>
  </threadedComment>
  <threadedComment ref="F16" dT="2020-03-31T20:34:49.22" personId="{2CE6D5F0-96B5-9846-B323-F21ABFD9F87B}" id="{F50283FC-BFBB-B845-A5A7-0DDC3F8A12A6}">
    <text>This number seems high to me; attendings taking care of more patients on step down than floor? It's consistent with what we have in the word document but am doubtful, particularly given that resident ICU is 3 and then step down is 5. Comment applies to contingency and crisis scenarios too.</text>
  </threadedComment>
  <threadedComment ref="F17" dT="2020-03-30T15:15:55.12" personId="{2CE6D5F0-96B5-9846-B323-F21ABFD9F87B}" id="{2BCC9F37-451E-CD47-8812-5F168E21BA90}">
    <text>From Olivia’s  original spreadsheet, assuming “consultant” relevant here.</text>
  </threadedComment>
  <threadedComment ref="F18" dT="2020-03-31T20:33:40.66" personId="{2CE6D5F0-96B5-9846-B323-F21ABFD9F87B}" id="{24873DAF-0A12-6C41-9B7A-55B689EB8ADF}">
    <text>Updated based on information from Utsha</text>
  </threadedComment>
  <threadedComment ref="F19" dT="2020-03-31T21:14:19.39" personId="{2CE6D5F0-96B5-9846-B323-F21ABFD9F87B}" id="{CAE6FF2C-F6BA-A24C-BD2D-FBD4D6271E1B}">
    <text xml:space="preserve">changed per Gary’s email 3/30/2020: “In the ICU, RT ratio is 1:8 under standard conditions, and likely to be much higher for step down and floor.”
</text>
  </threadedComment>
  <threadedComment ref="E46" dT="2020-03-31T20:29:18.13" personId="{2CE6D5F0-96B5-9846-B323-F21ABFD9F87B}" id="{CEF1EEDB-12FB-6645-AEC5-4CD507A3EE6F}">
    <text>Kevin Volpp’s email 3/31/2020</text>
  </threadedComment>
  <threadedComment ref="E46" dT="2020-04-08T14:28:08.47" personId="{2CE6D5F0-96B5-9846-B323-F21ABFD9F87B}" id="{32821690-0806-7743-9B45-D7D0BA2DA410}" parentId="{CEF1EEDB-12FB-6645-AEC5-4CD507A3EE6F}">
    <text>updated following PJ and Bill’s feedback</text>
  </threadedComment>
  <threadedComment ref="E47" dT="2020-03-31T20:29:29.68" personId="{2CE6D5F0-96B5-9846-B323-F21ABFD9F87B}" id="{7BFF1B9E-2608-B94E-8034-2A71532193B9}">
    <text>Kevin Volpp’s email 3/31/2020</text>
  </threadedComment>
  <threadedComment ref="E52" dT="2020-03-31T20:36:21.73" personId="{2CE6D5F0-96B5-9846-B323-F21ABFD9F87B}" id="{6B3F080B-C91A-8E40-9F1E-33D0235CCB5B}">
    <text>Updated from 1 to 3 per Olivia’s review</text>
  </threadedComment>
</ThreadedComments>
</file>

<file path=xl/threadedComments/threadedComment3.xml><?xml version="1.0" encoding="utf-8"?>
<ThreadedComments xmlns="http://schemas.microsoft.com/office/spreadsheetml/2018/threadedcomments" xmlns:x="http://schemas.openxmlformats.org/spreadsheetml/2006/main">
  <threadedComment ref="F9" dT="2020-03-31T20:25:19.34" personId="{2CE6D5F0-96B5-9846-B323-F21ABFD9F87B}" id="{5A67E176-4FA3-9944-A7EA-8E4A34E9565C}">
    <text>suggested by Kevin Volpp</text>
  </threadedComment>
  <threadedComment ref="E28" dT="2020-03-31T20:25:55.80" personId="{2CE6D5F0-96B5-9846-B323-F21ABFD9F87B}" id="{BC2995F7-0956-6A4F-BA00-EA4E3BA0B752}">
    <text xml:space="preserve">from Dr. Volpp’s email 3/31/2020
</text>
  </threadedComment>
  <threadedComment ref="E29" dT="2020-03-31T20:26:26.63" personId="{2CE6D5F0-96B5-9846-B323-F21ABFD9F87B}" id="{4DA1B534-CF7C-9341-9A01-DF80722E22F8}">
    <text>From Dr. Volpp’s email 3/31/2020</text>
  </threadedComment>
  <threadedComment ref="P54" dT="2020-03-31T21:22:28.42" personId="{2CE6D5F0-96B5-9846-B323-F21ABFD9F87B}" id="{72CFABBE-9832-2E41-959F-9EDC93D62600}">
    <text>changed per Gary’s email 3/30/2020</text>
  </threadedComment>
  <threadedComment ref="P62" dT="2020-03-31T21:21:31.93" personId="{2CE6D5F0-96B5-9846-B323-F21ABFD9F87B}" id="{42AA5C65-74E9-1B46-A632-EAA6128EF345}">
    <text>Changed per Gary’s email 3/30/2020</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6.xml"/><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 Id="rId4" Type="http://schemas.microsoft.com/office/2017/10/relationships/threadedComment" Target="../threadedComments/threadedComment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91A44-C4BC-4F0B-A253-51C290CA4D4F}">
  <dimension ref="A1:B100"/>
  <sheetViews>
    <sheetView showGridLines="0" tabSelected="1" zoomScaleNormal="100" workbookViewId="0">
      <selection activeCell="B101" sqref="B101"/>
    </sheetView>
  </sheetViews>
  <sheetFormatPr baseColWidth="10" defaultColWidth="8.83203125" defaultRowHeight="16" x14ac:dyDescent="0.2"/>
  <cols>
    <col min="1" max="1" width="2" style="11" customWidth="1"/>
    <col min="2" max="2" width="4.5" customWidth="1"/>
  </cols>
  <sheetData>
    <row r="1" s="11" customFormat="1" ht="15.5" customHeight="1" x14ac:dyDescent="0.2"/>
    <row r="2" ht="15.5" customHeight="1" x14ac:dyDescent="0.2"/>
    <row r="3" s="16" customFormat="1" ht="15" customHeight="1" x14ac:dyDescent="0.2"/>
    <row r="100" spans="2:2" x14ac:dyDescent="0.2">
      <c r="B100" t="s">
        <v>94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0ECB1-93D9-A94F-B3EC-22DAE740C3A7}">
  <dimension ref="A3:K202"/>
  <sheetViews>
    <sheetView showGridLines="0" zoomScaleNormal="100" workbookViewId="0">
      <selection activeCell="D7" sqref="D7"/>
    </sheetView>
  </sheetViews>
  <sheetFormatPr baseColWidth="10" defaultColWidth="10.6640625" defaultRowHeight="16" x14ac:dyDescent="0.2"/>
  <cols>
    <col min="1" max="1" width="2" style="11" customWidth="1"/>
    <col min="2" max="2" width="4.5" style="11" customWidth="1"/>
    <col min="5" max="5" width="30.1640625" customWidth="1"/>
    <col min="6" max="6" width="24.6640625" customWidth="1"/>
    <col min="7" max="7" width="26.33203125" customWidth="1"/>
    <col min="8" max="8" width="30.1640625" customWidth="1"/>
  </cols>
  <sheetData>
    <row r="3" spans="4:11" s="16" customFormat="1" ht="15" customHeight="1" x14ac:dyDescent="0.2"/>
    <row r="4" spans="4:11" s="11" customFormat="1" ht="15.5" customHeight="1" thickBot="1" x14ac:dyDescent="0.25"/>
    <row r="5" spans="4:11" ht="17" thickBot="1" x14ac:dyDescent="0.25">
      <c r="D5" s="109" t="s">
        <v>82</v>
      </c>
      <c r="E5" s="110"/>
      <c r="F5" s="110"/>
      <c r="G5" s="110"/>
      <c r="H5" s="111"/>
    </row>
    <row r="6" spans="4:11" x14ac:dyDescent="0.2">
      <c r="D6" s="26" t="s">
        <v>54</v>
      </c>
      <c r="E6" s="38" t="s">
        <v>55</v>
      </c>
      <c r="F6" s="38" t="s">
        <v>56</v>
      </c>
      <c r="G6" s="38" t="s">
        <v>57</v>
      </c>
      <c r="H6" s="27" t="s">
        <v>58</v>
      </c>
      <c r="I6" s="11"/>
      <c r="J6" s="11"/>
      <c r="K6" s="11"/>
    </row>
    <row r="7" spans="4:11" x14ac:dyDescent="0.2">
      <c r="D7" s="28">
        <v>43943</v>
      </c>
      <c r="E7" s="34">
        <v>68.325778125179596</v>
      </c>
      <c r="F7" s="34">
        <v>23.861978204756799</v>
      </c>
      <c r="G7" s="34">
        <v>16.817854049460401</v>
      </c>
      <c r="H7" s="35">
        <v>8.5954757173046303</v>
      </c>
    </row>
    <row r="8" spans="4:11" x14ac:dyDescent="0.2">
      <c r="D8" s="29">
        <v>43944</v>
      </c>
      <c r="E8" s="36">
        <v>70.346359860731297</v>
      </c>
      <c r="F8" s="36">
        <v>24.964541363235899</v>
      </c>
      <c r="G8" s="36">
        <v>17.687353041910999</v>
      </c>
      <c r="H8" s="37">
        <v>8.89683786036586</v>
      </c>
    </row>
    <row r="9" spans="4:11" x14ac:dyDescent="0.2">
      <c r="D9" s="29">
        <v>43945</v>
      </c>
      <c r="E9" s="36">
        <v>71.665101845625003</v>
      </c>
      <c r="F9" s="36">
        <v>25.929118886348601</v>
      </c>
      <c r="G9" s="36">
        <v>18.4845836359472</v>
      </c>
      <c r="H9" s="37">
        <v>9.2077803022831102</v>
      </c>
    </row>
    <row r="10" spans="4:11" x14ac:dyDescent="0.2">
      <c r="D10" s="29">
        <v>43946</v>
      </c>
      <c r="E10" s="36">
        <v>72.1443297630871</v>
      </c>
      <c r="F10" s="36">
        <v>26.724802464911999</v>
      </c>
      <c r="G10" s="36">
        <v>19.1917862015708</v>
      </c>
      <c r="H10" s="37">
        <v>9.5285347200256698</v>
      </c>
    </row>
    <row r="11" spans="4:11" x14ac:dyDescent="0.2">
      <c r="D11" s="29">
        <v>43947</v>
      </c>
      <c r="E11" s="36">
        <v>71.625657190564297</v>
      </c>
      <c r="F11" s="36">
        <v>27.315890819927802</v>
      </c>
      <c r="G11" s="36">
        <v>19.7884015434297</v>
      </c>
      <c r="H11" s="37">
        <v>9.8593328341087201</v>
      </c>
    </row>
    <row r="12" spans="4:11" x14ac:dyDescent="0.2">
      <c r="D12" s="29">
        <v>43948</v>
      </c>
      <c r="E12" s="36">
        <v>69.927180435693401</v>
      </c>
      <c r="F12" s="36">
        <v>27.6612205474737</v>
      </c>
      <c r="G12" s="36">
        <v>20.250675058828499</v>
      </c>
      <c r="H12" s="37">
        <v>10.2004058943832</v>
      </c>
    </row>
    <row r="13" spans="4:11" x14ac:dyDescent="0.2">
      <c r="D13" s="29">
        <v>43949</v>
      </c>
      <c r="E13" s="36">
        <v>66.840351451392706</v>
      </c>
      <c r="F13" s="36">
        <v>27.713414162360699</v>
      </c>
      <c r="G13" s="36">
        <v>20.551210522900099</v>
      </c>
      <c r="H13" s="37">
        <v>10.5519841229214</v>
      </c>
    </row>
    <row r="14" spans="4:11" x14ac:dyDescent="0.2">
      <c r="D14" s="29">
        <v>43950</v>
      </c>
      <c r="E14" s="36">
        <v>69.159171846198603</v>
      </c>
      <c r="F14" s="36">
        <v>27.418038201217598</v>
      </c>
      <c r="G14" s="36">
        <v>20.658468663995901</v>
      </c>
      <c r="H14" s="37">
        <v>10.914296112110501</v>
      </c>
    </row>
    <row r="15" spans="4:11" x14ac:dyDescent="0.2">
      <c r="D15" s="29">
        <v>43951</v>
      </c>
      <c r="E15" s="36">
        <v>71.549902161945795</v>
      </c>
      <c r="F15" s="36">
        <v>26.712664721884899</v>
      </c>
      <c r="G15" s="36">
        <v>20.536205769367601</v>
      </c>
      <c r="H15" s="37">
        <v>11.287568176113</v>
      </c>
    </row>
    <row r="16" spans="4:11" x14ac:dyDescent="0.2">
      <c r="D16" s="29">
        <v>43952</v>
      </c>
      <c r="E16" s="36">
        <v>74.014145513560095</v>
      </c>
      <c r="F16" s="36">
        <v>27.635629102862701</v>
      </c>
      <c r="G16" s="36">
        <v>20.1428478787027</v>
      </c>
      <c r="H16" s="37">
        <v>11.6720236538974</v>
      </c>
    </row>
    <row r="17" spans="4:8" x14ac:dyDescent="0.2">
      <c r="D17" s="29">
        <v>43953</v>
      </c>
      <c r="E17" s="36">
        <v>76.553492955659095</v>
      </c>
      <c r="F17" s="36">
        <v>28.586942393390299</v>
      </c>
      <c r="G17" s="36">
        <v>20.837329167666699</v>
      </c>
      <c r="H17" s="37">
        <v>12.067882162124601</v>
      </c>
    </row>
    <row r="18" spans="4:8" x14ac:dyDescent="0.2">
      <c r="D18" s="29">
        <v>43954</v>
      </c>
      <c r="E18" s="36">
        <v>79.169518917813406</v>
      </c>
      <c r="F18" s="36">
        <v>29.567215941584301</v>
      </c>
      <c r="G18" s="36">
        <v>21.5530333548461</v>
      </c>
      <c r="H18" s="37">
        <v>12.475358796263</v>
      </c>
    </row>
    <row r="19" spans="4:8" x14ac:dyDescent="0.2">
      <c r="D19" s="29">
        <v>43955</v>
      </c>
      <c r="E19" s="36">
        <v>81.863776301860995</v>
      </c>
      <c r="F19" s="36">
        <v>30.577054509105899</v>
      </c>
      <c r="G19" s="36">
        <v>22.290409950075698</v>
      </c>
      <c r="H19" s="37">
        <v>12.8946632784308</v>
      </c>
    </row>
    <row r="20" spans="4:8" x14ac:dyDescent="0.2">
      <c r="D20" s="29">
        <v>43956</v>
      </c>
      <c r="E20" s="36">
        <v>84.637791229540696</v>
      </c>
      <c r="F20" s="36">
        <v>31.617054374053598</v>
      </c>
      <c r="G20" s="36">
        <v>23.049902816190802</v>
      </c>
      <c r="H20" s="37">
        <v>13.325999050601199</v>
      </c>
    </row>
    <row r="21" spans="4:8" x14ac:dyDescent="0.2">
      <c r="D21" s="29">
        <v>43957</v>
      </c>
      <c r="E21" s="36">
        <v>87.493057429415998</v>
      </c>
      <c r="F21" s="36">
        <v>32.687801299334403</v>
      </c>
      <c r="G21" s="36">
        <v>23.831948711766199</v>
      </c>
      <c r="H21" s="37">
        <v>13.7695623119857</v>
      </c>
    </row>
    <row r="22" spans="4:8" x14ac:dyDescent="0.2">
      <c r="D22" s="29">
        <v>43958</v>
      </c>
      <c r="E22" s="36">
        <v>90.431030252914596</v>
      </c>
      <c r="F22" s="36">
        <v>33.789868362341402</v>
      </c>
      <c r="G22" s="36">
        <v>24.636975732811901</v>
      </c>
      <c r="H22" s="37">
        <v>14.225540999611599</v>
      </c>
    </row>
    <row r="23" spans="4:8" x14ac:dyDescent="0.2">
      <c r="D23" s="29">
        <v>43959</v>
      </c>
      <c r="E23" s="36">
        <v>93.453120310354393</v>
      </c>
      <c r="F23" s="36">
        <v>34.923813642109401</v>
      </c>
      <c r="G23" s="36">
        <v>25.465401650495</v>
      </c>
      <c r="H23" s="37">
        <v>14.694113711337099</v>
      </c>
    </row>
    <row r="24" spans="4:8" x14ac:dyDescent="0.2">
      <c r="D24" s="29">
        <v>43960</v>
      </c>
      <c r="E24" s="36">
        <v>96.560686719066894</v>
      </c>
      <c r="F24" s="36">
        <v>36.090177760526601</v>
      </c>
      <c r="G24" s="36">
        <v>26.317632142240399</v>
      </c>
      <c r="H24" s="37">
        <v>15.1754485708371</v>
      </c>
    </row>
    <row r="25" spans="4:8" x14ac:dyDescent="0.2">
      <c r="D25" s="29">
        <v>43961</v>
      </c>
      <c r="E25" s="36">
        <v>99.755029957181193</v>
      </c>
      <c r="F25" s="36">
        <v>37.289481274670599</v>
      </c>
      <c r="G25" s="36">
        <v>27.194058913893201</v>
      </c>
      <c r="H25" s="37">
        <v>15.6697020343773</v>
      </c>
    </row>
    <row r="26" spans="4:8" x14ac:dyDescent="0.2">
      <c r="D26" s="29">
        <v>43962</v>
      </c>
      <c r="E26" s="36">
        <v>103.037384318308</v>
      </c>
      <c r="F26" s="36">
        <v>38.522221917900701</v>
      </c>
      <c r="G26" s="36">
        <v>28.095057711025301</v>
      </c>
      <c r="H26" s="37">
        <v>16.177017639557999</v>
      </c>
    </row>
    <row r="27" spans="4:8" x14ac:dyDescent="0.2">
      <c r="D27" s="29">
        <v>43963</v>
      </c>
      <c r="E27" s="36">
        <v>106.408909964302</v>
      </c>
      <c r="F27" s="36">
        <v>39.788871688000299</v>
      </c>
      <c r="G27" s="36">
        <v>29.0209862179194</v>
      </c>
      <c r="H27" s="37">
        <v>16.697524696595099</v>
      </c>
    </row>
    <row r="28" spans="4:8" x14ac:dyDescent="0.2">
      <c r="D28" s="29">
        <v>43964</v>
      </c>
      <c r="E28" s="36">
        <v>109.87068457543801</v>
      </c>
      <c r="F28" s="36">
        <v>41.089873781407697</v>
      </c>
      <c r="G28" s="36">
        <v>29.972181843291299</v>
      </c>
      <c r="H28" s="37">
        <v>17.231336923122299</v>
      </c>
    </row>
    <row r="29" spans="4:8" x14ac:dyDescent="0.2">
      <c r="D29" s="29">
        <v>43965</v>
      </c>
      <c r="E29" s="36">
        <v>113.423694599827</v>
      </c>
      <c r="F29" s="36">
        <v>42.425639373427401</v>
      </c>
      <c r="G29" s="36">
        <v>30.9489593924052</v>
      </c>
      <c r="H29" s="37">
        <v>17.778551024000301</v>
      </c>
    </row>
    <row r="30" spans="4:8" x14ac:dyDescent="0.2">
      <c r="D30" s="29">
        <v>43966</v>
      </c>
      <c r="E30" s="36">
        <v>117.068826106603</v>
      </c>
      <c r="F30" s="36">
        <v>43.7965442452657</v>
      </c>
      <c r="G30" s="36">
        <v>31.9516086259076</v>
      </c>
      <c r="H30" s="37">
        <v>18.339245218113302</v>
      </c>
    </row>
    <row r="31" spans="4:8" x14ac:dyDescent="0.2">
      <c r="D31" s="29">
        <v>43967</v>
      </c>
      <c r="E31" s="36">
        <v>120.806855250486</v>
      </c>
      <c r="F31" s="36">
        <v>45.202925259798199</v>
      </c>
      <c r="G31" s="36">
        <v>32.980391706454398</v>
      </c>
      <c r="H31" s="37">
        <v>18.9134777147198</v>
      </c>
    </row>
    <row r="32" spans="4:8" x14ac:dyDescent="0.2">
      <c r="D32" s="29">
        <v>43968</v>
      </c>
      <c r="E32" s="36">
        <v>124.63843835863899</v>
      </c>
      <c r="F32" s="36">
        <v>46.645076689156099</v>
      </c>
      <c r="G32" s="36">
        <v>34.035540535038102</v>
      </c>
      <c r="H32" s="37">
        <v>19.5012851425302</v>
      </c>
    </row>
    <row r="33" spans="4:8" x14ac:dyDescent="0.2">
      <c r="D33" s="29">
        <v>43969</v>
      </c>
      <c r="E33" s="36">
        <v>128.56410165443401</v>
      </c>
      <c r="F33" s="36">
        <v>48.123246398510801</v>
      </c>
      <c r="G33" s="36">
        <v>35.117253979841301</v>
      </c>
      <c r="H33" s="37">
        <v>20.102680935352801</v>
      </c>
    </row>
    <row r="34" spans="4:8" x14ac:dyDescent="0.2">
      <c r="D34" s="29">
        <v>43970</v>
      </c>
      <c r="E34" s="36">
        <v>132.584230636683</v>
      </c>
      <c r="F34" s="36">
        <v>49.637631891850901</v>
      </c>
      <c r="G34" s="36">
        <v>36.225695001442801</v>
      </c>
      <c r="H34" s="37">
        <v>20.717653678844499</v>
      </c>
    </row>
    <row r="35" spans="4:8" x14ac:dyDescent="0.2">
      <c r="D35" s="29">
        <v>43971</v>
      </c>
      <c r="E35" s="36">
        <v>136.699059137234</v>
      </c>
      <c r="F35" s="36">
        <v>51.188376227085598</v>
      </c>
      <c r="G35" s="36">
        <v>37.360987679301999</v>
      </c>
      <c r="H35" s="37">
        <v>21.3461654236737</v>
      </c>
    </row>
    <row r="36" spans="4:8" x14ac:dyDescent="0.2">
      <c r="D36" s="29">
        <v>43972</v>
      </c>
      <c r="E36" s="36">
        <v>140.908658084412</v>
      </c>
      <c r="F36" s="36">
        <v>52.775563809460401</v>
      </c>
      <c r="G36" s="36">
        <v>38.5232141456259</v>
      </c>
      <c r="H36" s="37">
        <v>21.9881499711774</v>
      </c>
    </row>
    <row r="37" spans="4:8" x14ac:dyDescent="0.2">
      <c r="D37" s="29">
        <v>43973</v>
      </c>
      <c r="E37" s="36">
        <v>145.21292400474201</v>
      </c>
      <c r="F37" s="36">
        <v>54.399216074056703</v>
      </c>
      <c r="G37" s="36">
        <v>39.712411433995598</v>
      </c>
      <c r="H37" s="37">
        <v>22.643511138443699</v>
      </c>
    </row>
    <row r="38" spans="4:8" x14ac:dyDescent="0.2">
      <c r="D38" s="29">
        <v>43974</v>
      </c>
      <c r="E38" s="36">
        <v>149.61156730062899</v>
      </c>
      <c r="F38" s="36">
        <v>56.0592870700386</v>
      </c>
      <c r="G38" s="36">
        <v>40.9285682514925</v>
      </c>
      <c r="H38" s="37">
        <v>23.312121010606599</v>
      </c>
    </row>
    <row r="39" spans="4:8" x14ac:dyDescent="0.2">
      <c r="D39" s="29">
        <v>43975</v>
      </c>
      <c r="E39" s="36">
        <v>154.10410034715099</v>
      </c>
      <c r="F39" s="36">
        <v>57.7556589613203</v>
      </c>
      <c r="G39" s="36">
        <v>42.171621684502902</v>
      </c>
      <c r="H39" s="37">
        <v>23.993818189052199</v>
      </c>
    </row>
    <row r="40" spans="4:8" x14ac:dyDescent="0.2">
      <c r="D40" s="29">
        <v>43976</v>
      </c>
      <c r="E40" s="36">
        <v>158.68982545693299</v>
      </c>
      <c r="F40" s="36">
        <v>59.488137460445003</v>
      </c>
      <c r="G40" s="36">
        <v>43.441453849907298</v>
      </c>
      <c r="H40" s="37">
        <v>24.688406045135402</v>
      </c>
    </row>
    <row r="41" spans="4:8" x14ac:dyDescent="0.2">
      <c r="D41" s="29">
        <v>43977</v>
      </c>
      <c r="E41" s="36">
        <v>163.36782276806099</v>
      </c>
      <c r="F41" s="36">
        <v>61.2564472146775</v>
      </c>
      <c r="G41" s="36">
        <v>44.737888504957702</v>
      </c>
      <c r="H41" s="37">
        <v>25.3956509899716</v>
      </c>
    </row>
    <row r="42" spans="4:8" x14ac:dyDescent="0.2">
      <c r="D42" s="29">
        <v>43978</v>
      </c>
      <c r="E42" s="36">
        <v>168.13693811616699</v>
      </c>
      <c r="F42" s="36">
        <v>63.060227165605703</v>
      </c>
      <c r="G42" s="36">
        <v>46.0606876308076</v>
      </c>
      <c r="H42" s="37">
        <v>26.115280771780199</v>
      </c>
    </row>
    <row r="43" spans="4:8" x14ac:dyDescent="0.2">
      <c r="D43" s="29">
        <v>43979</v>
      </c>
      <c r="E43" s="36">
        <v>172.995770958219</v>
      </c>
      <c r="F43" s="36">
        <v>64.899025905921206</v>
      </c>
      <c r="G43" s="36">
        <v>47.409548006382998</v>
      </c>
      <c r="H43" s="37">
        <v>26.846982813229602</v>
      </c>
    </row>
    <row r="44" spans="4:8" x14ac:dyDescent="0.2">
      <c r="D44" s="29">
        <v>43980</v>
      </c>
      <c r="E44" s="36">
        <v>177.94266242190301</v>
      </c>
      <c r="F44" s="36">
        <v>66.772297059457401</v>
      </c>
      <c r="G44" s="36">
        <v>48.784097791039699</v>
      </c>
      <c r="H44" s="37">
        <v>27.590402602127899</v>
      </c>
    </row>
    <row r="45" spans="4:8" x14ac:dyDescent="0.2">
      <c r="D45" s="29">
        <v>43981</v>
      </c>
      <c r="E45" s="36">
        <v>182.97568356102801</v>
      </c>
      <c r="F45" s="36">
        <v>68.679394713023498</v>
      </c>
      <c r="G45" s="36">
        <v>50.1838931362511</v>
      </c>
      <c r="H45" s="37">
        <v>28.345142149731</v>
      </c>
    </row>
    <row r="46" spans="4:8" x14ac:dyDescent="0.2">
      <c r="D46" s="29">
        <v>43982</v>
      </c>
      <c r="E46" s="36">
        <v>188.09262390375301</v>
      </c>
      <c r="F46" s="36">
        <v>70.619568931023593</v>
      </c>
      <c r="G46" s="36">
        <v>51.608414848371098</v>
      </c>
      <c r="H46" s="37">
        <v>29.1107585317773</v>
      </c>
    </row>
    <row r="47" spans="4:8" x14ac:dyDescent="0.2">
      <c r="D47" s="29">
        <v>43983</v>
      </c>
      <c r="E47" s="36">
        <v>193.290980386782</v>
      </c>
      <c r="F47" s="36">
        <v>72.591961386291004</v>
      </c>
      <c r="G47" s="36">
        <v>53.057065126315301</v>
      </c>
      <c r="H47" s="37">
        <v>29.886762528164301</v>
      </c>
    </row>
    <row r="48" spans="4:8" x14ac:dyDescent="0.2">
      <c r="D48" s="29">
        <v>43984</v>
      </c>
      <c r="E48" s="36">
        <v>198.56794677472499</v>
      </c>
      <c r="F48" s="36">
        <v>74.595601142949803</v>
      </c>
      <c r="G48" s="36">
        <v>54.529164399777002</v>
      </c>
      <c r="H48" s="37">
        <v>30.672617377915302</v>
      </c>
    </row>
    <row r="49" spans="4:8" x14ac:dyDescent="0.2">
      <c r="D49" s="29">
        <v>43985</v>
      </c>
      <c r="E49" s="36">
        <v>203.92040366965301</v>
      </c>
      <c r="F49" s="36">
        <v>76.629400629421497</v>
      </c>
      <c r="G49" s="36">
        <v>56.023948295308003</v>
      </c>
      <c r="H49" s="37">
        <v>31.467737666707499</v>
      </c>
    </row>
    <row r="50" spans="4:8" x14ac:dyDescent="0.2">
      <c r="D50" s="29">
        <v>43986</v>
      </c>
      <c r="E50" s="36">
        <v>209.34490922119201</v>
      </c>
      <c r="F50" s="36">
        <v>78.692151841860706</v>
      </c>
      <c r="G50" s="36">
        <v>57.540564759234798</v>
      </c>
      <c r="H50" s="37">
        <v>32.271488364768999</v>
      </c>
    </row>
    <row r="51" spans="4:8" x14ac:dyDescent="0.2">
      <c r="D51" s="29">
        <v>43987</v>
      </c>
      <c r="E51" s="36">
        <v>214.83769065241</v>
      </c>
      <c r="F51" s="36">
        <v>80.7825228203302</v>
      </c>
      <c r="G51" s="36">
        <v>59.078071367909502</v>
      </c>
      <c r="H51" s="37">
        <v>33.083184033345397</v>
      </c>
    </row>
    <row r="52" spans="4:8" x14ac:dyDescent="0.2">
      <c r="D52" s="29">
        <v>43988</v>
      </c>
      <c r="E52" s="36">
        <v>220.39463672085199</v>
      </c>
      <c r="F52" s="36">
        <v>82.899054441813405</v>
      </c>
      <c r="G52" s="36">
        <v>60.635432857188199</v>
      </c>
      <c r="H52" s="37">
        <v>33.902088218173603</v>
      </c>
    </row>
    <row r="53" spans="4:8" x14ac:dyDescent="0.2">
      <c r="D53" s="29">
        <v>43989</v>
      </c>
      <c r="E53" s="36">
        <v>226.01129123757801</v>
      </c>
      <c r="F53" s="36">
        <v>85.0401575757259</v>
      </c>
      <c r="G53" s="36">
        <v>62.211518904242801</v>
      </c>
      <c r="H53" s="37">
        <v>34.727413048502598</v>
      </c>
    </row>
    <row r="54" spans="4:8" x14ac:dyDescent="0.2">
      <c r="D54" s="29">
        <v>43990</v>
      </c>
      <c r="E54" s="36">
        <v>231.682847769478</v>
      </c>
      <c r="F54" s="36">
        <v>87.204110648826202</v>
      </c>
      <c r="G54" s="36">
        <v>63.805102195830301</v>
      </c>
      <c r="H54" s="37">
        <v>35.558319060065202</v>
      </c>
    </row>
    <row r="55" spans="4:8" x14ac:dyDescent="0.2">
      <c r="D55" s="29">
        <v>43991</v>
      </c>
      <c r="E55" s="36">
        <v>237.404145651665</v>
      </c>
      <c r="F55" s="36">
        <v>89.389057667323598</v>
      </c>
      <c r="G55" s="36">
        <v>65.414856817904493</v>
      </c>
      <c r="H55" s="37">
        <v>36.393915260102098</v>
      </c>
    </row>
    <row r="56" spans="4:8" x14ac:dyDescent="0.2">
      <c r="D56" s="29">
        <v>43992</v>
      </c>
      <c r="E56" s="36">
        <v>243.169667436954</v>
      </c>
      <c r="F56" s="36">
        <v>91.5930067444732</v>
      </c>
      <c r="G56" s="36">
        <v>67.039357001948304</v>
      </c>
      <c r="H56" s="37">
        <v>37.233259451996403</v>
      </c>
    </row>
    <row r="57" spans="4:8" x14ac:dyDescent="0.2">
      <c r="D57" s="29">
        <v>43993</v>
      </c>
      <c r="E57" s="36">
        <v>248.97353790847501</v>
      </c>
      <c r="F57" s="36">
        <v>93.813829181985497</v>
      </c>
      <c r="G57" s="36">
        <v>68.677076263573298</v>
      </c>
      <c r="H57" s="37">
        <v>38.075358836289503</v>
      </c>
    </row>
    <row r="58" spans="4:8" x14ac:dyDescent="0.2">
      <c r="D58" s="29">
        <v>43994</v>
      </c>
      <c r="E58" s="36">
        <v>254.809524778932</v>
      </c>
      <c r="F58" s="36">
        <v>96.049259153114093</v>
      </c>
      <c r="G58" s="36">
        <v>70.326386968750896</v>
      </c>
      <c r="H58" s="37">
        <v>38.919170903802701</v>
      </c>
    </row>
    <row r="59" spans="4:8" x14ac:dyDescent="0.2">
      <c r="D59" s="29">
        <v>43995</v>
      </c>
      <c r="E59" s="36">
        <v>260.67104119605699</v>
      </c>
      <c r="F59" s="36">
        <v>98.296894034272896</v>
      </c>
      <c r="G59" s="36">
        <v>71.985560362469101</v>
      </c>
      <c r="H59" s="37">
        <v>39.763604635298599</v>
      </c>
    </row>
    <row r="60" spans="4:8" x14ac:dyDescent="0.2">
      <c r="D60" s="29">
        <v>43996</v>
      </c>
      <c r="E60" s="36">
        <v>266.55115016805001</v>
      </c>
      <c r="F60" s="36">
        <v>100.554195430417</v>
      </c>
      <c r="G60" s="36">
        <v>73.652767093614301</v>
      </c>
      <c r="H60" s="37">
        <v>40.607522020495203</v>
      </c>
    </row>
    <row r="61" spans="4:8" x14ac:dyDescent="0.2">
      <c r="D61" s="29">
        <v>43997</v>
      </c>
      <c r="E61" s="36">
        <v>272.44257101541001</v>
      </c>
      <c r="F61" s="36">
        <v>102.818490937193</v>
      </c>
      <c r="G61" s="36">
        <v>75.326078268430393</v>
      </c>
      <c r="H61" s="37">
        <v>41.449739907425901</v>
      </c>
    </row>
    <row r="62" spans="4:8" x14ac:dyDescent="0.2">
      <c r="D62" s="29">
        <v>43998</v>
      </c>
      <c r="E62" s="36">
        <v>278.33768794624302</v>
      </c>
      <c r="F62" s="36">
        <v>105.086976679923</v>
      </c>
      <c r="G62" s="36">
        <v>77.003467062982693</v>
      </c>
      <c r="H62" s="37">
        <v>42.289032190934599</v>
      </c>
    </row>
    <row r="63" spans="4:8" x14ac:dyDescent="0.2">
      <c r="D63" s="29">
        <v>43999</v>
      </c>
      <c r="E63" s="36">
        <v>284.22856084095099</v>
      </c>
      <c r="F63" s="36">
        <v>107.35672066591501</v>
      </c>
      <c r="G63" s="36">
        <v>78.682810922623105</v>
      </c>
      <c r="H63" s="37">
        <v>43.124132346704897</v>
      </c>
    </row>
    <row r="64" spans="4:8" x14ac:dyDescent="0.2">
      <c r="D64" s="29">
        <v>44000</v>
      </c>
      <c r="E64" s="36">
        <v>290.10693831915501</v>
      </c>
      <c r="F64" s="36">
        <v>109.624666982232</v>
      </c>
      <c r="G64" s="36">
        <v>80.361894373508804</v>
      </c>
      <c r="H64" s="37">
        <v>43.953736314493597</v>
      </c>
    </row>
    <row r="65" spans="4:8" x14ac:dyDescent="0.2">
      <c r="D65" s="29">
        <v>44001</v>
      </c>
      <c r="E65" s="36">
        <v>295.96427314664601</v>
      </c>
      <c r="F65" s="36">
        <v>111.887640866021</v>
      </c>
      <c r="G65" s="36">
        <v>82.038412467747094</v>
      </c>
      <c r="H65" s="37">
        <v>44.776505731293298</v>
      </c>
    </row>
    <row r="66" spans="4:8" x14ac:dyDescent="0.2">
      <c r="D66" s="29">
        <v>44002</v>
      </c>
      <c r="E66" s="36">
        <v>301.79174002330001</v>
      </c>
      <c r="F66" s="36">
        <v>114.14235466872</v>
      </c>
      <c r="G66" s="36">
        <v>83.709974879738297</v>
      </c>
      <c r="H66" s="37">
        <v>45.5910715119523</v>
      </c>
    </row>
    <row r="67" spans="4:8" x14ac:dyDescent="0.2">
      <c r="D67" s="29">
        <v>44003</v>
      </c>
      <c r="E67" s="36">
        <v>307.58025577416203</v>
      </c>
      <c r="F67" s="36">
        <v>116.38541472898601</v>
      </c>
      <c r="G67" s="36">
        <v>85.374110666751804</v>
      </c>
      <c r="H67" s="37">
        <v>46.396037771357797</v>
      </c>
    </row>
    <row r="68" spans="4:8" x14ac:dyDescent="0.2">
      <c r="D68" s="29">
        <v>44004</v>
      </c>
      <c r="E68" s="36">
        <v>313.32050194546798</v>
      </c>
      <c r="F68" s="36">
        <v>118.613329162016</v>
      </c>
      <c r="G68" s="36">
        <v>87.028273701737604</v>
      </c>
      <c r="H68" s="37">
        <v>47.189986078731401</v>
      </c>
    </row>
    <row r="69" spans="4:8" x14ac:dyDescent="0.2">
      <c r="D69" s="29">
        <v>44005</v>
      </c>
      <c r="E69" s="36">
        <v>319.002949785373</v>
      </c>
      <c r="F69" s="36">
        <v>120.82251656512</v>
      </c>
      <c r="G69" s="36">
        <v>88.669848780845896</v>
      </c>
      <c r="H69" s="37">
        <v>47.971480030839899</v>
      </c>
    </row>
    <row r="70" spans="4:8" x14ac:dyDescent="0.2">
      <c r="D70" s="29">
        <v>44006</v>
      </c>
      <c r="E70" s="36">
        <v>324.61788756576101</v>
      </c>
      <c r="F70" s="36">
        <v>123.00931563102</v>
      </c>
      <c r="G70" s="36">
        <v>90.296158402165304</v>
      </c>
      <c r="H70" s="37">
        <v>48.739070127092397</v>
      </c>
    </row>
    <row r="71" spans="4:8" x14ac:dyDescent="0.2">
      <c r="D71" s="29">
        <v>44007</v>
      </c>
      <c r="E71" s="36">
        <v>330.155450176942</v>
      </c>
      <c r="F71" s="36">
        <v>125.16999565144199</v>
      </c>
      <c r="G71" s="36">
        <v>91.904470205815102</v>
      </c>
      <c r="H71" s="37">
        <v>49.491298925675203</v>
      </c>
    </row>
    <row r="72" spans="4:8" x14ac:dyDescent="0.2">
      <c r="D72" s="29">
        <v>44008</v>
      </c>
      <c r="E72" s="36">
        <v>335.60565090157797</v>
      </c>
      <c r="F72" s="36">
        <v>127.30076788420899</v>
      </c>
      <c r="G72" s="36">
        <v>93.492005058814001</v>
      </c>
      <c r="H72" s="37">
        <v>50.226706455929303</v>
      </c>
    </row>
    <row r="73" spans="4:8" x14ac:dyDescent="0.2">
      <c r="D73" s="29">
        <v>44009</v>
      </c>
      <c r="E73" s="36">
        <v>340.95841524810203</v>
      </c>
      <c r="F73" s="36">
        <v>129.39779774740401</v>
      </c>
      <c r="G73" s="36">
        <v>95.055945761168203</v>
      </c>
      <c r="H73" s="37">
        <v>50.943835858475701</v>
      </c>
    </row>
    <row r="74" spans="4:8" x14ac:dyDescent="0.2">
      <c r="D74" s="29">
        <v>44010</v>
      </c>
      <c r="E74" s="36">
        <v>346.20361669756602</v>
      </c>
      <c r="F74" s="36">
        <v>131.45721779426199</v>
      </c>
      <c r="G74" s="36">
        <v>96.593446342434007</v>
      </c>
      <c r="H74" s="37">
        <v>51.641239220822399</v>
      </c>
    </row>
    <row r="75" spans="4:8" x14ac:dyDescent="0.2">
      <c r="D75" s="29">
        <v>44011</v>
      </c>
      <c r="E75" s="36">
        <v>351.33111419161901</v>
      </c>
      <c r="F75" s="36">
        <v>133.47514141251199</v>
      </c>
      <c r="G75" s="36">
        <v>98.101641910732098</v>
      </c>
      <c r="H75" s="37">
        <v>52.3174835727838</v>
      </c>
    </row>
    <row r="76" spans="4:8" x14ac:dyDescent="0.2">
      <c r="D76" s="29">
        <v>44012</v>
      </c>
      <c r="E76" s="36">
        <v>356.33079116353099</v>
      </c>
      <c r="F76" s="36">
        <v>135.44767718193</v>
      </c>
      <c r="G76" s="36">
        <v>99.577659008891999</v>
      </c>
      <c r="H76" s="37">
        <v>52.971157002752498</v>
      </c>
    </row>
    <row r="77" spans="4:8" x14ac:dyDescent="0.2">
      <c r="D77" s="29">
        <v>44013</v>
      </c>
      <c r="E77" s="36">
        <v>361.192595889416</v>
      </c>
      <c r="F77" s="36">
        <v>137.370943814204</v>
      </c>
      <c r="G77" s="36">
        <v>101.018626425216</v>
      </c>
      <c r="H77" s="37">
        <v>53.600874852977498</v>
      </c>
    </row>
    <row r="78" spans="4:8" x14ac:dyDescent="0.2">
      <c r="D78" s="29">
        <v>44014</v>
      </c>
      <c r="E78" s="36">
        <v>365.90658291321</v>
      </c>
      <c r="F78" s="36">
        <v>139.24108558979299</v>
      </c>
      <c r="G78" s="36">
        <v>102.421686399363</v>
      </c>
      <c r="H78" s="37">
        <v>54.2052859494692</v>
      </c>
    </row>
    <row r="79" spans="4:8" x14ac:dyDescent="0.2">
      <c r="D79" s="29">
        <v>44015</v>
      </c>
      <c r="E79" s="36">
        <v>370.46295527729399</v>
      </c>
      <c r="F79" s="36">
        <v>141.054288197669</v>
      </c>
      <c r="G79" s="36">
        <v>103.78400615719799</v>
      </c>
      <c r="H79" s="37">
        <v>54.783078820013003</v>
      </c>
    </row>
    <row r="80" spans="4:8" x14ac:dyDescent="0.2">
      <c r="D80" s="29">
        <v>44016</v>
      </c>
      <c r="E80" s="36">
        <v>374.852107271043</v>
      </c>
      <c r="F80" s="36">
        <v>142.80679487563401</v>
      </c>
      <c r="G80" s="36">
        <v>105.102789702224</v>
      </c>
      <c r="H80" s="37">
        <v>55.332987852224498</v>
      </c>
    </row>
    <row r="81" spans="4:8" x14ac:dyDescent="0.2">
      <c r="D81" s="29">
        <v>44017</v>
      </c>
      <c r="E81" s="36">
        <v>379.06466739266801</v>
      </c>
      <c r="F81" s="36">
        <v>144.49492274158899</v>
      </c>
      <c r="G81" s="36">
        <v>106.375289785579</v>
      </c>
      <c r="H81" s="37">
        <v>55.853799342447402</v>
      </c>
    </row>
    <row r="82" spans="4:8" x14ac:dyDescent="0.2">
      <c r="D82" s="29">
        <v>44018</v>
      </c>
      <c r="E82" s="36">
        <v>383.09154120570901</v>
      </c>
      <c r="F82" s="36">
        <v>146.115079199794</v>
      </c>
      <c r="G82" s="36">
        <v>107.598819971558</v>
      </c>
      <c r="H82" s="37">
        <v>56.3443573858248</v>
      </c>
    </row>
    <row r="83" spans="4:8" x14ac:dyDescent="0.2">
      <c r="D83" s="29">
        <v>44019</v>
      </c>
      <c r="E83" s="36">
        <v>386.92395376098699</v>
      </c>
      <c r="F83" s="36">
        <v>147.66377830095701</v>
      </c>
      <c r="G83" s="36">
        <v>108.77076671146899</v>
      </c>
      <c r="H83" s="37">
        <v>56.803569558030603</v>
      </c>
    </row>
    <row r="84" spans="4:8" x14ac:dyDescent="0.2">
      <c r="D84" s="29">
        <v>44020</v>
      </c>
      <c r="E84" s="36">
        <v>390.55349124779201</v>
      </c>
      <c r="F84" s="36">
        <v>149.137656931056</v>
      </c>
      <c r="G84" s="36">
        <v>109.888601335261</v>
      </c>
      <c r="H84" s="37">
        <v>57.230412339783001</v>
      </c>
    </row>
    <row r="85" spans="4:8" x14ac:dyDescent="0.2">
      <c r="D85" s="29">
        <v>44021</v>
      </c>
      <c r="E85" s="36">
        <v>393.97214153510703</v>
      </c>
      <c r="F85" s="36">
        <v>150.533490701266</v>
      </c>
      <c r="G85" s="36">
        <v>110.949891868061</v>
      </c>
      <c r="H85" s="37">
        <v>57.623936236784097</v>
      </c>
    </row>
    <row r="86" spans="4:8" x14ac:dyDescent="0.2">
      <c r="D86" s="29">
        <v>44022</v>
      </c>
      <c r="E86" s="36">
        <v>397.17233326472598</v>
      </c>
      <c r="F86" s="36">
        <v>151.848209410262</v>
      </c>
      <c r="G86" s="36">
        <v>111.95231457743699</v>
      </c>
      <c r="H86" s="37">
        <v>57.983270549631897</v>
      </c>
    </row>
    <row r="87" spans="4:8" x14ac:dyDescent="0.2">
      <c r="D87" s="29">
        <v>44023</v>
      </c>
      <c r="E87" s="36">
        <v>400.14697316346502</v>
      </c>
      <c r="F87" s="36">
        <v>153.07891195070999</v>
      </c>
      <c r="G87" s="36">
        <v>112.89366515703399</v>
      </c>
      <c r="H87" s="37">
        <v>58.307627750963498</v>
      </c>
    </row>
    <row r="88" spans="4:8" x14ac:dyDescent="0.2">
      <c r="D88" s="29">
        <v>44024</v>
      </c>
      <c r="E88" s="36">
        <v>402.88948125131901</v>
      </c>
      <c r="F88" s="36">
        <v>154.222880533797</v>
      </c>
      <c r="G88" s="36">
        <v>113.7718694532</v>
      </c>
      <c r="H88" s="37">
        <v>58.596307430301202</v>
      </c>
    </row>
    <row r="89" spans="4:8" x14ac:dyDescent="0.2">
      <c r="D89" s="29">
        <v>44025</v>
      </c>
      <c r="E89" s="36">
        <v>405.39382363638703</v>
      </c>
      <c r="F89" s="36">
        <v>155.277594109397</v>
      </c>
      <c r="G89" s="36">
        <v>114.584993643376</v>
      </c>
      <c r="H89" s="37">
        <v>58.8486997708928</v>
      </c>
    </row>
    <row r="90" spans="4:8" x14ac:dyDescent="0.2">
      <c r="D90" s="29">
        <v>44026</v>
      </c>
      <c r="E90" s="36">
        <v>407.65454260547</v>
      </c>
      <c r="F90" s="36">
        <v>156.240740864798</v>
      </c>
      <c r="G90" s="36">
        <v>115.331253778354</v>
      </c>
      <c r="H90" s="37">
        <v>59.064288527114002</v>
      </c>
    </row>
    <row r="91" spans="4:8" x14ac:dyDescent="0.2">
      <c r="D91" s="29">
        <v>44027</v>
      </c>
      <c r="E91" s="36">
        <v>409.66678374151201</v>
      </c>
      <c r="F91" s="36">
        <v>157.110229691798</v>
      </c>
      <c r="G91" s="36">
        <v>116.00902460503001</v>
      </c>
      <c r="H91" s="37">
        <v>59.242653475824604</v>
      </c>
    </row>
    <row r="92" spans="4:8" x14ac:dyDescent="0.2">
      <c r="D92" s="29">
        <v>44028</v>
      </c>
      <c r="E92" s="36">
        <v>411.42631982485801</v>
      </c>
      <c r="F92" s="36">
        <v>157.88420052042699</v>
      </c>
      <c r="G92" s="36">
        <v>116.616847591891</v>
      </c>
      <c r="H92" s="37">
        <v>59.383472320130203</v>
      </c>
    </row>
    <row r="93" spans="4:8" x14ac:dyDescent="0.2">
      <c r="D93" s="29">
        <v>44029</v>
      </c>
      <c r="E93" s="36">
        <v>412.929571304761</v>
      </c>
      <c r="F93" s="36">
        <v>158.56103342735301</v>
      </c>
      <c r="G93" s="36">
        <v>117.153438086192</v>
      </c>
      <c r="H93" s="37">
        <v>59.486522029534598</v>
      </c>
    </row>
    <row r="94" spans="4:8" x14ac:dyDescent="0.2">
      <c r="D94" s="29">
        <v>44030</v>
      </c>
      <c r="E94" s="36">
        <v>414.17362315986998</v>
      </c>
      <c r="F94" s="36">
        <v>159.139356438139</v>
      </c>
      <c r="G94" s="36">
        <v>117.61769153945001</v>
      </c>
      <c r="H94" s="37">
        <v>59.551679606072803</v>
      </c>
    </row>
    <row r="95" spans="4:8" x14ac:dyDescent="0.2">
      <c r="D95" s="29">
        <v>44031</v>
      </c>
      <c r="E95" s="36">
        <v>415.15623800140901</v>
      </c>
      <c r="F95" s="36">
        <v>159.61805195480201</v>
      </c>
      <c r="G95" s="36">
        <v>118.008688746461</v>
      </c>
      <c r="H95" s="37">
        <v>59.578922271840298</v>
      </c>
    </row>
    <row r="96" spans="4:8" x14ac:dyDescent="0.2">
      <c r="D96" s="29">
        <v>44032</v>
      </c>
      <c r="E96" s="36">
        <v>415.87586530969998</v>
      </c>
      <c r="F96" s="36">
        <v>159.99626175326799</v>
      </c>
      <c r="G96" s="36">
        <v>118.325700052371</v>
      </c>
      <c r="H96" s="37">
        <v>59.568327079183703</v>
      </c>
    </row>
    <row r="97" spans="4:8" x14ac:dyDescent="0.2">
      <c r="D97" s="29">
        <v>44033</v>
      </c>
      <c r="E97" s="36">
        <v>416.33164673319402</v>
      </c>
      <c r="F97" s="36">
        <v>160.27339050936001</v>
      </c>
      <c r="G97" s="36">
        <v>118.5681884923</v>
      </c>
      <c r="H97" s="37">
        <v>59.520069950608097</v>
      </c>
    </row>
    <row r="98" spans="4:8" x14ac:dyDescent="0.2">
      <c r="D98" s="29">
        <v>44034</v>
      </c>
      <c r="E98" s="36">
        <v>416.52341741845902</v>
      </c>
      <c r="F98" s="36">
        <v>160.44910782641901</v>
      </c>
      <c r="G98" s="36">
        <v>118.73581183845801</v>
      </c>
      <c r="H98" s="37">
        <v>59.434424161089197</v>
      </c>
    </row>
    <row r="99" spans="4:8" x14ac:dyDescent="0.2">
      <c r="D99" s="29">
        <v>44035</v>
      </c>
      <c r="E99" s="36">
        <v>416.45170337927698</v>
      </c>
      <c r="F99" s="36">
        <v>160.52334875256901</v>
      </c>
      <c r="G99" s="36">
        <v>118.828423540469</v>
      </c>
      <c r="H99" s="37">
        <v>59.311758280948197</v>
      </c>
    </row>
    <row r="100" spans="4:8" x14ac:dyDescent="0.2">
      <c r="D100" s="29">
        <v>44036</v>
      </c>
      <c r="E100" s="36">
        <v>416.11771495229698</v>
      </c>
      <c r="F100" s="36">
        <v>160.49631279058801</v>
      </c>
      <c r="G100" s="36">
        <v>118.846072555557</v>
      </c>
      <c r="H100" s="37">
        <v>59.152533602555103</v>
      </c>
    </row>
    <row r="101" spans="4:8" x14ac:dyDescent="0.2">
      <c r="D101" s="29">
        <v>44037</v>
      </c>
      <c r="E101" s="36">
        <v>415.52333642507</v>
      </c>
      <c r="F101" s="36">
        <v>160.368461418203</v>
      </c>
      <c r="G101" s="36">
        <v>118.789002076161</v>
      </c>
      <c r="H101" s="37">
        <v>58.957301078845298</v>
      </c>
    </row>
    <row r="102" spans="4:8" x14ac:dyDescent="0.2">
      <c r="D102" s="29">
        <v>44038</v>
      </c>
      <c r="E102" s="36">
        <v>414.67111195923002</v>
      </c>
      <c r="F102" s="36">
        <v>160.14051415114301</v>
      </c>
      <c r="G102" s="36">
        <v>118.65764717333499</v>
      </c>
      <c r="H102" s="37">
        <v>58.726697806000601</v>
      </c>
    </row>
    <row r="103" spans="4:8" x14ac:dyDescent="0.2">
      <c r="D103" s="29">
        <v>44039</v>
      </c>
      <c r="E103" s="36">
        <v>413.56422796641903</v>
      </c>
      <c r="F103" s="36">
        <v>159.813443195232</v>
      </c>
      <c r="G103" s="36">
        <v>118.452631384703</v>
      </c>
      <c r="H103" s="37">
        <v>58.461443086372498</v>
      </c>
    </row>
    <row r="104" spans="4:8" x14ac:dyDescent="0.2">
      <c r="D104" s="29">
        <v>44040</v>
      </c>
      <c r="E104" s="36">
        <v>412.20649212684799</v>
      </c>
      <c r="F104" s="36">
        <v>159.38846674699201</v>
      </c>
      <c r="G104" s="36">
        <v>118.174762285696</v>
      </c>
      <c r="H104" s="37">
        <v>58.162334111037502</v>
      </c>
    </row>
    <row r="105" spans="4:8" x14ac:dyDescent="0.2">
      <c r="D105" s="29">
        <v>44041</v>
      </c>
      <c r="E105" s="36">
        <v>410.60230926977698</v>
      </c>
      <c r="F105" s="36">
        <v>158.86704101444201</v>
      </c>
      <c r="G105" s="36">
        <v>117.825026092131</v>
      </c>
      <c r="H105" s="37">
        <v>57.830241304017797</v>
      </c>
    </row>
    <row r="106" spans="4:8" x14ac:dyDescent="0.2">
      <c r="D106" s="29">
        <v>44042</v>
      </c>
      <c r="E106" s="36">
        <v>408.75665436114002</v>
      </c>
      <c r="F106" s="36">
        <v>158.25085104095299</v>
      </c>
      <c r="G106" s="36">
        <v>117.404581350757</v>
      </c>
      <c r="H106" s="37">
        <v>57.466103372311402</v>
      </c>
    </row>
    <row r="107" spans="4:8" x14ac:dyDescent="0.2">
      <c r="D107" s="30"/>
      <c r="E107" s="32"/>
      <c r="F107" s="32"/>
      <c r="G107" s="32"/>
      <c r="H107" s="21"/>
    </row>
    <row r="108" spans="4:8" x14ac:dyDescent="0.2">
      <c r="D108" s="30"/>
      <c r="E108" s="32"/>
      <c r="F108" s="32"/>
      <c r="G108" s="32"/>
      <c r="H108" s="21"/>
    </row>
    <row r="109" spans="4:8" x14ac:dyDescent="0.2">
      <c r="D109" s="30"/>
      <c r="E109" s="32"/>
      <c r="F109" s="32"/>
      <c r="G109" s="32"/>
      <c r="H109" s="21"/>
    </row>
    <row r="110" spans="4:8" x14ac:dyDescent="0.2">
      <c r="D110" s="30"/>
      <c r="E110" s="32"/>
      <c r="F110" s="32"/>
      <c r="G110" s="32"/>
      <c r="H110" s="21"/>
    </row>
    <row r="111" spans="4:8" x14ac:dyDescent="0.2">
      <c r="D111" s="30"/>
      <c r="E111" s="32"/>
      <c r="F111" s="32"/>
      <c r="G111" s="32"/>
      <c r="H111" s="21"/>
    </row>
    <row r="112" spans="4:8" x14ac:dyDescent="0.2">
      <c r="D112" s="30"/>
      <c r="E112" s="32"/>
      <c r="F112" s="32"/>
      <c r="G112" s="32"/>
      <c r="H112" s="21"/>
    </row>
    <row r="113" spans="4:8" x14ac:dyDescent="0.2">
      <c r="D113" s="30"/>
      <c r="E113" s="32"/>
      <c r="F113" s="32"/>
      <c r="G113" s="32"/>
      <c r="H113" s="21"/>
    </row>
    <row r="114" spans="4:8" x14ac:dyDescent="0.2">
      <c r="D114" s="30"/>
      <c r="E114" s="32"/>
      <c r="F114" s="32"/>
      <c r="G114" s="32"/>
      <c r="H114" s="21"/>
    </row>
    <row r="115" spans="4:8" x14ac:dyDescent="0.2">
      <c r="D115" s="30"/>
      <c r="E115" s="32"/>
      <c r="F115" s="32"/>
      <c r="G115" s="32"/>
      <c r="H115" s="21"/>
    </row>
    <row r="116" spans="4:8" x14ac:dyDescent="0.2">
      <c r="D116" s="30"/>
      <c r="E116" s="32"/>
      <c r="F116" s="32"/>
      <c r="G116" s="32"/>
      <c r="H116" s="21"/>
    </row>
    <row r="117" spans="4:8" x14ac:dyDescent="0.2">
      <c r="D117" s="30"/>
      <c r="E117" s="32"/>
      <c r="F117" s="32"/>
      <c r="G117" s="32"/>
      <c r="H117" s="21"/>
    </row>
    <row r="118" spans="4:8" x14ac:dyDescent="0.2">
      <c r="D118" s="30"/>
      <c r="E118" s="32"/>
      <c r="F118" s="32"/>
      <c r="G118" s="32"/>
      <c r="H118" s="21"/>
    </row>
    <row r="119" spans="4:8" x14ac:dyDescent="0.2">
      <c r="D119" s="30"/>
      <c r="E119" s="32"/>
      <c r="F119" s="32"/>
      <c r="G119" s="32"/>
      <c r="H119" s="21"/>
    </row>
    <row r="120" spans="4:8" x14ac:dyDescent="0.2">
      <c r="D120" s="30"/>
      <c r="E120" s="32"/>
      <c r="F120" s="32"/>
      <c r="G120" s="32"/>
      <c r="H120" s="21"/>
    </row>
    <row r="121" spans="4:8" x14ac:dyDescent="0.2">
      <c r="D121" s="30"/>
      <c r="E121" s="32"/>
      <c r="F121" s="32"/>
      <c r="G121" s="32"/>
      <c r="H121" s="21"/>
    </row>
    <row r="122" spans="4:8" x14ac:dyDescent="0.2">
      <c r="D122" s="30"/>
      <c r="E122" s="32"/>
      <c r="F122" s="32"/>
      <c r="G122" s="32"/>
      <c r="H122" s="21"/>
    </row>
    <row r="123" spans="4:8" x14ac:dyDescent="0.2">
      <c r="D123" s="30"/>
      <c r="E123" s="32"/>
      <c r="F123" s="32"/>
      <c r="G123" s="32"/>
      <c r="H123" s="21"/>
    </row>
    <row r="124" spans="4:8" x14ac:dyDescent="0.2">
      <c r="D124" s="30"/>
      <c r="E124" s="32"/>
      <c r="F124" s="32"/>
      <c r="G124" s="32"/>
      <c r="H124" s="21"/>
    </row>
    <row r="125" spans="4:8" x14ac:dyDescent="0.2">
      <c r="D125" s="30"/>
      <c r="E125" s="32"/>
      <c r="F125" s="32"/>
      <c r="G125" s="32"/>
      <c r="H125" s="21"/>
    </row>
    <row r="126" spans="4:8" x14ac:dyDescent="0.2">
      <c r="D126" s="30"/>
      <c r="E126" s="32"/>
      <c r="F126" s="32"/>
      <c r="G126" s="32"/>
      <c r="H126" s="21"/>
    </row>
    <row r="127" spans="4:8" x14ac:dyDescent="0.2">
      <c r="D127" s="30"/>
      <c r="E127" s="32"/>
      <c r="F127" s="32"/>
      <c r="G127" s="32"/>
      <c r="H127" s="21"/>
    </row>
    <row r="128" spans="4:8" x14ac:dyDescent="0.2">
      <c r="D128" s="30"/>
      <c r="E128" s="32"/>
      <c r="F128" s="32"/>
      <c r="G128" s="32"/>
      <c r="H128" s="21"/>
    </row>
    <row r="129" spans="4:8" x14ac:dyDescent="0.2">
      <c r="D129" s="30"/>
      <c r="E129" s="32"/>
      <c r="F129" s="32"/>
      <c r="G129" s="32"/>
      <c r="H129" s="21"/>
    </row>
    <row r="130" spans="4:8" x14ac:dyDescent="0.2">
      <c r="D130" s="30"/>
      <c r="E130" s="32"/>
      <c r="F130" s="32"/>
      <c r="G130" s="32"/>
      <c r="H130" s="21"/>
    </row>
    <row r="131" spans="4:8" x14ac:dyDescent="0.2">
      <c r="D131" s="30"/>
      <c r="E131" s="32"/>
      <c r="F131" s="32"/>
      <c r="G131" s="32"/>
      <c r="H131" s="21"/>
    </row>
    <row r="132" spans="4:8" x14ac:dyDescent="0.2">
      <c r="D132" s="30"/>
      <c r="E132" s="32"/>
      <c r="F132" s="32"/>
      <c r="G132" s="32"/>
      <c r="H132" s="21"/>
    </row>
    <row r="133" spans="4:8" x14ac:dyDescent="0.2">
      <c r="D133" s="30"/>
      <c r="E133" s="32"/>
      <c r="F133" s="32"/>
      <c r="G133" s="32"/>
      <c r="H133" s="21"/>
    </row>
    <row r="134" spans="4:8" x14ac:dyDescent="0.2">
      <c r="D134" s="30"/>
      <c r="E134" s="32"/>
      <c r="F134" s="32"/>
      <c r="G134" s="32"/>
      <c r="H134" s="21"/>
    </row>
    <row r="135" spans="4:8" x14ac:dyDescent="0.2">
      <c r="D135" s="30"/>
      <c r="E135" s="32"/>
      <c r="F135" s="32"/>
      <c r="G135" s="32"/>
      <c r="H135" s="21"/>
    </row>
    <row r="136" spans="4:8" x14ac:dyDescent="0.2">
      <c r="D136" s="30"/>
      <c r="E136" s="32"/>
      <c r="F136" s="32"/>
      <c r="G136" s="32"/>
      <c r="H136" s="21"/>
    </row>
    <row r="137" spans="4:8" x14ac:dyDescent="0.2">
      <c r="D137" s="30"/>
      <c r="E137" s="32"/>
      <c r="F137" s="32"/>
      <c r="G137" s="32"/>
      <c r="H137" s="21"/>
    </row>
    <row r="138" spans="4:8" x14ac:dyDescent="0.2">
      <c r="D138" s="30"/>
      <c r="E138" s="32"/>
      <c r="F138" s="32"/>
      <c r="G138" s="32"/>
      <c r="H138" s="21"/>
    </row>
    <row r="139" spans="4:8" x14ac:dyDescent="0.2">
      <c r="D139" s="30"/>
      <c r="E139" s="32"/>
      <c r="F139" s="32"/>
      <c r="G139" s="32"/>
      <c r="H139" s="21"/>
    </row>
    <row r="140" spans="4:8" x14ac:dyDescent="0.2">
      <c r="D140" s="30"/>
      <c r="E140" s="32"/>
      <c r="F140" s="32"/>
      <c r="G140" s="32"/>
      <c r="H140" s="21"/>
    </row>
    <row r="141" spans="4:8" x14ac:dyDescent="0.2">
      <c r="D141" s="30"/>
      <c r="E141" s="32"/>
      <c r="F141" s="32"/>
      <c r="G141" s="32"/>
      <c r="H141" s="21"/>
    </row>
    <row r="142" spans="4:8" x14ac:dyDescent="0.2">
      <c r="D142" s="30"/>
      <c r="E142" s="32"/>
      <c r="F142" s="32"/>
      <c r="G142" s="32"/>
      <c r="H142" s="21"/>
    </row>
    <row r="143" spans="4:8" x14ac:dyDescent="0.2">
      <c r="D143" s="30"/>
      <c r="E143" s="32"/>
      <c r="F143" s="32"/>
      <c r="G143" s="32"/>
      <c r="H143" s="21"/>
    </row>
    <row r="144" spans="4:8" x14ac:dyDescent="0.2">
      <c r="D144" s="30"/>
      <c r="E144" s="32"/>
      <c r="F144" s="32"/>
      <c r="G144" s="32"/>
      <c r="H144" s="21"/>
    </row>
    <row r="145" spans="4:8" x14ac:dyDescent="0.2">
      <c r="D145" s="30"/>
      <c r="E145" s="32"/>
      <c r="F145" s="32"/>
      <c r="G145" s="32"/>
      <c r="H145" s="21"/>
    </row>
    <row r="146" spans="4:8" x14ac:dyDescent="0.2">
      <c r="D146" s="30"/>
      <c r="E146" s="32"/>
      <c r="F146" s="32"/>
      <c r="G146" s="32"/>
      <c r="H146" s="21"/>
    </row>
    <row r="147" spans="4:8" x14ac:dyDescent="0.2">
      <c r="D147" s="30"/>
      <c r="E147" s="32"/>
      <c r="F147" s="32"/>
      <c r="G147" s="32"/>
      <c r="H147" s="21"/>
    </row>
    <row r="148" spans="4:8" x14ac:dyDescent="0.2">
      <c r="D148" s="30"/>
      <c r="E148" s="32"/>
      <c r="F148" s="32"/>
      <c r="G148" s="32"/>
      <c r="H148" s="21"/>
    </row>
    <row r="149" spans="4:8" x14ac:dyDescent="0.2">
      <c r="D149" s="30"/>
      <c r="E149" s="32"/>
      <c r="F149" s="32"/>
      <c r="G149" s="32"/>
      <c r="H149" s="21"/>
    </row>
    <row r="150" spans="4:8" x14ac:dyDescent="0.2">
      <c r="D150" s="30"/>
      <c r="E150" s="32"/>
      <c r="F150" s="32"/>
      <c r="G150" s="32"/>
      <c r="H150" s="21"/>
    </row>
    <row r="151" spans="4:8" x14ac:dyDescent="0.2">
      <c r="D151" s="30"/>
      <c r="E151" s="32"/>
      <c r="F151" s="32"/>
      <c r="G151" s="32"/>
      <c r="H151" s="21"/>
    </row>
    <row r="152" spans="4:8" x14ac:dyDescent="0.2">
      <c r="D152" s="30"/>
      <c r="E152" s="32"/>
      <c r="F152" s="32"/>
      <c r="G152" s="32"/>
      <c r="H152" s="21"/>
    </row>
    <row r="153" spans="4:8" x14ac:dyDescent="0.2">
      <c r="D153" s="30"/>
      <c r="E153" s="32"/>
      <c r="F153" s="32"/>
      <c r="G153" s="32"/>
      <c r="H153" s="21"/>
    </row>
    <row r="154" spans="4:8" x14ac:dyDescent="0.2">
      <c r="D154" s="30"/>
      <c r="E154" s="32"/>
      <c r="F154" s="32"/>
      <c r="G154" s="32"/>
      <c r="H154" s="21"/>
    </row>
    <row r="155" spans="4:8" x14ac:dyDescent="0.2">
      <c r="D155" s="30"/>
      <c r="E155" s="32"/>
      <c r="F155" s="32"/>
      <c r="G155" s="32"/>
      <c r="H155" s="21"/>
    </row>
    <row r="156" spans="4:8" x14ac:dyDescent="0.2">
      <c r="D156" s="30"/>
      <c r="E156" s="32"/>
      <c r="F156" s="32"/>
      <c r="G156" s="32"/>
      <c r="H156" s="21"/>
    </row>
    <row r="157" spans="4:8" x14ac:dyDescent="0.2">
      <c r="D157" s="30"/>
      <c r="E157" s="32"/>
      <c r="F157" s="32"/>
      <c r="G157" s="32"/>
      <c r="H157" s="21"/>
    </row>
    <row r="158" spans="4:8" x14ac:dyDescent="0.2">
      <c r="D158" s="30"/>
      <c r="E158" s="32"/>
      <c r="F158" s="32"/>
      <c r="G158" s="32"/>
      <c r="H158" s="21"/>
    </row>
    <row r="159" spans="4:8" x14ac:dyDescent="0.2">
      <c r="D159" s="30"/>
      <c r="E159" s="32"/>
      <c r="F159" s="32"/>
      <c r="G159" s="32"/>
      <c r="H159" s="21"/>
    </row>
    <row r="160" spans="4:8" x14ac:dyDescent="0.2">
      <c r="D160" s="30"/>
      <c r="E160" s="32"/>
      <c r="F160" s="32"/>
      <c r="G160" s="32"/>
      <c r="H160" s="21"/>
    </row>
    <row r="161" spans="4:8" x14ac:dyDescent="0.2">
      <c r="D161" s="30"/>
      <c r="E161" s="32"/>
      <c r="F161" s="32"/>
      <c r="G161" s="32"/>
      <c r="H161" s="21"/>
    </row>
    <row r="162" spans="4:8" x14ac:dyDescent="0.2">
      <c r="D162" s="30"/>
      <c r="E162" s="32"/>
      <c r="F162" s="32"/>
      <c r="G162" s="32"/>
      <c r="H162" s="21"/>
    </row>
    <row r="163" spans="4:8" x14ac:dyDescent="0.2">
      <c r="D163" s="30"/>
      <c r="E163" s="32"/>
      <c r="F163" s="32"/>
      <c r="G163" s="32"/>
      <c r="H163" s="21"/>
    </row>
    <row r="164" spans="4:8" x14ac:dyDescent="0.2">
      <c r="D164" s="30"/>
      <c r="E164" s="32"/>
      <c r="F164" s="32"/>
      <c r="G164" s="32"/>
      <c r="H164" s="21"/>
    </row>
    <row r="165" spans="4:8" x14ac:dyDescent="0.2">
      <c r="D165" s="30"/>
      <c r="E165" s="32"/>
      <c r="F165" s="32"/>
      <c r="G165" s="32"/>
      <c r="H165" s="21"/>
    </row>
    <row r="166" spans="4:8" x14ac:dyDescent="0.2">
      <c r="D166" s="30"/>
      <c r="E166" s="32"/>
      <c r="F166" s="32"/>
      <c r="G166" s="32"/>
      <c r="H166" s="21"/>
    </row>
    <row r="167" spans="4:8" x14ac:dyDescent="0.2">
      <c r="D167" s="30"/>
      <c r="E167" s="32"/>
      <c r="F167" s="32"/>
      <c r="G167" s="32"/>
      <c r="H167" s="21"/>
    </row>
    <row r="168" spans="4:8" x14ac:dyDescent="0.2">
      <c r="D168" s="30"/>
      <c r="E168" s="32"/>
      <c r="F168" s="32"/>
      <c r="G168" s="32"/>
      <c r="H168" s="21"/>
    </row>
    <row r="169" spans="4:8" x14ac:dyDescent="0.2">
      <c r="D169" s="30"/>
      <c r="E169" s="32"/>
      <c r="F169" s="32"/>
      <c r="G169" s="32"/>
      <c r="H169" s="21"/>
    </row>
    <row r="170" spans="4:8" x14ac:dyDescent="0.2">
      <c r="D170" s="30"/>
      <c r="E170" s="32"/>
      <c r="F170" s="32"/>
      <c r="G170" s="32"/>
      <c r="H170" s="21"/>
    </row>
    <row r="171" spans="4:8" x14ac:dyDescent="0.2">
      <c r="D171" s="30"/>
      <c r="E171" s="32"/>
      <c r="F171" s="32"/>
      <c r="G171" s="32"/>
      <c r="H171" s="21"/>
    </row>
    <row r="172" spans="4:8" x14ac:dyDescent="0.2">
      <c r="D172" s="30"/>
      <c r="E172" s="32"/>
      <c r="F172" s="32"/>
      <c r="G172" s="32"/>
      <c r="H172" s="21"/>
    </row>
    <row r="173" spans="4:8" x14ac:dyDescent="0.2">
      <c r="D173" s="30"/>
      <c r="E173" s="32"/>
      <c r="F173" s="32"/>
      <c r="G173" s="32"/>
      <c r="H173" s="21"/>
    </row>
    <row r="174" spans="4:8" x14ac:dyDescent="0.2">
      <c r="D174" s="30"/>
      <c r="E174" s="32"/>
      <c r="F174" s="32"/>
      <c r="G174" s="32"/>
      <c r="H174" s="21"/>
    </row>
    <row r="175" spans="4:8" x14ac:dyDescent="0.2">
      <c r="D175" s="30"/>
      <c r="E175" s="32"/>
      <c r="F175" s="32"/>
      <c r="G175" s="32"/>
      <c r="H175" s="21"/>
    </row>
    <row r="176" spans="4:8" x14ac:dyDescent="0.2">
      <c r="D176" s="30"/>
      <c r="E176" s="32"/>
      <c r="F176" s="32"/>
      <c r="G176" s="32"/>
      <c r="H176" s="21"/>
    </row>
    <row r="177" spans="4:8" x14ac:dyDescent="0.2">
      <c r="D177" s="30"/>
      <c r="E177" s="32"/>
      <c r="F177" s="32"/>
      <c r="G177" s="32"/>
      <c r="H177" s="21"/>
    </row>
    <row r="178" spans="4:8" x14ac:dyDescent="0.2">
      <c r="D178" s="30"/>
      <c r="E178" s="32"/>
      <c r="F178" s="32"/>
      <c r="G178" s="32"/>
      <c r="H178" s="21"/>
    </row>
    <row r="179" spans="4:8" x14ac:dyDescent="0.2">
      <c r="D179" s="30"/>
      <c r="E179" s="32"/>
      <c r="F179" s="32"/>
      <c r="G179" s="32"/>
      <c r="H179" s="21"/>
    </row>
    <row r="180" spans="4:8" x14ac:dyDescent="0.2">
      <c r="D180" s="30"/>
      <c r="E180" s="32"/>
      <c r="F180" s="32"/>
      <c r="G180" s="32"/>
      <c r="H180" s="21"/>
    </row>
    <row r="181" spans="4:8" x14ac:dyDescent="0.2">
      <c r="D181" s="30"/>
      <c r="E181" s="32"/>
      <c r="F181" s="32"/>
      <c r="G181" s="32"/>
      <c r="H181" s="21"/>
    </row>
    <row r="182" spans="4:8" x14ac:dyDescent="0.2">
      <c r="D182" s="30"/>
      <c r="E182" s="32"/>
      <c r="F182" s="32"/>
      <c r="G182" s="32"/>
      <c r="H182" s="21"/>
    </row>
    <row r="183" spans="4:8" x14ac:dyDescent="0.2">
      <c r="D183" s="30"/>
      <c r="E183" s="32"/>
      <c r="F183" s="32"/>
      <c r="G183" s="32"/>
      <c r="H183" s="21"/>
    </row>
    <row r="184" spans="4:8" x14ac:dyDescent="0.2">
      <c r="D184" s="30"/>
      <c r="E184" s="32"/>
      <c r="F184" s="32"/>
      <c r="G184" s="32"/>
      <c r="H184" s="21"/>
    </row>
    <row r="185" spans="4:8" x14ac:dyDescent="0.2">
      <c r="D185" s="30"/>
      <c r="E185" s="32"/>
      <c r="F185" s="32"/>
      <c r="G185" s="32"/>
      <c r="H185" s="21"/>
    </row>
    <row r="186" spans="4:8" x14ac:dyDescent="0.2">
      <c r="D186" s="30"/>
      <c r="E186" s="32"/>
      <c r="F186" s="32"/>
      <c r="G186" s="32"/>
      <c r="H186" s="21"/>
    </row>
    <row r="187" spans="4:8" x14ac:dyDescent="0.2">
      <c r="D187" s="30"/>
      <c r="E187" s="32"/>
      <c r="F187" s="32"/>
      <c r="G187" s="32"/>
      <c r="H187" s="21"/>
    </row>
    <row r="188" spans="4:8" x14ac:dyDescent="0.2">
      <c r="D188" s="30"/>
      <c r="E188" s="32"/>
      <c r="F188" s="32"/>
      <c r="G188" s="32"/>
      <c r="H188" s="21"/>
    </row>
    <row r="189" spans="4:8" x14ac:dyDescent="0.2">
      <c r="D189" s="30"/>
      <c r="E189" s="32"/>
      <c r="F189" s="32"/>
      <c r="G189" s="32"/>
      <c r="H189" s="21"/>
    </row>
    <row r="190" spans="4:8" x14ac:dyDescent="0.2">
      <c r="D190" s="30"/>
      <c r="E190" s="32"/>
      <c r="F190" s="32"/>
      <c r="G190" s="32"/>
      <c r="H190" s="21"/>
    </row>
    <row r="191" spans="4:8" x14ac:dyDescent="0.2">
      <c r="D191" s="30"/>
      <c r="E191" s="32"/>
      <c r="F191" s="32"/>
      <c r="G191" s="32"/>
      <c r="H191" s="21"/>
    </row>
    <row r="192" spans="4:8" x14ac:dyDescent="0.2">
      <c r="D192" s="30"/>
      <c r="E192" s="32"/>
      <c r="F192" s="32"/>
      <c r="G192" s="32"/>
      <c r="H192" s="21"/>
    </row>
    <row r="193" spans="4:8" x14ac:dyDescent="0.2">
      <c r="D193" s="30"/>
      <c r="E193" s="32"/>
      <c r="F193" s="32"/>
      <c r="G193" s="32"/>
      <c r="H193" s="21"/>
    </row>
    <row r="194" spans="4:8" x14ac:dyDescent="0.2">
      <c r="D194" s="30"/>
      <c r="E194" s="32"/>
      <c r="F194" s="32"/>
      <c r="G194" s="32"/>
      <c r="H194" s="21"/>
    </row>
    <row r="195" spans="4:8" x14ac:dyDescent="0.2">
      <c r="D195" s="30"/>
      <c r="E195" s="32"/>
      <c r="F195" s="32"/>
      <c r="G195" s="32"/>
      <c r="H195" s="21"/>
    </row>
    <row r="196" spans="4:8" x14ac:dyDescent="0.2">
      <c r="D196" s="30"/>
      <c r="E196" s="32"/>
      <c r="F196" s="32"/>
      <c r="G196" s="32"/>
      <c r="H196" s="21"/>
    </row>
    <row r="197" spans="4:8" x14ac:dyDescent="0.2">
      <c r="D197" s="30"/>
      <c r="E197" s="32"/>
      <c r="F197" s="32"/>
      <c r="G197" s="32"/>
      <c r="H197" s="21"/>
    </row>
    <row r="198" spans="4:8" x14ac:dyDescent="0.2">
      <c r="D198" s="30"/>
      <c r="E198" s="32"/>
      <c r="F198" s="32"/>
      <c r="G198" s="32"/>
      <c r="H198" s="21"/>
    </row>
    <row r="199" spans="4:8" x14ac:dyDescent="0.2">
      <c r="D199" s="30"/>
      <c r="E199" s="32"/>
      <c r="F199" s="32"/>
      <c r="G199" s="32"/>
      <c r="H199" s="21"/>
    </row>
    <row r="200" spans="4:8" x14ac:dyDescent="0.2">
      <c r="D200" s="30"/>
      <c r="E200" s="32"/>
      <c r="F200" s="32"/>
      <c r="G200" s="32"/>
      <c r="H200" s="21"/>
    </row>
    <row r="201" spans="4:8" x14ac:dyDescent="0.2">
      <c r="D201" s="30"/>
      <c r="E201" s="32"/>
      <c r="F201" s="32"/>
      <c r="G201" s="32"/>
      <c r="H201" s="21"/>
    </row>
    <row r="202" spans="4:8" x14ac:dyDescent="0.2">
      <c r="D202" s="31"/>
      <c r="E202" s="33"/>
      <c r="F202" s="33"/>
      <c r="G202" s="33"/>
      <c r="H202" s="24"/>
    </row>
  </sheetData>
  <mergeCells count="1">
    <mergeCell ref="D5:H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DB23B-1016-4743-B6F9-74A7EF21C586}">
  <dimension ref="B2:Y173"/>
  <sheetViews>
    <sheetView showGridLines="0" zoomScale="90" zoomScaleNormal="90" workbookViewId="0">
      <selection activeCell="F8" sqref="F8"/>
    </sheetView>
  </sheetViews>
  <sheetFormatPr baseColWidth="10" defaultColWidth="10.6640625" defaultRowHeight="16" x14ac:dyDescent="0.2"/>
  <cols>
    <col min="1" max="1" width="2" customWidth="1"/>
    <col min="2" max="2" width="4.5" customWidth="1"/>
    <col min="3" max="3" width="10" customWidth="1"/>
    <col min="4" max="4" width="17.5" customWidth="1"/>
    <col min="5" max="5" width="2.6640625" customWidth="1"/>
    <col min="6" max="6" width="12" customWidth="1"/>
    <col min="7" max="7" width="1.33203125" customWidth="1"/>
    <col min="8" max="8" width="12" customWidth="1"/>
    <col min="9" max="9" width="1.33203125" customWidth="1"/>
    <col min="10" max="10" width="12" customWidth="1"/>
    <col min="11" max="11" width="1.33203125" customWidth="1"/>
    <col min="12" max="12" width="12" customWidth="1"/>
    <col min="13" max="13" width="7.5" customWidth="1"/>
    <col min="14" max="14" width="4.33203125" customWidth="1"/>
    <col min="15" max="15" width="10" customWidth="1"/>
    <col min="16" max="16" width="17.5" customWidth="1"/>
    <col min="17" max="17" width="2.6640625" customWidth="1"/>
    <col min="18" max="18" width="12" customWidth="1"/>
    <col min="19" max="19" width="1.33203125" customWidth="1"/>
    <col min="20" max="20" width="12" customWidth="1"/>
    <col min="21" max="21" width="1.33203125" customWidth="1"/>
    <col min="22" max="22" width="12" customWidth="1"/>
    <col min="23" max="23" width="1.33203125" customWidth="1"/>
    <col min="24" max="24" width="12" customWidth="1"/>
    <col min="25" max="25" width="7.5" customWidth="1"/>
  </cols>
  <sheetData>
    <row r="2" spans="3:25" ht="15.5" customHeight="1" x14ac:dyDescent="0.2"/>
    <row r="3" spans="3:25" s="16" customFormat="1" ht="15" customHeight="1" x14ac:dyDescent="0.2"/>
    <row r="4" spans="3:25" ht="15.5" customHeight="1" x14ac:dyDescent="0.2"/>
    <row r="5" spans="3:25" x14ac:dyDescent="0.2">
      <c r="C5" s="115" t="s">
        <v>52</v>
      </c>
      <c r="D5" s="116"/>
      <c r="E5" s="116"/>
      <c r="F5" s="116"/>
      <c r="G5" s="116"/>
      <c r="H5" s="116"/>
      <c r="I5" s="116"/>
      <c r="J5" s="116"/>
      <c r="K5" s="116"/>
      <c r="L5" s="116"/>
      <c r="M5" s="116"/>
      <c r="O5" s="115" t="s">
        <v>86</v>
      </c>
      <c r="P5" s="116"/>
      <c r="Q5" s="116"/>
      <c r="R5" s="116"/>
      <c r="S5" s="116"/>
      <c r="T5" s="116"/>
      <c r="U5" s="116"/>
      <c r="V5" s="116"/>
      <c r="W5" s="116"/>
      <c r="X5" s="116"/>
      <c r="Y5" s="116"/>
    </row>
    <row r="6" spans="3:25" ht="5" customHeight="1" x14ac:dyDescent="0.2">
      <c r="C6" s="86"/>
      <c r="D6" s="87"/>
      <c r="E6" s="87"/>
      <c r="F6" s="87"/>
      <c r="G6" s="87"/>
      <c r="H6" s="87"/>
      <c r="I6" s="87"/>
      <c r="J6" s="87"/>
      <c r="K6" s="87"/>
      <c r="L6" s="87"/>
      <c r="M6" s="88"/>
      <c r="O6" s="86"/>
      <c r="P6" s="87"/>
      <c r="Q6" s="87"/>
      <c r="R6" s="87"/>
      <c r="S6" s="87"/>
      <c r="T6" s="87"/>
      <c r="U6" s="87"/>
      <c r="V6" s="87"/>
      <c r="W6" s="87"/>
      <c r="X6" s="87"/>
      <c r="Y6" s="88"/>
    </row>
    <row r="7" spans="3:25" ht="15.5" customHeight="1" x14ac:dyDescent="0.2">
      <c r="C7" s="19"/>
      <c r="D7" s="20"/>
      <c r="E7" s="20"/>
      <c r="F7" s="20"/>
      <c r="G7" s="20"/>
      <c r="H7" s="117" t="s">
        <v>72</v>
      </c>
      <c r="I7" s="117"/>
      <c r="J7" s="117"/>
      <c r="K7" s="117"/>
      <c r="L7" s="117"/>
      <c r="M7" s="118"/>
      <c r="O7" s="19"/>
      <c r="P7" s="41" t="s">
        <v>76</v>
      </c>
      <c r="Q7" s="20"/>
      <c r="R7" s="57">
        <f>SUM(Output!W8:W107)</f>
        <v>1093295.3157436578</v>
      </c>
      <c r="S7" s="20"/>
      <c r="T7" s="41" t="s">
        <v>69</v>
      </c>
      <c r="U7" s="20"/>
      <c r="V7" s="57">
        <f>SUM(Output!Z8:Z107)</f>
        <v>1093295.3157436578</v>
      </c>
      <c r="W7" s="94"/>
      <c r="X7" s="94"/>
      <c r="Y7" s="95"/>
    </row>
    <row r="8" spans="3:25" x14ac:dyDescent="0.2">
      <c r="C8" s="19"/>
      <c r="D8" s="25" t="s">
        <v>6</v>
      </c>
      <c r="E8" s="20"/>
      <c r="F8" s="106" t="s">
        <v>53</v>
      </c>
      <c r="G8" s="44"/>
      <c r="H8" s="117"/>
      <c r="I8" s="117"/>
      <c r="J8" s="117"/>
      <c r="K8" s="117"/>
      <c r="L8" s="117"/>
      <c r="M8" s="118"/>
      <c r="O8" s="19"/>
      <c r="P8" s="41" t="s">
        <v>77</v>
      </c>
      <c r="Q8" s="20"/>
      <c r="R8" s="57">
        <f>SUM(Output!X8:X107)</f>
        <v>1093295.3157436578</v>
      </c>
      <c r="S8" s="44"/>
      <c r="T8" s="41" t="s">
        <v>78</v>
      </c>
      <c r="U8" s="20"/>
      <c r="V8" s="57">
        <f>SUM(Output!AC8:AC107)</f>
        <v>1093295.3157436578</v>
      </c>
      <c r="W8" s="94"/>
      <c r="X8" s="94"/>
      <c r="Y8" s="95"/>
    </row>
    <row r="9" spans="3:25" x14ac:dyDescent="0.2">
      <c r="C9" s="19"/>
      <c r="D9" s="20"/>
      <c r="E9" s="20"/>
      <c r="F9" s="20"/>
      <c r="G9" s="20"/>
      <c r="H9" s="117"/>
      <c r="I9" s="117"/>
      <c r="J9" s="117"/>
      <c r="K9" s="117"/>
      <c r="L9" s="117"/>
      <c r="M9" s="118"/>
      <c r="O9" s="19"/>
      <c r="P9" s="41" t="s">
        <v>79</v>
      </c>
      <c r="Q9" s="20"/>
      <c r="R9" s="57">
        <f>SUM(Output!Y8:Y107)</f>
        <v>1093295.3157436578</v>
      </c>
      <c r="S9" s="20"/>
      <c r="T9" s="94"/>
      <c r="U9" s="94"/>
      <c r="V9" s="94"/>
      <c r="W9" s="94"/>
      <c r="X9" s="94"/>
      <c r="Y9" s="95"/>
    </row>
    <row r="10" spans="3:25" ht="5" customHeight="1" x14ac:dyDescent="0.2">
      <c r="C10" s="89"/>
      <c r="D10" s="90"/>
      <c r="E10" s="90"/>
      <c r="F10" s="90"/>
      <c r="G10" s="90"/>
      <c r="H10" s="90"/>
      <c r="I10" s="90"/>
      <c r="J10" s="90"/>
      <c r="K10" s="90"/>
      <c r="L10" s="90"/>
      <c r="M10" s="91"/>
      <c r="O10" s="89"/>
      <c r="P10" s="90"/>
      <c r="Q10" s="90"/>
      <c r="R10" s="90"/>
      <c r="S10" s="90"/>
      <c r="T10" s="90"/>
      <c r="U10" s="90"/>
      <c r="V10" s="90"/>
      <c r="W10" s="90"/>
      <c r="X10" s="90"/>
      <c r="Y10" s="91"/>
    </row>
    <row r="11" spans="3:25" x14ac:dyDescent="0.2">
      <c r="C11" s="92"/>
      <c r="D11" s="92"/>
      <c r="E11" s="92"/>
      <c r="F11" s="92"/>
      <c r="G11" s="92"/>
      <c r="H11" s="93"/>
      <c r="I11" s="93"/>
      <c r="J11" s="93"/>
      <c r="K11" s="93"/>
      <c r="L11" s="93"/>
      <c r="M11" s="93"/>
    </row>
    <row r="12" spans="3:25" x14ac:dyDescent="0.2">
      <c r="C12" s="122" t="s">
        <v>85</v>
      </c>
      <c r="D12" s="122"/>
      <c r="E12" s="122"/>
      <c r="F12" s="122"/>
      <c r="G12" s="122"/>
      <c r="H12" s="122"/>
      <c r="I12" s="122"/>
      <c r="J12" s="122"/>
      <c r="K12" s="122"/>
      <c r="L12" s="122"/>
      <c r="M12" s="122"/>
    </row>
    <row r="13" spans="3:25" x14ac:dyDescent="0.2">
      <c r="C13" s="119" t="s">
        <v>84</v>
      </c>
      <c r="D13" s="120"/>
      <c r="E13" s="120"/>
      <c r="F13" s="120"/>
      <c r="G13" s="120"/>
      <c r="H13" s="120"/>
      <c r="I13" s="120"/>
      <c r="J13" s="120"/>
      <c r="K13" s="120"/>
      <c r="L13" s="120"/>
      <c r="M13" s="121"/>
      <c r="O13" s="112" t="s">
        <v>74</v>
      </c>
      <c r="P13" s="113"/>
      <c r="Q13" s="113"/>
      <c r="R13" s="113"/>
      <c r="S13" s="113"/>
      <c r="T13" s="113"/>
      <c r="U13" s="113"/>
      <c r="V13" s="113"/>
      <c r="W13" s="113"/>
      <c r="X13" s="113"/>
      <c r="Y13" s="114"/>
    </row>
    <row r="14" spans="3:25" x14ac:dyDescent="0.2">
      <c r="C14" s="48" t="s">
        <v>64</v>
      </c>
      <c r="D14" s="17"/>
      <c r="E14" s="17"/>
      <c r="F14" s="17"/>
      <c r="G14" s="17"/>
      <c r="H14" s="17"/>
      <c r="I14" s="17"/>
      <c r="J14" s="17"/>
      <c r="K14" s="17"/>
      <c r="L14" s="17"/>
      <c r="M14" s="18"/>
      <c r="O14" s="48" t="s">
        <v>64</v>
      </c>
      <c r="P14" s="17"/>
      <c r="Q14" s="17"/>
      <c r="R14" s="17"/>
      <c r="S14" s="17"/>
      <c r="T14" s="17"/>
      <c r="U14" s="17"/>
      <c r="V14" s="17"/>
      <c r="W14" s="17"/>
      <c r="X14" s="17"/>
      <c r="Y14" s="18"/>
    </row>
    <row r="15" spans="3:25" ht="1" customHeight="1" x14ac:dyDescent="0.2">
      <c r="C15" s="42"/>
      <c r="D15" s="20"/>
      <c r="E15" s="20"/>
      <c r="F15" s="20"/>
      <c r="G15" s="20"/>
      <c r="H15" s="20"/>
      <c r="I15" s="20"/>
      <c r="J15" s="20"/>
      <c r="K15" s="20"/>
      <c r="L15" s="20"/>
      <c r="M15" s="21"/>
      <c r="O15" s="42"/>
      <c r="P15" s="20"/>
      <c r="Q15" s="20"/>
      <c r="R15" s="20"/>
      <c r="S15" s="20"/>
      <c r="T15" s="20"/>
      <c r="U15" s="20"/>
      <c r="V15" s="20"/>
      <c r="W15" s="20"/>
      <c r="X15" s="20"/>
      <c r="Y15" s="21"/>
    </row>
    <row r="16" spans="3:25" x14ac:dyDescent="0.2">
      <c r="C16" s="39" t="s">
        <v>59</v>
      </c>
      <c r="D16" s="20"/>
      <c r="E16" s="20"/>
      <c r="F16" s="44" t="s">
        <v>5</v>
      </c>
      <c r="G16" s="44"/>
      <c r="H16" s="44" t="s">
        <v>60</v>
      </c>
      <c r="I16" s="44"/>
      <c r="J16" s="44" t="s">
        <v>21</v>
      </c>
      <c r="K16" s="44"/>
      <c r="L16" s="44" t="s">
        <v>18</v>
      </c>
      <c r="M16" s="21"/>
      <c r="O16" s="39" t="s">
        <v>59</v>
      </c>
      <c r="P16" s="20"/>
      <c r="Q16" s="20"/>
      <c r="R16" s="44" t="s">
        <v>5</v>
      </c>
      <c r="S16" s="44"/>
      <c r="T16" s="44" t="s">
        <v>60</v>
      </c>
      <c r="U16" s="44"/>
      <c r="V16" s="44" t="s">
        <v>21</v>
      </c>
      <c r="W16" s="44"/>
      <c r="X16" s="44" t="s">
        <v>18</v>
      </c>
      <c r="Y16" s="21"/>
    </row>
    <row r="17" spans="3:25" x14ac:dyDescent="0.2">
      <c r="C17" s="39"/>
      <c r="D17" s="43" t="s">
        <v>61</v>
      </c>
      <c r="E17" s="20"/>
      <c r="F17" s="85">
        <f>IF(F8="Standard",'Staff-dependent calculations'!F7,IF(F8="Contingency",'Staff-dependent calculations'!G7,'Staff-dependent calculations'!H7))</f>
        <v>2</v>
      </c>
      <c r="G17" s="47"/>
      <c r="H17" s="85">
        <f>IF(F8="Standard",'Staff-dependent calculations'!F8,IF(F8="Contingency",'Staff-dependent calculations'!G8,'Staff-dependent calculations'!H8))</f>
        <v>3</v>
      </c>
      <c r="I17" s="40"/>
      <c r="J17" s="85">
        <f>IF(F8="Standard",'Staff-dependent calculations'!F9,IF(F8="Contingency",'Staff-dependent calculations'!G9,'Staff-dependent calculations'!H9))</f>
        <v>4</v>
      </c>
      <c r="K17" s="40"/>
      <c r="L17" s="85">
        <f>IF(F8="Standard",'Staff-dependent calculations'!F10,IF(F8="Contingency",'Staff-dependent calculations'!G10,'Staff-dependent calculations'!H10))</f>
        <v>12</v>
      </c>
      <c r="M17" s="21"/>
      <c r="O17" s="39"/>
      <c r="P17" s="43" t="s">
        <v>61</v>
      </c>
      <c r="Q17" s="20"/>
      <c r="R17" s="107">
        <v>2</v>
      </c>
      <c r="S17" s="47"/>
      <c r="T17" s="107">
        <v>5</v>
      </c>
      <c r="U17" s="40"/>
      <c r="V17" s="107">
        <v>4</v>
      </c>
      <c r="W17" s="40"/>
      <c r="X17" s="107">
        <v>20</v>
      </c>
      <c r="Y17" s="21"/>
    </row>
    <row r="18" spans="3:25" ht="1" customHeight="1" x14ac:dyDescent="0.2">
      <c r="C18" s="39"/>
      <c r="D18" s="43"/>
      <c r="E18" s="20"/>
      <c r="F18" s="47"/>
      <c r="G18" s="47"/>
      <c r="H18" s="40"/>
      <c r="I18" s="40"/>
      <c r="J18" s="40"/>
      <c r="K18" s="40"/>
      <c r="L18" s="40"/>
      <c r="M18" s="21"/>
      <c r="O18" s="39"/>
      <c r="P18" s="43"/>
      <c r="Q18" s="20"/>
      <c r="R18" s="47"/>
      <c r="S18" s="47"/>
      <c r="T18" s="40"/>
      <c r="U18" s="40"/>
      <c r="V18" s="40"/>
      <c r="W18" s="40"/>
      <c r="X18" s="40"/>
      <c r="Y18" s="21"/>
    </row>
    <row r="19" spans="3:25" x14ac:dyDescent="0.2">
      <c r="C19" s="19"/>
      <c r="D19" s="43" t="s">
        <v>23</v>
      </c>
      <c r="E19" s="20"/>
      <c r="F19" s="85">
        <f>IF(F8="Standard",'Staff-dependent calculations'!F11,IF(F8="Contingency",'Staff-dependent calculations'!G11,'Staff-dependent calculations'!H11))</f>
        <v>3.4</v>
      </c>
      <c r="G19" s="20"/>
      <c r="H19" s="85">
        <f>IF(F8="Standard",'Staff-dependent calculations'!F12,IF(F8="Contingency",'Staff-dependent calculations'!G12,'Staff-dependent calculations'!H12))</f>
        <v>5.7</v>
      </c>
      <c r="I19" s="20"/>
      <c r="J19" s="85">
        <f>IF(F8="Standard",'Staff-dependent calculations'!F13,IF(F8="Contingency",'Staff-dependent calculations'!G13,'Staff-dependent calculations'!H13))</f>
        <v>15</v>
      </c>
      <c r="K19" s="20"/>
      <c r="L19" s="85">
        <f>IF(F8="Standard",'Staff-dependent calculations'!F14,IF(F8="Contingency",'Staff-dependent calculations'!G14,'Staff-dependent calculations'!H14))</f>
        <v>24</v>
      </c>
      <c r="M19" s="21"/>
      <c r="O19" s="19"/>
      <c r="P19" s="43" t="s">
        <v>23</v>
      </c>
      <c r="Q19" s="20"/>
      <c r="R19" s="107">
        <v>24</v>
      </c>
      <c r="S19" s="20"/>
      <c r="T19" s="107">
        <v>24</v>
      </c>
      <c r="U19" s="20"/>
      <c r="V19" s="107">
        <v>24</v>
      </c>
      <c r="W19" s="20"/>
      <c r="X19" s="107">
        <v>40</v>
      </c>
      <c r="Y19" s="21"/>
    </row>
    <row r="20" spans="3:25" ht="1" customHeight="1" x14ac:dyDescent="0.2">
      <c r="C20" s="19"/>
      <c r="D20" s="43"/>
      <c r="E20" s="20"/>
      <c r="F20" s="20"/>
      <c r="G20" s="20"/>
      <c r="H20" s="20"/>
      <c r="I20" s="20"/>
      <c r="J20" s="20"/>
      <c r="K20" s="20"/>
      <c r="L20" s="20"/>
      <c r="M20" s="21"/>
      <c r="O20" s="19"/>
      <c r="P20" s="43"/>
      <c r="Q20" s="20"/>
      <c r="R20" s="20"/>
      <c r="S20" s="20"/>
      <c r="T20" s="20"/>
      <c r="U20" s="20"/>
      <c r="V20" s="20"/>
      <c r="W20" s="20"/>
      <c r="X20" s="20"/>
      <c r="Y20" s="21"/>
    </row>
    <row r="21" spans="3:25" x14ac:dyDescent="0.2">
      <c r="C21" s="19"/>
      <c r="D21" s="43" t="s">
        <v>24</v>
      </c>
      <c r="E21" s="20"/>
      <c r="F21" s="85">
        <f>IF(F8="Standard",'Staff-dependent calculations'!F15,IF(F8="Contingency",'Staff-dependent calculations'!G15,'Staff-dependent calculations'!H15))</f>
        <v>12</v>
      </c>
      <c r="G21" s="20"/>
      <c r="H21" s="85">
        <f>IF(F8="Standard",'Staff-dependent calculations'!F16,IF(F8="Contingency",'Staff-dependent calculations'!G16,'Staff-dependent calculations'!H16))</f>
        <v>20</v>
      </c>
      <c r="I21" s="20"/>
      <c r="J21" s="85">
        <f>IF(F8="Standard",'Staff-dependent calculations'!F17,IF(F8="Contingency",'Staff-dependent calculations'!G17,'Staff-dependent calculations'!H17))</f>
        <v>20</v>
      </c>
      <c r="K21" s="20"/>
      <c r="L21" s="85">
        <f>IF(F8="Standard",'Staff-dependent calculations'!F18,IF(F8="Contingency",'Staff-dependent calculations'!G18,'Staff-dependent calculations'!H18))</f>
        <v>24</v>
      </c>
      <c r="M21" s="21"/>
      <c r="O21" s="19"/>
      <c r="P21" s="43" t="s">
        <v>24</v>
      </c>
      <c r="Q21" s="20"/>
      <c r="R21" s="107">
        <v>12</v>
      </c>
      <c r="S21" s="20"/>
      <c r="T21" s="107">
        <v>20</v>
      </c>
      <c r="U21" s="20"/>
      <c r="V21" s="107">
        <v>15</v>
      </c>
      <c r="W21" s="20"/>
      <c r="X21" s="107">
        <v>12</v>
      </c>
      <c r="Y21" s="21"/>
    </row>
    <row r="22" spans="3:25" ht="1" customHeight="1" x14ac:dyDescent="0.2">
      <c r="C22" s="19"/>
      <c r="D22" s="43"/>
      <c r="E22" s="20"/>
      <c r="F22" s="20"/>
      <c r="G22" s="20"/>
      <c r="H22" s="20"/>
      <c r="I22" s="20"/>
      <c r="J22" s="20"/>
      <c r="K22" s="20"/>
      <c r="L22" s="20"/>
      <c r="M22" s="21"/>
      <c r="O22" s="19"/>
      <c r="P22" s="43"/>
      <c r="Q22" s="20"/>
      <c r="R22" s="20"/>
      <c r="S22" s="20"/>
      <c r="T22" s="20"/>
      <c r="U22" s="20"/>
      <c r="V22" s="20"/>
      <c r="W22" s="20"/>
      <c r="X22" s="20"/>
      <c r="Y22" s="21"/>
    </row>
    <row r="23" spans="3:25" x14ac:dyDescent="0.2">
      <c r="C23" s="19"/>
      <c r="D23" s="43" t="s">
        <v>62</v>
      </c>
      <c r="E23" s="20"/>
      <c r="F23" s="85">
        <f>IF(F8="Standard",'Staff-dependent calculations'!F19,IF(F8="Contingency",'Staff-dependent calculations'!G19,'Staff-dependent calculations'!H19))</f>
        <v>8</v>
      </c>
      <c r="G23" s="20"/>
      <c r="H23" s="85">
        <f>IF(F8="Standard",'Staff-dependent calculations'!F20,IF(F8="Contingency",'Staff-dependent calculations'!G20,'Staff-dependent calculations'!H20))</f>
        <v>12</v>
      </c>
      <c r="I23" s="20"/>
      <c r="J23" s="85">
        <f>IF(F8="Standard",'Staff-dependent calculations'!F21,IF(F8="Contingency",'Staff-dependent calculations'!G21,'Staff-dependent calculations'!H21))</f>
        <v>1E+100</v>
      </c>
      <c r="K23" s="45"/>
      <c r="L23" s="85">
        <f>IF(F8="Standard",'Staff-dependent calculations'!F22,IF(F8="Contingency",'Staff-dependent calculations'!G22,'Staff-dependent calculations'!H22))</f>
        <v>1E+100</v>
      </c>
      <c r="M23" s="21"/>
      <c r="O23" s="19"/>
      <c r="P23" s="43" t="s">
        <v>62</v>
      </c>
      <c r="Q23" s="20"/>
      <c r="R23" s="107">
        <v>8</v>
      </c>
      <c r="S23" s="20"/>
      <c r="T23" s="107">
        <v>8</v>
      </c>
      <c r="U23" s="20"/>
      <c r="V23" s="107">
        <v>1E+100</v>
      </c>
      <c r="W23" s="45"/>
      <c r="X23" s="107">
        <v>1E+100</v>
      </c>
      <c r="Y23" s="21"/>
    </row>
    <row r="24" spans="3:25" ht="1" customHeight="1" x14ac:dyDescent="0.2">
      <c r="C24" s="19"/>
      <c r="D24" s="43"/>
      <c r="E24" s="20"/>
      <c r="F24" s="47"/>
      <c r="G24" s="20"/>
      <c r="H24" s="47"/>
      <c r="I24" s="20"/>
      <c r="J24" s="47"/>
      <c r="K24" s="45"/>
      <c r="L24" s="47"/>
      <c r="M24" s="21"/>
      <c r="O24" s="19"/>
      <c r="P24" s="43"/>
      <c r="Q24" s="20"/>
      <c r="R24" s="47"/>
      <c r="S24" s="20"/>
      <c r="T24" s="47"/>
      <c r="U24" s="20"/>
      <c r="V24" s="47"/>
      <c r="W24" s="45"/>
      <c r="X24" s="47"/>
      <c r="Y24" s="21"/>
    </row>
    <row r="25" spans="3:25" x14ac:dyDescent="0.2">
      <c r="C25" s="39" t="s">
        <v>83</v>
      </c>
      <c r="D25" s="20"/>
      <c r="E25" s="20"/>
      <c r="F25" s="20"/>
      <c r="G25" s="20"/>
      <c r="H25" s="20"/>
      <c r="I25" s="20"/>
      <c r="J25" s="20"/>
      <c r="K25" s="20"/>
      <c r="L25" s="20"/>
      <c r="M25" s="21"/>
      <c r="O25" s="39" t="s">
        <v>83</v>
      </c>
      <c r="P25" s="20"/>
      <c r="Q25" s="20"/>
      <c r="R25" s="20"/>
      <c r="S25" s="20"/>
      <c r="T25" s="20"/>
      <c r="U25" s="20"/>
      <c r="V25" s="20"/>
      <c r="W25" s="20"/>
      <c r="X25" s="20"/>
      <c r="Y25" s="21"/>
    </row>
    <row r="26" spans="3:25" x14ac:dyDescent="0.2">
      <c r="C26" s="19"/>
      <c r="D26" s="43" t="s">
        <v>61</v>
      </c>
      <c r="E26" s="20"/>
      <c r="F26" s="85">
        <f>'Staff-dependent calculations'!D57</f>
        <v>8</v>
      </c>
      <c r="G26" s="20"/>
      <c r="H26" s="20"/>
      <c r="I26" s="20"/>
      <c r="J26" s="20"/>
      <c r="K26" s="20"/>
      <c r="L26" s="20"/>
      <c r="M26" s="21"/>
      <c r="O26" s="19"/>
      <c r="P26" s="43" t="s">
        <v>61</v>
      </c>
      <c r="Q26" s="20"/>
      <c r="R26" s="107">
        <v>8</v>
      </c>
      <c r="S26" s="20"/>
      <c r="T26" s="20"/>
      <c r="U26" s="20"/>
      <c r="V26" s="20"/>
      <c r="W26" s="20"/>
      <c r="X26" s="20"/>
      <c r="Y26" s="21"/>
    </row>
    <row r="27" spans="3:25" ht="1" customHeight="1" x14ac:dyDescent="0.2">
      <c r="C27" s="19"/>
      <c r="D27" s="43"/>
      <c r="E27" s="20"/>
      <c r="F27" s="20"/>
      <c r="G27" s="20"/>
      <c r="H27" s="20"/>
      <c r="I27" s="20"/>
      <c r="J27" s="20"/>
      <c r="K27" s="20"/>
      <c r="L27" s="20"/>
      <c r="M27" s="21"/>
      <c r="O27" s="19"/>
      <c r="P27" s="43"/>
      <c r="Q27" s="20"/>
      <c r="R27" s="20"/>
      <c r="S27" s="20"/>
      <c r="T27" s="20"/>
      <c r="U27" s="20"/>
      <c r="V27" s="20"/>
      <c r="W27" s="20"/>
      <c r="X27" s="20"/>
      <c r="Y27" s="21"/>
    </row>
    <row r="28" spans="3:25" x14ac:dyDescent="0.2">
      <c r="C28" s="19"/>
      <c r="D28" s="43" t="s">
        <v>23</v>
      </c>
      <c r="E28" s="20"/>
      <c r="F28" s="85">
        <f>'Staff-dependent calculations'!D58</f>
        <v>12</v>
      </c>
      <c r="G28" s="20"/>
      <c r="H28" s="20"/>
      <c r="I28" s="20"/>
      <c r="J28" s="20"/>
      <c r="K28" s="20"/>
      <c r="L28" s="20"/>
      <c r="M28" s="21"/>
      <c r="O28" s="19"/>
      <c r="P28" s="43" t="s">
        <v>23</v>
      </c>
      <c r="Q28" s="20"/>
      <c r="R28" s="107">
        <v>12</v>
      </c>
      <c r="S28" s="20"/>
      <c r="T28" s="20"/>
      <c r="U28" s="20"/>
      <c r="V28" s="20"/>
      <c r="W28" s="20"/>
      <c r="X28" s="20"/>
      <c r="Y28" s="21"/>
    </row>
    <row r="29" spans="3:25" ht="1" customHeight="1" x14ac:dyDescent="0.2">
      <c r="C29" s="19"/>
      <c r="D29" s="43"/>
      <c r="E29" s="20"/>
      <c r="F29" s="20"/>
      <c r="G29" s="20"/>
      <c r="H29" s="20"/>
      <c r="I29" s="20"/>
      <c r="J29" s="20"/>
      <c r="K29" s="20"/>
      <c r="L29" s="20"/>
      <c r="M29" s="21"/>
      <c r="O29" s="19"/>
      <c r="P29" s="43"/>
      <c r="Q29" s="20"/>
      <c r="R29" s="20"/>
      <c r="S29" s="20"/>
      <c r="T29" s="20"/>
      <c r="U29" s="20"/>
      <c r="V29" s="20"/>
      <c r="W29" s="20"/>
      <c r="X29" s="20"/>
      <c r="Y29" s="21"/>
    </row>
    <row r="30" spans="3:25" x14ac:dyDescent="0.2">
      <c r="C30" s="19"/>
      <c r="D30" s="43" t="s">
        <v>24</v>
      </c>
      <c r="E30" s="20"/>
      <c r="F30" s="85">
        <f>'Staff-dependent calculations'!D59</f>
        <v>12</v>
      </c>
      <c r="G30" s="20"/>
      <c r="H30" s="20"/>
      <c r="I30" s="20"/>
      <c r="J30" s="20"/>
      <c r="K30" s="20"/>
      <c r="L30" s="20"/>
      <c r="M30" s="21"/>
      <c r="O30" s="19"/>
      <c r="P30" s="43" t="s">
        <v>24</v>
      </c>
      <c r="Q30" s="20"/>
      <c r="R30" s="107">
        <v>12</v>
      </c>
      <c r="S30" s="20"/>
      <c r="T30" s="20"/>
      <c r="U30" s="20"/>
      <c r="V30" s="20"/>
      <c r="W30" s="20"/>
      <c r="X30" s="20"/>
      <c r="Y30" s="21"/>
    </row>
    <row r="31" spans="3:25" ht="1" customHeight="1" x14ac:dyDescent="0.2">
      <c r="C31" s="19"/>
      <c r="D31" s="43"/>
      <c r="E31" s="20"/>
      <c r="F31" s="20"/>
      <c r="G31" s="20"/>
      <c r="H31" s="20"/>
      <c r="I31" s="20"/>
      <c r="J31" s="20"/>
      <c r="K31" s="20"/>
      <c r="L31" s="20"/>
      <c r="M31" s="21"/>
      <c r="O31" s="19"/>
      <c r="P31" s="43"/>
      <c r="Q31" s="20"/>
      <c r="R31" s="20"/>
      <c r="S31" s="20"/>
      <c r="T31" s="20"/>
      <c r="U31" s="20"/>
      <c r="V31" s="20"/>
      <c r="W31" s="20"/>
      <c r="X31" s="20"/>
      <c r="Y31" s="21"/>
    </row>
    <row r="32" spans="3:25" x14ac:dyDescent="0.2">
      <c r="C32" s="19"/>
      <c r="D32" s="43" t="s">
        <v>62</v>
      </c>
      <c r="E32" s="20"/>
      <c r="F32" s="85">
        <f>'Staff-dependent calculations'!D60</f>
        <v>8</v>
      </c>
      <c r="G32" s="20"/>
      <c r="H32" s="20"/>
      <c r="I32" s="20"/>
      <c r="J32" s="20"/>
      <c r="K32" s="20"/>
      <c r="L32" s="20"/>
      <c r="M32" s="21"/>
      <c r="O32" s="19"/>
      <c r="P32" s="43" t="s">
        <v>62</v>
      </c>
      <c r="Q32" s="20"/>
      <c r="R32" s="107">
        <v>8</v>
      </c>
      <c r="S32" s="20"/>
      <c r="T32" s="20"/>
      <c r="U32" s="20"/>
      <c r="V32" s="20"/>
      <c r="W32" s="20"/>
      <c r="X32" s="20"/>
      <c r="Y32" s="21"/>
    </row>
    <row r="33" spans="3:25" ht="1" customHeight="1" x14ac:dyDescent="0.2">
      <c r="C33" s="19"/>
      <c r="D33" s="43"/>
      <c r="E33" s="20"/>
      <c r="F33" s="20"/>
      <c r="G33" s="20"/>
      <c r="H33" s="20"/>
      <c r="I33" s="20"/>
      <c r="J33" s="20"/>
      <c r="K33" s="20"/>
      <c r="L33" s="20"/>
      <c r="M33" s="21"/>
      <c r="O33" s="19"/>
      <c r="P33" s="43"/>
      <c r="Q33" s="20"/>
      <c r="R33" s="20"/>
      <c r="S33" s="20"/>
      <c r="T33" s="20"/>
      <c r="U33" s="20"/>
      <c r="V33" s="20"/>
      <c r="W33" s="20"/>
      <c r="X33" s="20"/>
      <c r="Y33" s="21"/>
    </row>
    <row r="34" spans="3:25" x14ac:dyDescent="0.2">
      <c r="C34" s="39" t="s">
        <v>47</v>
      </c>
      <c r="D34" s="20"/>
      <c r="E34" s="20"/>
      <c r="F34" s="20"/>
      <c r="G34" s="20"/>
      <c r="H34" s="20"/>
      <c r="I34" s="20"/>
      <c r="J34" s="20"/>
      <c r="K34" s="20"/>
      <c r="L34" s="20"/>
      <c r="M34" s="21"/>
      <c r="O34" s="39" t="s">
        <v>47</v>
      </c>
      <c r="P34" s="20"/>
      <c r="Q34" s="20"/>
      <c r="R34" s="20"/>
      <c r="S34" s="20"/>
      <c r="T34" s="20"/>
      <c r="U34" s="20"/>
      <c r="V34" s="20"/>
      <c r="W34" s="20"/>
      <c r="X34" s="20"/>
      <c r="Y34" s="21"/>
    </row>
    <row r="35" spans="3:25" x14ac:dyDescent="0.2">
      <c r="C35" s="19"/>
      <c r="D35" s="43" t="s">
        <v>1</v>
      </c>
      <c r="E35" s="20"/>
      <c r="F35" s="85">
        <f>IF(F8="Standard",'Staff-dependent calculations'!D46,IF(F8="Contingency",'Staff-dependent calculations'!E46,'Staff-dependent calculations'!F46))</f>
        <v>1</v>
      </c>
      <c r="G35" s="20"/>
      <c r="H35" s="20"/>
      <c r="I35" s="20"/>
      <c r="J35" s="20"/>
      <c r="K35" s="20"/>
      <c r="L35" s="20"/>
      <c r="M35" s="21"/>
      <c r="O35" s="19"/>
      <c r="P35" s="43" t="s">
        <v>1</v>
      </c>
      <c r="Q35" s="20"/>
      <c r="R35" s="107">
        <v>1</v>
      </c>
      <c r="S35" s="20"/>
      <c r="T35" s="20"/>
      <c r="U35" s="20"/>
      <c r="V35" s="20"/>
      <c r="W35" s="20"/>
      <c r="X35" s="20"/>
      <c r="Y35" s="21"/>
    </row>
    <row r="36" spans="3:25" ht="1" customHeight="1" x14ac:dyDescent="0.2">
      <c r="C36" s="19"/>
      <c r="D36" s="43"/>
      <c r="E36" s="20"/>
      <c r="F36" s="20"/>
      <c r="G36" s="20"/>
      <c r="H36" s="20"/>
      <c r="I36" s="20"/>
      <c r="J36" s="20"/>
      <c r="K36" s="20"/>
      <c r="L36" s="20"/>
      <c r="M36" s="21"/>
      <c r="O36" s="19"/>
      <c r="P36" s="43"/>
      <c r="Q36" s="20"/>
      <c r="R36" s="20"/>
      <c r="S36" s="20"/>
      <c r="T36" s="20"/>
      <c r="U36" s="20"/>
      <c r="V36" s="20"/>
      <c r="W36" s="20"/>
      <c r="X36" s="20"/>
      <c r="Y36" s="21"/>
    </row>
    <row r="37" spans="3:25" x14ac:dyDescent="0.2">
      <c r="C37" s="19"/>
      <c r="D37" s="43" t="s">
        <v>11</v>
      </c>
      <c r="E37" s="20"/>
      <c r="F37" s="85">
        <f>IF(F8="Standard",'Staff-dependent calculations'!D47,IF(F8="Contingency",'Staff-dependent calculations'!E47,'Staff-dependent calculations'!F47))</f>
        <v>0.5</v>
      </c>
      <c r="G37" s="20"/>
      <c r="H37" s="20"/>
      <c r="I37" s="20"/>
      <c r="J37" s="20"/>
      <c r="K37" s="20"/>
      <c r="L37" s="20"/>
      <c r="M37" s="21"/>
      <c r="O37" s="19"/>
      <c r="P37" s="43" t="s">
        <v>11</v>
      </c>
      <c r="Q37" s="20"/>
      <c r="R37" s="107">
        <v>0.5</v>
      </c>
      <c r="S37" s="20"/>
      <c r="T37" s="20"/>
      <c r="U37" s="20"/>
      <c r="V37" s="20"/>
      <c r="W37" s="20"/>
      <c r="X37" s="20"/>
      <c r="Y37" s="21"/>
    </row>
    <row r="38" spans="3:25" ht="1" customHeight="1" x14ac:dyDescent="0.2">
      <c r="C38" s="19"/>
      <c r="D38" s="43"/>
      <c r="E38" s="20"/>
      <c r="F38" s="20"/>
      <c r="G38" s="20"/>
      <c r="H38" s="20"/>
      <c r="I38" s="20"/>
      <c r="J38" s="20"/>
      <c r="K38" s="20"/>
      <c r="L38" s="20"/>
      <c r="M38" s="21"/>
      <c r="O38" s="19"/>
      <c r="P38" s="43"/>
      <c r="Q38" s="20"/>
      <c r="R38" s="20"/>
      <c r="S38" s="20"/>
      <c r="T38" s="20"/>
      <c r="U38" s="20"/>
      <c r="V38" s="20"/>
      <c r="W38" s="20"/>
      <c r="X38" s="20"/>
      <c r="Y38" s="21"/>
    </row>
    <row r="39" spans="3:25" x14ac:dyDescent="0.2">
      <c r="C39" s="19"/>
      <c r="D39" s="43" t="s">
        <v>80</v>
      </c>
      <c r="E39" s="20"/>
      <c r="F39" s="85">
        <f>IF(F8="Standard",'Staff-dependent calculations'!D48,IF(F8="Contingency",'Staff-dependent calculations'!E48,'Staff-dependent calculations'!F48))</f>
        <v>0.05</v>
      </c>
      <c r="G39" s="20"/>
      <c r="H39" s="20"/>
      <c r="I39" s="20"/>
      <c r="J39" s="20"/>
      <c r="K39" s="20"/>
      <c r="L39" s="20"/>
      <c r="M39" s="21"/>
      <c r="O39" s="19"/>
      <c r="P39" s="43" t="s">
        <v>80</v>
      </c>
      <c r="Q39" s="20"/>
      <c r="R39" s="107">
        <v>0.05</v>
      </c>
      <c r="S39" s="20"/>
      <c r="T39" s="20"/>
      <c r="U39" s="20"/>
      <c r="V39" s="20"/>
      <c r="W39" s="20"/>
      <c r="X39" s="20"/>
      <c r="Y39" s="21"/>
    </row>
    <row r="40" spans="3:25" ht="1" customHeight="1" x14ac:dyDescent="0.2">
      <c r="C40" s="19"/>
      <c r="D40" s="43"/>
      <c r="E40" s="20"/>
      <c r="F40" s="20"/>
      <c r="G40" s="20"/>
      <c r="H40" s="20"/>
      <c r="I40" s="20"/>
      <c r="J40" s="20"/>
      <c r="K40" s="20"/>
      <c r="L40" s="20"/>
      <c r="M40" s="21"/>
      <c r="O40" s="19"/>
      <c r="P40" s="43"/>
      <c r="Q40" s="20"/>
      <c r="R40" s="20"/>
      <c r="S40" s="20"/>
      <c r="T40" s="20"/>
      <c r="U40" s="20"/>
      <c r="V40" s="20"/>
      <c r="W40" s="20"/>
      <c r="X40" s="20"/>
      <c r="Y40" s="21"/>
    </row>
    <row r="41" spans="3:25" x14ac:dyDescent="0.2">
      <c r="C41" s="19"/>
      <c r="D41" s="43" t="s">
        <v>69</v>
      </c>
      <c r="E41" s="20"/>
      <c r="F41" s="85">
        <f>IF(F8="Standard",'Staff-dependent calculations'!D49,IF(F8="Contingency",'Staff-dependent calculations'!E49,'Staff-dependent calculations'!F49))</f>
        <v>0.05</v>
      </c>
      <c r="G41" s="20"/>
      <c r="H41" s="20"/>
      <c r="I41" s="20"/>
      <c r="J41" s="20"/>
      <c r="K41" s="20"/>
      <c r="L41" s="20"/>
      <c r="M41" s="21"/>
      <c r="N41" s="14"/>
      <c r="O41" s="19"/>
      <c r="P41" s="43" t="s">
        <v>69</v>
      </c>
      <c r="Q41" s="20"/>
      <c r="R41" s="107">
        <v>0.05</v>
      </c>
      <c r="S41" s="20"/>
      <c r="T41" s="20"/>
      <c r="U41" s="20"/>
      <c r="V41" s="20"/>
      <c r="W41" s="20"/>
      <c r="X41" s="20"/>
      <c r="Y41" s="21"/>
    </row>
    <row r="42" spans="3:25" ht="1" customHeight="1" x14ac:dyDescent="0.2">
      <c r="C42" s="19"/>
      <c r="D42" s="43"/>
      <c r="E42" s="20"/>
      <c r="F42" s="20"/>
      <c r="G42" s="20"/>
      <c r="H42" s="20"/>
      <c r="I42" s="20"/>
      <c r="J42" s="20"/>
      <c r="K42" s="20"/>
      <c r="L42" s="20"/>
      <c r="M42" s="21"/>
      <c r="N42" s="14"/>
      <c r="O42" s="19"/>
      <c r="P42" s="43"/>
      <c r="Q42" s="20"/>
      <c r="R42" s="20"/>
      <c r="S42" s="20"/>
      <c r="T42" s="20"/>
      <c r="U42" s="20"/>
      <c r="V42" s="20"/>
      <c r="W42" s="20"/>
      <c r="X42" s="20"/>
      <c r="Y42" s="21"/>
    </row>
    <row r="43" spans="3:25" x14ac:dyDescent="0.2">
      <c r="C43" s="19"/>
      <c r="D43" s="43" t="s">
        <v>70</v>
      </c>
      <c r="E43" s="20"/>
      <c r="F43" s="85">
        <f>IF(F8="Standard",'Staff-dependent calculations'!D50,IF(F8="Contingency",'Staff-dependent calculations'!E50,'Staff-dependent calculations'!F50))</f>
        <v>0.05</v>
      </c>
      <c r="G43" s="20"/>
      <c r="H43" s="20"/>
      <c r="I43" s="20"/>
      <c r="J43" s="20"/>
      <c r="K43" s="20"/>
      <c r="L43" s="20"/>
      <c r="M43" s="21"/>
      <c r="N43" s="15"/>
      <c r="O43" s="19"/>
      <c r="P43" s="43" t="s">
        <v>70</v>
      </c>
      <c r="Q43" s="20"/>
      <c r="R43" s="107">
        <v>0.05</v>
      </c>
      <c r="S43" s="20"/>
      <c r="T43" s="20"/>
      <c r="U43" s="20"/>
      <c r="V43" s="20"/>
      <c r="W43" s="20"/>
      <c r="X43" s="20"/>
      <c r="Y43" s="21"/>
    </row>
    <row r="44" spans="3:25" ht="1" customHeight="1" x14ac:dyDescent="0.2">
      <c r="C44" s="19"/>
      <c r="D44" s="43"/>
      <c r="E44" s="20"/>
      <c r="F44" s="20"/>
      <c r="G44" s="20"/>
      <c r="H44" s="20"/>
      <c r="I44" s="20"/>
      <c r="J44" s="20"/>
      <c r="K44" s="20"/>
      <c r="L44" s="20"/>
      <c r="M44" s="21"/>
      <c r="N44" s="15"/>
      <c r="O44" s="19"/>
      <c r="P44" s="43"/>
      <c r="Q44" s="20"/>
      <c r="R44" s="20"/>
      <c r="S44" s="20"/>
      <c r="T44" s="20"/>
      <c r="U44" s="20"/>
      <c r="V44" s="20"/>
      <c r="W44" s="20"/>
      <c r="X44" s="20"/>
      <c r="Y44" s="21"/>
    </row>
    <row r="45" spans="3:25" x14ac:dyDescent="0.2">
      <c r="C45" s="19"/>
      <c r="D45" s="43" t="s">
        <v>71</v>
      </c>
      <c r="E45" s="20"/>
      <c r="F45" s="85">
        <f>IF(F8="Standard",'Staff-dependent calculations'!D51,IF(F8="Contingency",'Staff-dependent calculations'!E51,'Staff-dependent calculations'!F51))</f>
        <v>0.05</v>
      </c>
      <c r="G45" s="20"/>
      <c r="H45" s="20"/>
      <c r="I45" s="20"/>
      <c r="J45" s="20"/>
      <c r="K45" s="20"/>
      <c r="L45" s="20"/>
      <c r="M45" s="21"/>
      <c r="O45" s="19"/>
      <c r="P45" s="43" t="s">
        <v>71</v>
      </c>
      <c r="Q45" s="20"/>
      <c r="R45" s="107">
        <v>0.05</v>
      </c>
      <c r="S45" s="20"/>
      <c r="T45" s="20"/>
      <c r="U45" s="20"/>
      <c r="V45" s="20"/>
      <c r="W45" s="20"/>
      <c r="X45" s="20"/>
      <c r="Y45" s="21"/>
    </row>
    <row r="46" spans="3:25" ht="1" customHeight="1" x14ac:dyDescent="0.2">
      <c r="C46" s="19"/>
      <c r="D46" s="43"/>
      <c r="E46" s="20"/>
      <c r="F46" s="20"/>
      <c r="G46" s="20"/>
      <c r="H46" s="20"/>
      <c r="I46" s="20"/>
      <c r="J46" s="20"/>
      <c r="K46" s="20"/>
      <c r="L46" s="20"/>
      <c r="M46" s="21"/>
      <c r="O46" s="19"/>
      <c r="P46" s="43"/>
      <c r="Q46" s="20"/>
      <c r="R46" s="20"/>
      <c r="S46" s="20"/>
      <c r="T46" s="20"/>
      <c r="U46" s="20"/>
      <c r="V46" s="20"/>
      <c r="W46" s="20"/>
      <c r="X46" s="20"/>
      <c r="Y46" s="21"/>
    </row>
    <row r="47" spans="3:25" x14ac:dyDescent="0.2">
      <c r="C47" s="19"/>
      <c r="D47" s="43" t="s">
        <v>0</v>
      </c>
      <c r="E47" s="20"/>
      <c r="F47" s="85">
        <f>IF(F8="Standard",'Staff-dependent calculations'!D52,IF(F8="Contingency",'Staff-dependent calculations'!E52,'Staff-dependent calculations'!F52))</f>
        <v>1</v>
      </c>
      <c r="G47" s="20"/>
      <c r="H47" s="20"/>
      <c r="I47" s="20"/>
      <c r="J47" s="20"/>
      <c r="K47" s="20"/>
      <c r="L47" s="20"/>
      <c r="M47" s="21"/>
      <c r="O47" s="19"/>
      <c r="P47" s="43" t="s">
        <v>0</v>
      </c>
      <c r="Q47" s="20"/>
      <c r="R47" s="107">
        <v>1</v>
      </c>
      <c r="S47" s="20"/>
      <c r="T47" s="20"/>
      <c r="U47" s="20"/>
      <c r="V47" s="20"/>
      <c r="W47" s="20"/>
      <c r="X47" s="20"/>
      <c r="Y47" s="21"/>
    </row>
    <row r="48" spans="3:25" ht="1" customHeight="1" x14ac:dyDescent="0.2">
      <c r="C48" s="19"/>
      <c r="D48" s="43"/>
      <c r="E48" s="20"/>
      <c r="F48" s="20"/>
      <c r="G48" s="20"/>
      <c r="H48" s="20"/>
      <c r="I48" s="20"/>
      <c r="J48" s="20"/>
      <c r="K48" s="20"/>
      <c r="L48" s="20"/>
      <c r="M48" s="21"/>
      <c r="O48" s="19"/>
      <c r="P48" s="43"/>
      <c r="Q48" s="20"/>
      <c r="R48" s="20"/>
      <c r="S48" s="20"/>
      <c r="T48" s="20"/>
      <c r="U48" s="20"/>
      <c r="V48" s="20"/>
      <c r="W48" s="20"/>
      <c r="X48" s="20"/>
      <c r="Y48" s="21"/>
    </row>
    <row r="49" spans="3:25" x14ac:dyDescent="0.2">
      <c r="C49" s="19"/>
      <c r="D49" s="43" t="s">
        <v>2</v>
      </c>
      <c r="E49" s="20"/>
      <c r="F49" s="85">
        <f>IF(F8="Standard",'Staff-dependent calculations'!D53,IF(F8="Contingency",'Staff-dependent calculations'!E53,'Staff-dependent calculations'!F53))</f>
        <v>500</v>
      </c>
      <c r="G49" s="20"/>
      <c r="H49" s="20"/>
      <c r="I49" s="20"/>
      <c r="J49" s="20"/>
      <c r="K49" s="20"/>
      <c r="L49" s="20"/>
      <c r="M49" s="21"/>
      <c r="O49" s="19"/>
      <c r="P49" s="43" t="s">
        <v>2</v>
      </c>
      <c r="Q49" s="20"/>
      <c r="R49" s="107">
        <v>500</v>
      </c>
      <c r="S49" s="20"/>
      <c r="T49" s="20"/>
      <c r="U49" s="20"/>
      <c r="V49" s="20"/>
      <c r="W49" s="20"/>
      <c r="X49" s="20"/>
      <c r="Y49" s="21"/>
    </row>
    <row r="50" spans="3:25" ht="3" customHeight="1" x14ac:dyDescent="0.2">
      <c r="C50" s="19"/>
      <c r="D50" s="43"/>
      <c r="E50" s="20"/>
      <c r="F50" s="20"/>
      <c r="G50" s="20"/>
      <c r="H50" s="20"/>
      <c r="I50" s="20"/>
      <c r="J50" s="20"/>
      <c r="K50" s="20"/>
      <c r="L50" s="20"/>
      <c r="M50" s="21"/>
      <c r="O50" s="19"/>
      <c r="P50" s="43"/>
      <c r="Q50" s="20"/>
      <c r="R50" s="20"/>
      <c r="S50" s="20"/>
      <c r="T50" s="20"/>
      <c r="U50" s="20"/>
      <c r="V50" s="20"/>
      <c r="W50" s="20"/>
      <c r="X50" s="20"/>
      <c r="Y50" s="21"/>
    </row>
    <row r="51" spans="3:25" x14ac:dyDescent="0.2">
      <c r="C51" s="49" t="s">
        <v>63</v>
      </c>
      <c r="D51" s="50"/>
      <c r="E51" s="51"/>
      <c r="F51" s="51"/>
      <c r="G51" s="51"/>
      <c r="H51" s="51"/>
      <c r="I51" s="51"/>
      <c r="J51" s="51"/>
      <c r="K51" s="51"/>
      <c r="L51" s="51"/>
      <c r="M51" s="52"/>
      <c r="O51" s="49" t="s">
        <v>63</v>
      </c>
      <c r="P51" s="50"/>
      <c r="Q51" s="51"/>
      <c r="R51" s="51"/>
      <c r="S51" s="51"/>
      <c r="T51" s="51"/>
      <c r="U51" s="51"/>
      <c r="V51" s="51"/>
      <c r="W51" s="51"/>
      <c r="X51" s="51"/>
      <c r="Y51" s="52"/>
    </row>
    <row r="52" spans="3:25" x14ac:dyDescent="0.2">
      <c r="C52" s="39" t="s">
        <v>65</v>
      </c>
      <c r="D52" s="43"/>
      <c r="E52" s="20"/>
      <c r="F52" s="44" t="s">
        <v>5</v>
      </c>
      <c r="G52" s="44"/>
      <c r="H52" s="44" t="s">
        <v>60</v>
      </c>
      <c r="I52" s="44"/>
      <c r="J52" s="44" t="s">
        <v>21</v>
      </c>
      <c r="K52" s="44"/>
      <c r="L52" s="44" t="s">
        <v>18</v>
      </c>
      <c r="M52" s="21"/>
      <c r="O52" s="39" t="s">
        <v>65</v>
      </c>
      <c r="P52" s="43"/>
      <c r="Q52" s="20"/>
      <c r="R52" s="44" t="s">
        <v>5</v>
      </c>
      <c r="S52" s="44"/>
      <c r="T52" s="44" t="s">
        <v>60</v>
      </c>
      <c r="U52" s="44"/>
      <c r="V52" s="44" t="s">
        <v>21</v>
      </c>
      <c r="W52" s="44"/>
      <c r="X52" s="44" t="s">
        <v>18</v>
      </c>
      <c r="Y52" s="21"/>
    </row>
    <row r="53" spans="3:25" x14ac:dyDescent="0.2">
      <c r="C53" s="19"/>
      <c r="D53" s="43" t="s">
        <v>61</v>
      </c>
      <c r="E53" s="20"/>
      <c r="F53" s="85">
        <f>IF(Interface!F8="Standard",'Contact-dependent calculation'!F7,IF(Interface!F8="Contingency",'Contact-dependent calculation'!G7,'Contact-dependent calculation'!H7))</f>
        <v>24</v>
      </c>
      <c r="G53" s="47"/>
      <c r="H53" s="85">
        <f>IF(Interface!F8="Standard",'Contact-dependent calculation'!F8,IF(Interface!F8="Contingency",'Contact-dependent calculation'!G8,'Contact-dependent calculation'!H8))</f>
        <v>24</v>
      </c>
      <c r="I53" s="40"/>
      <c r="J53" s="85">
        <f>IF(Interface!F8="Standard",'Contact-dependent calculation'!F9,IF(Interface!F8="Contingency",'Contact-dependent calculation'!G9,'Contact-dependent calculation'!H9))</f>
        <v>12</v>
      </c>
      <c r="K53" s="40"/>
      <c r="L53" s="85">
        <f>IF(Interface!F8="Standard",'Contact-dependent calculation'!F10,IF(Interface!F8="Contingency",'Contact-dependent calculation'!G10,'Contact-dependent calculation'!H10))</f>
        <v>20</v>
      </c>
      <c r="M53" s="21"/>
      <c r="O53" s="19"/>
      <c r="P53" s="43" t="s">
        <v>61</v>
      </c>
      <c r="Q53" s="20"/>
      <c r="R53" s="107">
        <v>24</v>
      </c>
      <c r="S53" s="20"/>
      <c r="T53" s="107">
        <v>24</v>
      </c>
      <c r="U53" s="20"/>
      <c r="V53" s="107">
        <v>24</v>
      </c>
      <c r="W53" s="20"/>
      <c r="X53" s="107">
        <v>20</v>
      </c>
      <c r="Y53" s="21"/>
    </row>
    <row r="54" spans="3:25" ht="1" customHeight="1" x14ac:dyDescent="0.2">
      <c r="C54" s="19"/>
      <c r="D54" s="43"/>
      <c r="E54" s="20"/>
      <c r="F54" s="47"/>
      <c r="G54" s="47"/>
      <c r="H54" s="40"/>
      <c r="I54" s="40"/>
      <c r="J54" s="40"/>
      <c r="K54" s="40"/>
      <c r="L54" s="40"/>
      <c r="M54" s="21"/>
      <c r="O54" s="19"/>
      <c r="P54" s="43"/>
      <c r="Q54" s="20"/>
      <c r="R54" s="20"/>
      <c r="S54" s="20"/>
      <c r="T54" s="20"/>
      <c r="U54" s="20"/>
      <c r="V54" s="20"/>
      <c r="W54" s="20"/>
      <c r="X54" s="20"/>
      <c r="Y54" s="21"/>
    </row>
    <row r="55" spans="3:25" x14ac:dyDescent="0.2">
      <c r="C55" s="19"/>
      <c r="D55" s="43" t="s">
        <v>23</v>
      </c>
      <c r="E55" s="20"/>
      <c r="F55" s="85">
        <f>IF(Interface!F8="Standard",'Contact-dependent calculation'!F11,IF(Interface!F8="Contingency",'Contact-dependent calculation'!G11,'Contact-dependent calculation'!H11))</f>
        <v>7</v>
      </c>
      <c r="G55" s="20"/>
      <c r="H55" s="85">
        <f>IF(Interface!F8="Standard",'Contact-dependent calculation'!F12,IF(Interface!F8="Contingency",'Contact-dependent calculation'!G12,'Contact-dependent calculation'!H12))</f>
        <v>5</v>
      </c>
      <c r="I55" s="20"/>
      <c r="J55" s="85">
        <f>IF(Interface!F8="Standard",'Contact-dependent calculation'!F13,IF(Interface!F8="Contingency",'Contact-dependent calculation'!G13,'Contact-dependent calculation'!H13))</f>
        <v>3</v>
      </c>
      <c r="K55" s="20"/>
      <c r="L55" s="85">
        <f>IF(Interface!F8="Standard",'Contact-dependent calculation'!F14,IF(Interface!F8="Contingency",'Contact-dependent calculation'!G14,'Contact-dependent calculation'!H14))</f>
        <v>2</v>
      </c>
      <c r="M55" s="21"/>
      <c r="O55" s="19"/>
      <c r="P55" s="43" t="s">
        <v>23</v>
      </c>
      <c r="Q55" s="20"/>
      <c r="R55" s="107">
        <v>7</v>
      </c>
      <c r="S55" s="20"/>
      <c r="T55" s="107">
        <v>5</v>
      </c>
      <c r="U55" s="20"/>
      <c r="V55" s="107">
        <v>3</v>
      </c>
      <c r="W55" s="20"/>
      <c r="X55" s="107">
        <v>2</v>
      </c>
      <c r="Y55" s="21"/>
    </row>
    <row r="56" spans="3:25" ht="1" customHeight="1" x14ac:dyDescent="0.2">
      <c r="C56" s="19"/>
      <c r="D56" s="43"/>
      <c r="E56" s="20"/>
      <c r="F56" s="20"/>
      <c r="G56" s="20"/>
      <c r="H56" s="20"/>
      <c r="I56" s="20"/>
      <c r="J56" s="20"/>
      <c r="K56" s="20"/>
      <c r="L56" s="20"/>
      <c r="M56" s="21"/>
      <c r="O56" s="19"/>
      <c r="P56" s="43"/>
      <c r="Q56" s="20"/>
      <c r="R56" s="20"/>
      <c r="S56" s="20"/>
      <c r="T56" s="20"/>
      <c r="U56" s="20"/>
      <c r="V56" s="20"/>
      <c r="W56" s="20"/>
      <c r="X56" s="20"/>
      <c r="Y56" s="21"/>
    </row>
    <row r="57" spans="3:25" x14ac:dyDescent="0.2">
      <c r="C57" s="19"/>
      <c r="D57" s="43" t="s">
        <v>24</v>
      </c>
      <c r="E57" s="20"/>
      <c r="F57" s="85">
        <f>IF(Interface!F8="Standard",'Contact-dependent calculation'!F15,IF(Interface!F8="Contingency",'Contact-dependent calculation'!G15,'Contact-dependent calculation'!H15))</f>
        <v>2</v>
      </c>
      <c r="G57" s="20"/>
      <c r="H57" s="85">
        <f>IF(Interface!F8="Standard",'Contact-dependent calculation'!F16,IF(Interface!F8="Contingency",'Contact-dependent calculation'!G16,'Contact-dependent calculation'!H16))</f>
        <v>2</v>
      </c>
      <c r="I57" s="20"/>
      <c r="J57" s="85">
        <f>IF(Interface!F8="Standard",'Contact-dependent calculation'!F17,IF(Interface!F8="Contingency",'Contact-dependent calculation'!G17,'Contact-dependent calculation'!H17))</f>
        <v>1</v>
      </c>
      <c r="K57" s="20"/>
      <c r="L57" s="85">
        <f>IF(Interface!F8="Standard",'Contact-dependent calculation'!F18,IF(Interface!F8="Contingency",'Contact-dependent calculation'!G18,'Contact-dependent calculation'!H18))</f>
        <v>1</v>
      </c>
      <c r="M57" s="21"/>
      <c r="O57" s="19"/>
      <c r="P57" s="43" t="s">
        <v>24</v>
      </c>
      <c r="Q57" s="20"/>
      <c r="R57" s="107">
        <v>2</v>
      </c>
      <c r="S57" s="20"/>
      <c r="T57" s="107">
        <v>2</v>
      </c>
      <c r="U57" s="20"/>
      <c r="V57" s="107">
        <v>1</v>
      </c>
      <c r="W57" s="20"/>
      <c r="X57" s="107">
        <v>1</v>
      </c>
      <c r="Y57" s="21"/>
    </row>
    <row r="58" spans="3:25" ht="1" customHeight="1" x14ac:dyDescent="0.2">
      <c r="C58" s="19"/>
      <c r="D58" s="43"/>
      <c r="E58" s="20"/>
      <c r="F58" s="20"/>
      <c r="G58" s="20"/>
      <c r="H58" s="20"/>
      <c r="I58" s="20"/>
      <c r="J58" s="20"/>
      <c r="K58" s="20"/>
      <c r="L58" s="20"/>
      <c r="M58" s="21"/>
      <c r="O58" s="19"/>
      <c r="P58" s="43"/>
      <c r="Q58" s="20"/>
      <c r="R58" s="20"/>
      <c r="S58" s="20"/>
      <c r="T58" s="20"/>
      <c r="U58" s="20"/>
      <c r="V58" s="20"/>
      <c r="W58" s="20"/>
      <c r="X58" s="20"/>
      <c r="Y58" s="21"/>
    </row>
    <row r="59" spans="3:25" x14ac:dyDescent="0.2">
      <c r="C59" s="19"/>
      <c r="D59" s="43" t="s">
        <v>62</v>
      </c>
      <c r="E59" s="20"/>
      <c r="F59" s="85">
        <f>IF(Interface!F8="Standard",'Contact-dependent calculation'!F19,IF(Interface!F8="Contingency",'Contact-dependent calculation'!G19,'Contact-dependent calculation'!H19))</f>
        <v>12</v>
      </c>
      <c r="G59" s="20"/>
      <c r="H59" s="85">
        <f>IF(Interface!F8="Standard",'Contact-dependent calculation'!F20,IF(Interface!F8="Contingency",'Contact-dependent calculation'!G20,'Contact-dependent calculation'!H20))</f>
        <v>6</v>
      </c>
      <c r="I59" s="20"/>
      <c r="J59" s="85">
        <f>IF(Interface!F8="Standard",'Contact-dependent calculation'!F21,IF(Interface!F8="Contingency",'Contact-dependent calculation'!G21,'Contact-dependent calculation'!H21))</f>
        <v>0</v>
      </c>
      <c r="K59" s="45"/>
      <c r="L59" s="85">
        <f>IF(Interface!F8="Standard",'Contact-dependent calculation'!F22,IF(Interface!F8="Contingency",'Contact-dependent calculation'!G22,'Contact-dependent calculation'!H22))</f>
        <v>0</v>
      </c>
      <c r="M59" s="21"/>
      <c r="O59" s="19"/>
      <c r="P59" s="43" t="s">
        <v>62</v>
      </c>
      <c r="Q59" s="20"/>
      <c r="R59" s="107">
        <v>12</v>
      </c>
      <c r="S59" s="20"/>
      <c r="T59" s="107">
        <v>6</v>
      </c>
      <c r="U59" s="20"/>
      <c r="V59" s="107">
        <v>0</v>
      </c>
      <c r="W59" s="20"/>
      <c r="X59" s="107">
        <v>0</v>
      </c>
      <c r="Y59" s="21"/>
    </row>
    <row r="60" spans="3:25" x14ac:dyDescent="0.2">
      <c r="C60" s="39" t="s">
        <v>48</v>
      </c>
      <c r="D60" s="43"/>
      <c r="E60" s="20"/>
      <c r="F60" s="20"/>
      <c r="G60" s="20"/>
      <c r="H60" s="20"/>
      <c r="I60" s="20"/>
      <c r="J60" s="20"/>
      <c r="K60" s="20"/>
      <c r="L60" s="20"/>
      <c r="M60" s="21"/>
      <c r="O60" s="39" t="s">
        <v>48</v>
      </c>
      <c r="P60" s="43"/>
      <c r="Q60" s="20"/>
      <c r="R60" s="20"/>
      <c r="S60" s="20"/>
      <c r="T60" s="20"/>
      <c r="U60" s="20"/>
      <c r="V60" s="20"/>
      <c r="W60" s="20"/>
      <c r="X60" s="20"/>
      <c r="Y60" s="21"/>
    </row>
    <row r="61" spans="3:25" x14ac:dyDescent="0.2">
      <c r="C61" s="19"/>
      <c r="D61" s="43" t="s">
        <v>1</v>
      </c>
      <c r="E61" s="20"/>
      <c r="F61" s="85">
        <f>IF(Interface!F8="Standard",'Contact-dependent calculation'!D28,IF(Interface!F8="Contingency",'Contact-dependent calculation'!E28,'Contact-dependent calculation'!F28))</f>
        <v>1</v>
      </c>
      <c r="G61" s="20"/>
      <c r="H61" s="20"/>
      <c r="I61" s="20"/>
      <c r="J61" s="20"/>
      <c r="K61" s="20"/>
      <c r="L61" s="20"/>
      <c r="M61" s="21"/>
      <c r="O61" s="19"/>
      <c r="P61" s="43" t="s">
        <v>1</v>
      </c>
      <c r="Q61" s="20"/>
      <c r="R61" s="107">
        <v>1</v>
      </c>
      <c r="S61" s="20"/>
      <c r="T61" s="20"/>
      <c r="U61" s="20"/>
      <c r="V61" s="20"/>
      <c r="W61" s="20"/>
      <c r="X61" s="20"/>
      <c r="Y61" s="21"/>
    </row>
    <row r="62" spans="3:25" ht="1" customHeight="1" x14ac:dyDescent="0.2">
      <c r="C62" s="19"/>
      <c r="D62" s="43"/>
      <c r="E62" s="20"/>
      <c r="F62" s="20"/>
      <c r="G62" s="20"/>
      <c r="H62" s="20"/>
      <c r="I62" s="20"/>
      <c r="J62" s="20"/>
      <c r="K62" s="20"/>
      <c r="L62" s="20"/>
      <c r="M62" s="21"/>
      <c r="O62" s="19"/>
      <c r="P62" s="43"/>
      <c r="Q62" s="20"/>
      <c r="R62" s="20"/>
      <c r="S62" s="20"/>
      <c r="T62" s="20"/>
      <c r="U62" s="20"/>
      <c r="V62" s="20"/>
      <c r="W62" s="20"/>
      <c r="X62" s="20"/>
      <c r="Y62" s="21"/>
    </row>
    <row r="63" spans="3:25" x14ac:dyDescent="0.2">
      <c r="C63" s="19"/>
      <c r="D63" s="43" t="s">
        <v>11</v>
      </c>
      <c r="E63" s="20"/>
      <c r="F63" s="85">
        <f>IF(Interface!F8="Standard",'Contact-dependent calculation'!D29,IF(Interface!F8="Contingency",'Contact-dependent calculation'!E29,'Contact-dependent calculation'!F29))</f>
        <v>1</v>
      </c>
      <c r="G63" s="20"/>
      <c r="H63" s="20"/>
      <c r="I63" s="20"/>
      <c r="J63" s="20"/>
      <c r="K63" s="20"/>
      <c r="L63" s="20"/>
      <c r="M63" s="21"/>
      <c r="O63" s="19"/>
      <c r="P63" s="43" t="s">
        <v>11</v>
      </c>
      <c r="Q63" s="20"/>
      <c r="R63" s="107">
        <v>1</v>
      </c>
      <c r="S63" s="20"/>
      <c r="T63" s="20"/>
      <c r="U63" s="20"/>
      <c r="V63" s="20"/>
      <c r="W63" s="20"/>
      <c r="X63" s="20"/>
      <c r="Y63" s="21"/>
    </row>
    <row r="64" spans="3:25" ht="1" customHeight="1" x14ac:dyDescent="0.2">
      <c r="C64" s="19"/>
      <c r="D64" s="43"/>
      <c r="E64" s="20"/>
      <c r="F64" s="20"/>
      <c r="G64" s="20"/>
      <c r="H64" s="20"/>
      <c r="I64" s="20"/>
      <c r="J64" s="20"/>
      <c r="K64" s="20"/>
      <c r="L64" s="20"/>
      <c r="M64" s="21"/>
      <c r="O64" s="19"/>
      <c r="P64" s="43"/>
      <c r="Q64" s="20"/>
      <c r="R64" s="20"/>
      <c r="S64" s="20"/>
      <c r="T64" s="20"/>
      <c r="U64" s="20"/>
      <c r="V64" s="20"/>
      <c r="W64" s="20"/>
      <c r="X64" s="20"/>
      <c r="Y64" s="21"/>
    </row>
    <row r="65" spans="3:25" x14ac:dyDescent="0.2">
      <c r="C65" s="19"/>
      <c r="D65" s="43" t="s">
        <v>80</v>
      </c>
      <c r="E65" s="20"/>
      <c r="F65" s="85">
        <f>IF(Interface!F8="Standard",'Contact-dependent calculation'!D30,IF(Interface!F8="Contingency",'Contact-dependent calculation'!E30,'Contact-dependent calculation'!F30))</f>
        <v>1</v>
      </c>
      <c r="G65" s="20"/>
      <c r="H65" s="20"/>
      <c r="I65" s="20"/>
      <c r="J65" s="20"/>
      <c r="K65" s="20"/>
      <c r="L65" s="20"/>
      <c r="M65" s="21"/>
      <c r="O65" s="19"/>
      <c r="P65" s="43" t="s">
        <v>80</v>
      </c>
      <c r="Q65" s="20"/>
      <c r="R65" s="107">
        <v>1</v>
      </c>
      <c r="S65" s="20"/>
      <c r="T65" s="20"/>
      <c r="U65" s="20"/>
      <c r="V65" s="20"/>
      <c r="W65" s="20"/>
      <c r="X65" s="20"/>
      <c r="Y65" s="21"/>
    </row>
    <row r="66" spans="3:25" ht="1" customHeight="1" x14ac:dyDescent="0.2">
      <c r="C66" s="19"/>
      <c r="D66" s="43"/>
      <c r="E66" s="20"/>
      <c r="F66" s="20"/>
      <c r="G66" s="20"/>
      <c r="H66" s="20"/>
      <c r="I66" s="20"/>
      <c r="J66" s="20"/>
      <c r="K66" s="20"/>
      <c r="L66" s="20"/>
      <c r="M66" s="21"/>
      <c r="O66" s="19"/>
      <c r="P66" s="43"/>
      <c r="Q66" s="20"/>
      <c r="R66" s="20"/>
      <c r="S66" s="20"/>
      <c r="T66" s="20"/>
      <c r="U66" s="20"/>
      <c r="V66" s="20"/>
      <c r="W66" s="20"/>
      <c r="X66" s="20"/>
      <c r="Y66" s="21"/>
    </row>
    <row r="67" spans="3:25" x14ac:dyDescent="0.2">
      <c r="C67" s="19"/>
      <c r="D67" s="43" t="s">
        <v>69</v>
      </c>
      <c r="E67" s="20"/>
      <c r="F67" s="85">
        <f>IF(Interface!F8="Standard",'Contact-dependent calculation'!D31,IF(Interface!F8="Contingency",'Contact-dependent calculation'!E31,'Contact-dependent calculation'!F31))</f>
        <v>1</v>
      </c>
      <c r="G67" s="20"/>
      <c r="H67" s="20"/>
      <c r="I67" s="20"/>
      <c r="J67" s="20"/>
      <c r="K67" s="20"/>
      <c r="L67" s="20"/>
      <c r="M67" s="21"/>
      <c r="O67" s="19"/>
      <c r="P67" s="43" t="s">
        <v>69</v>
      </c>
      <c r="Q67" s="20"/>
      <c r="R67" s="107">
        <v>1</v>
      </c>
      <c r="S67" s="20"/>
      <c r="T67" s="20"/>
      <c r="U67" s="20"/>
      <c r="V67" s="20"/>
      <c r="W67" s="20"/>
      <c r="X67" s="20"/>
      <c r="Y67" s="21"/>
    </row>
    <row r="68" spans="3:25" ht="1" customHeight="1" x14ac:dyDescent="0.2">
      <c r="C68" s="19"/>
      <c r="D68" s="43"/>
      <c r="E68" s="20"/>
      <c r="F68" s="20"/>
      <c r="G68" s="20"/>
      <c r="H68" s="20"/>
      <c r="I68" s="20"/>
      <c r="J68" s="20"/>
      <c r="K68" s="20"/>
      <c r="L68" s="20"/>
      <c r="M68" s="21"/>
      <c r="O68" s="19"/>
      <c r="P68" s="43"/>
      <c r="Q68" s="20"/>
      <c r="R68" s="20"/>
      <c r="S68" s="20"/>
      <c r="T68" s="20"/>
      <c r="U68" s="20"/>
      <c r="V68" s="20"/>
      <c r="W68" s="20"/>
      <c r="X68" s="20"/>
      <c r="Y68" s="21"/>
    </row>
    <row r="69" spans="3:25" x14ac:dyDescent="0.2">
      <c r="C69" s="19"/>
      <c r="D69" s="43" t="s">
        <v>70</v>
      </c>
      <c r="E69" s="20"/>
      <c r="F69" s="85">
        <f>IF(Interface!F8="Standard",'Contact-dependent calculation'!D32,IF(Interface!F8="Contingency",'Contact-dependent calculation'!E32,'Contact-dependent calculation'!F32))</f>
        <v>1</v>
      </c>
      <c r="G69" s="20"/>
      <c r="H69" s="20"/>
      <c r="I69" s="20"/>
      <c r="J69" s="20"/>
      <c r="K69" s="20"/>
      <c r="L69" s="20"/>
      <c r="M69" s="21"/>
      <c r="O69" s="19"/>
      <c r="P69" s="43" t="s">
        <v>70</v>
      </c>
      <c r="Q69" s="20"/>
      <c r="R69" s="107">
        <v>1</v>
      </c>
      <c r="S69" s="20"/>
      <c r="T69" s="20"/>
      <c r="U69" s="20"/>
      <c r="V69" s="20"/>
      <c r="W69" s="20"/>
      <c r="X69" s="20"/>
      <c r="Y69" s="21"/>
    </row>
    <row r="70" spans="3:25" ht="1" customHeight="1" x14ac:dyDescent="0.2">
      <c r="C70" s="19"/>
      <c r="D70" s="43"/>
      <c r="E70" s="20"/>
      <c r="F70" s="20"/>
      <c r="G70" s="20"/>
      <c r="H70" s="20"/>
      <c r="I70" s="20"/>
      <c r="J70" s="20"/>
      <c r="K70" s="20"/>
      <c r="L70" s="20"/>
      <c r="M70" s="21"/>
      <c r="O70" s="19"/>
      <c r="P70" s="43"/>
      <c r="Q70" s="20"/>
      <c r="R70" s="20"/>
      <c r="S70" s="20"/>
      <c r="T70" s="20"/>
      <c r="U70" s="20"/>
      <c r="V70" s="20"/>
      <c r="W70" s="20"/>
      <c r="X70" s="20"/>
      <c r="Y70" s="21"/>
    </row>
    <row r="71" spans="3:25" x14ac:dyDescent="0.2">
      <c r="C71" s="19"/>
      <c r="D71" s="43" t="s">
        <v>71</v>
      </c>
      <c r="E71" s="20"/>
      <c r="F71" s="85">
        <f>IF(Interface!F8="Standard",'Contact-dependent calculation'!D33,IF(Interface!F8="Contingency",'Contact-dependent calculation'!E33,'Contact-dependent calculation'!F33))</f>
        <v>1</v>
      </c>
      <c r="G71" s="20"/>
      <c r="H71" s="20"/>
      <c r="I71" s="20"/>
      <c r="J71" s="20"/>
      <c r="K71" s="20"/>
      <c r="L71" s="20"/>
      <c r="M71" s="21"/>
      <c r="O71" s="19"/>
      <c r="P71" s="43" t="s">
        <v>71</v>
      </c>
      <c r="Q71" s="20"/>
      <c r="R71" s="107">
        <v>1</v>
      </c>
      <c r="S71" s="20"/>
      <c r="T71" s="20"/>
      <c r="U71" s="20"/>
      <c r="V71" s="20"/>
      <c r="W71" s="20"/>
      <c r="X71" s="20"/>
      <c r="Y71" s="21"/>
    </row>
    <row r="72" spans="3:25" ht="1" customHeight="1" x14ac:dyDescent="0.2">
      <c r="C72" s="19"/>
      <c r="D72" s="43"/>
      <c r="E72" s="20"/>
      <c r="F72" s="20"/>
      <c r="G72" s="20"/>
      <c r="H72" s="20"/>
      <c r="I72" s="20"/>
      <c r="J72" s="20"/>
      <c r="K72" s="20"/>
      <c r="L72" s="20"/>
      <c r="M72" s="21"/>
      <c r="O72" s="19"/>
      <c r="P72" s="43"/>
      <c r="Q72" s="20"/>
      <c r="R72" s="20"/>
      <c r="S72" s="20"/>
      <c r="T72" s="20"/>
      <c r="U72" s="20"/>
      <c r="V72" s="20"/>
      <c r="W72" s="20"/>
      <c r="X72" s="20"/>
      <c r="Y72" s="21"/>
    </row>
    <row r="73" spans="3:25" x14ac:dyDescent="0.2">
      <c r="C73" s="19"/>
      <c r="D73" s="43" t="s">
        <v>0</v>
      </c>
      <c r="E73" s="20"/>
      <c r="F73" s="85">
        <f>IF(Interface!F8="Standard",'Contact-dependent calculation'!D34,IF(Interface!F8="Contingency",'Contact-dependent calculation'!E34,'Contact-dependent calculation'!F34))</f>
        <v>1</v>
      </c>
      <c r="G73" s="20"/>
      <c r="H73" s="20"/>
      <c r="I73" s="20"/>
      <c r="J73" s="20"/>
      <c r="K73" s="20"/>
      <c r="L73" s="20"/>
      <c r="M73" s="21"/>
      <c r="O73" s="19"/>
      <c r="P73" s="43" t="s">
        <v>0</v>
      </c>
      <c r="Q73" s="20"/>
      <c r="R73" s="107">
        <v>5</v>
      </c>
      <c r="S73" s="20"/>
      <c r="T73" s="20"/>
      <c r="U73" s="20"/>
      <c r="V73" s="20"/>
      <c r="W73" s="20"/>
      <c r="X73" s="20"/>
      <c r="Y73" s="21"/>
    </row>
    <row r="74" spans="3:25" ht="1" customHeight="1" x14ac:dyDescent="0.2">
      <c r="C74" s="19"/>
      <c r="D74" s="43"/>
      <c r="E74" s="20"/>
      <c r="F74" s="20"/>
      <c r="G74" s="20"/>
      <c r="H74" s="20"/>
      <c r="I74" s="20"/>
      <c r="J74" s="20"/>
      <c r="K74" s="20"/>
      <c r="L74" s="20"/>
      <c r="M74" s="21"/>
      <c r="O74" s="19"/>
      <c r="P74" s="43"/>
      <c r="Q74" s="20"/>
      <c r="R74" s="20"/>
      <c r="S74" s="20"/>
      <c r="T74" s="20"/>
      <c r="U74" s="20"/>
      <c r="V74" s="20"/>
      <c r="W74" s="20"/>
      <c r="X74" s="20"/>
      <c r="Y74" s="21"/>
    </row>
    <row r="75" spans="3:25" x14ac:dyDescent="0.2">
      <c r="C75" s="19"/>
      <c r="D75" s="43" t="s">
        <v>2</v>
      </c>
      <c r="E75" s="20"/>
      <c r="F75" s="85">
        <f>IF(Interface!F8="Standard",'Contact-dependent calculation'!D35,IF(Interface!F8="Contingency",'Contact-dependent calculation'!E35,'Contact-dependent calculation'!F35))</f>
        <v>1000</v>
      </c>
      <c r="G75" s="20"/>
      <c r="H75" s="20"/>
      <c r="I75" s="20"/>
      <c r="J75" s="20"/>
      <c r="K75" s="20"/>
      <c r="L75" s="20"/>
      <c r="M75" s="21"/>
      <c r="O75" s="19"/>
      <c r="P75" s="43" t="s">
        <v>2</v>
      </c>
      <c r="Q75" s="20"/>
      <c r="R75" s="107">
        <v>1000</v>
      </c>
      <c r="S75" s="20"/>
      <c r="T75" s="20"/>
      <c r="U75" s="20"/>
      <c r="V75" s="20"/>
      <c r="W75" s="20"/>
      <c r="X75" s="20"/>
      <c r="Y75" s="21"/>
    </row>
    <row r="76" spans="3:25" ht="3" customHeight="1" x14ac:dyDescent="0.2">
      <c r="C76" s="19"/>
      <c r="D76" s="43"/>
      <c r="E76" s="20"/>
      <c r="F76" s="20"/>
      <c r="G76" s="20"/>
      <c r="H76" s="20"/>
      <c r="I76" s="20"/>
      <c r="J76" s="20"/>
      <c r="K76" s="20"/>
      <c r="L76" s="20"/>
      <c r="M76" s="21"/>
      <c r="O76" s="19"/>
      <c r="P76" s="43"/>
      <c r="Q76" s="20"/>
      <c r="R76" s="20"/>
      <c r="S76" s="20"/>
      <c r="T76" s="20"/>
      <c r="U76" s="20"/>
      <c r="V76" s="20"/>
      <c r="W76" s="20"/>
      <c r="X76" s="20"/>
      <c r="Y76" s="21"/>
    </row>
    <row r="77" spans="3:25" x14ac:dyDescent="0.2">
      <c r="C77" s="49" t="s">
        <v>49</v>
      </c>
      <c r="D77" s="50"/>
      <c r="E77" s="51"/>
      <c r="F77" s="51"/>
      <c r="G77" s="51"/>
      <c r="H77" s="51"/>
      <c r="I77" s="51"/>
      <c r="J77" s="51"/>
      <c r="K77" s="51"/>
      <c r="L77" s="51"/>
      <c r="M77" s="52"/>
      <c r="O77" s="49" t="s">
        <v>49</v>
      </c>
      <c r="P77" s="50"/>
      <c r="Q77" s="51"/>
      <c r="R77" s="51"/>
      <c r="S77" s="51"/>
      <c r="T77" s="51"/>
      <c r="U77" s="51"/>
      <c r="V77" s="51"/>
      <c r="W77" s="51"/>
      <c r="X77" s="51"/>
      <c r="Y77" s="52"/>
    </row>
    <row r="78" spans="3:25" x14ac:dyDescent="0.2">
      <c r="C78" s="39" t="s">
        <v>66</v>
      </c>
      <c r="D78" s="43"/>
      <c r="E78" s="20"/>
      <c r="F78" s="44" t="s">
        <v>5</v>
      </c>
      <c r="G78" s="44"/>
      <c r="H78" s="44" t="s">
        <v>60</v>
      </c>
      <c r="I78" s="44"/>
      <c r="J78" s="44" t="s">
        <v>21</v>
      </c>
      <c r="K78" s="44"/>
      <c r="L78" s="44" t="s">
        <v>18</v>
      </c>
      <c r="M78" s="21"/>
      <c r="O78" s="39" t="s">
        <v>66</v>
      </c>
      <c r="P78" s="43"/>
      <c r="Q78" s="20"/>
      <c r="R78" s="44" t="s">
        <v>5</v>
      </c>
      <c r="S78" s="44"/>
      <c r="T78" s="44" t="s">
        <v>60</v>
      </c>
      <c r="U78" s="44"/>
      <c r="V78" s="44" t="s">
        <v>21</v>
      </c>
      <c r="W78" s="44"/>
      <c r="X78" s="44" t="s">
        <v>18</v>
      </c>
      <c r="Y78" s="21"/>
    </row>
    <row r="79" spans="3:25" x14ac:dyDescent="0.2">
      <c r="C79" s="19"/>
      <c r="D79" s="43" t="s">
        <v>1</v>
      </c>
      <c r="E79" s="20"/>
      <c r="F79" s="85" t="str">
        <f>IF($F$8="Standard",calc_basis!M6,IF($F$8="Contingency",calc_basis!N6,calc_basis!O6))</f>
        <v>Contact</v>
      </c>
      <c r="G79" s="20"/>
      <c r="H79" s="85" t="str">
        <f>IF($F$8="Standard",calc_basis!M14,IF($F$8="Contingency",calc_basis!N14,calc_basis!O14))</f>
        <v>Contact</v>
      </c>
      <c r="I79" s="20"/>
      <c r="J79" s="85" t="str">
        <f>IF($F$8="Standard",calc_basis!M22,IF($F$8="Contingency",calc_basis!N22,calc_basis!O22))</f>
        <v>Contact</v>
      </c>
      <c r="K79" s="20"/>
      <c r="L79" s="85" t="str">
        <f>IF($F$8="Standard",calc_basis!M30,IF($F$8="Contingency",calc_basis!N30,calc_basis!O30))</f>
        <v>Contact</v>
      </c>
      <c r="M79" s="21"/>
      <c r="O79" s="19"/>
      <c r="P79" s="43" t="s">
        <v>1</v>
      </c>
      <c r="Q79" s="20"/>
      <c r="R79" s="107" t="s">
        <v>67</v>
      </c>
      <c r="S79" s="20"/>
      <c r="T79" s="107" t="s">
        <v>67</v>
      </c>
      <c r="U79" s="20"/>
      <c r="V79" s="107" t="s">
        <v>67</v>
      </c>
      <c r="W79" s="20"/>
      <c r="X79" s="107" t="s">
        <v>67</v>
      </c>
      <c r="Y79" s="21"/>
    </row>
    <row r="80" spans="3:25" ht="1" customHeight="1" x14ac:dyDescent="0.2">
      <c r="C80" s="19"/>
      <c r="D80" s="43"/>
      <c r="E80" s="20"/>
      <c r="F80" s="54"/>
      <c r="G80" s="20"/>
      <c r="H80" s="54"/>
      <c r="I80" s="20"/>
      <c r="J80" s="54"/>
      <c r="K80" s="20"/>
      <c r="L80" s="54"/>
      <c r="M80" s="21"/>
      <c r="O80" s="19"/>
      <c r="P80" s="43"/>
      <c r="Q80" s="20"/>
      <c r="R80" s="54"/>
      <c r="S80" s="20"/>
      <c r="T80" s="54"/>
      <c r="U80" s="20"/>
      <c r="V80" s="54"/>
      <c r="W80" s="20"/>
      <c r="X80" s="54"/>
      <c r="Y80" s="21"/>
    </row>
    <row r="81" spans="3:25" x14ac:dyDescent="0.2">
      <c r="C81" s="19"/>
      <c r="D81" s="43" t="s">
        <v>11</v>
      </c>
      <c r="E81" s="20"/>
      <c r="F81" s="85" t="str">
        <f>IF($F$8="Standard",calc_basis!M7,IF($F$8="Contingency",calc_basis!N7,calc_basis!O7))</f>
        <v>Contact</v>
      </c>
      <c r="G81" s="20"/>
      <c r="H81" s="85" t="str">
        <f>IF($F$8="Standard",calc_basis!M15,IF($F$8="Contingency",calc_basis!N15,calc_basis!O15))</f>
        <v>Contact</v>
      </c>
      <c r="I81" s="20"/>
      <c r="J81" s="85" t="str">
        <f>IF($F$8="Standard",calc_basis!M23,IF($F$8="Contingency",calc_basis!N23,calc_basis!O23))</f>
        <v>Contact</v>
      </c>
      <c r="K81" s="20"/>
      <c r="L81" s="85" t="str">
        <f>IF($F$8="Standard",calc_basis!M31,IF($F$8="Contingency",calc_basis!N31,calc_basis!O31))</f>
        <v>Contact</v>
      </c>
      <c r="M81" s="21"/>
      <c r="O81" s="19"/>
      <c r="P81" s="43" t="s">
        <v>11</v>
      </c>
      <c r="Q81" s="20"/>
      <c r="R81" s="107" t="s">
        <v>68</v>
      </c>
      <c r="S81" s="20"/>
      <c r="T81" s="107" t="s">
        <v>68</v>
      </c>
      <c r="U81" s="20"/>
      <c r="V81" s="107" t="s">
        <v>68</v>
      </c>
      <c r="W81" s="20"/>
      <c r="X81" s="107" t="s">
        <v>68</v>
      </c>
      <c r="Y81" s="21"/>
    </row>
    <row r="82" spans="3:25" ht="1" customHeight="1" x14ac:dyDescent="0.2">
      <c r="C82" s="19"/>
      <c r="D82" s="43"/>
      <c r="E82" s="20"/>
      <c r="F82" s="54"/>
      <c r="G82" s="20"/>
      <c r="H82" s="54"/>
      <c r="I82" s="20"/>
      <c r="J82" s="54"/>
      <c r="K82" s="20"/>
      <c r="L82" s="54"/>
      <c r="M82" s="21"/>
      <c r="O82" s="19"/>
      <c r="P82" s="43"/>
      <c r="Q82" s="20"/>
      <c r="R82" s="54"/>
      <c r="S82" s="20"/>
      <c r="T82" s="54"/>
      <c r="U82" s="20"/>
      <c r="V82" s="54"/>
      <c r="W82" s="20"/>
      <c r="X82" s="54"/>
      <c r="Y82" s="21"/>
    </row>
    <row r="83" spans="3:25" x14ac:dyDescent="0.2">
      <c r="C83" s="19"/>
      <c r="D83" s="43" t="s">
        <v>50</v>
      </c>
      <c r="E83" s="20"/>
      <c r="F83" s="85" t="str">
        <f>IF($F$8="Standard",calc_basis!M8,IF($F$8="Contingency",calc_basis!N8,calc_basis!O8))</f>
        <v>Contact</v>
      </c>
      <c r="G83" s="20"/>
      <c r="H83" s="85" t="str">
        <f>IF($F$8="Standard",calc_basis!M16,IF($F$8="Contingency",calc_basis!N16,calc_basis!O16))</f>
        <v>Contact</v>
      </c>
      <c r="I83" s="20"/>
      <c r="J83" s="85" t="str">
        <f>IF($F$8="Standard",calc_basis!M24,IF($F$8="Contingency",calc_basis!N24,calc_basis!O24))</f>
        <v>Contact</v>
      </c>
      <c r="K83" s="20"/>
      <c r="L83" s="85" t="str">
        <f>IF($F$8="Standard",calc_basis!M32,IF($F$8="Contingency",calc_basis!N32,calc_basis!O32))</f>
        <v>Contact</v>
      </c>
      <c r="M83" s="21"/>
      <c r="O83" s="19"/>
      <c r="P83" s="43" t="s">
        <v>50</v>
      </c>
      <c r="Q83" s="20"/>
      <c r="R83" s="107" t="s">
        <v>68</v>
      </c>
      <c r="S83" s="20"/>
      <c r="T83" s="107" t="s">
        <v>68</v>
      </c>
      <c r="U83" s="20"/>
      <c r="V83" s="107" t="s">
        <v>68</v>
      </c>
      <c r="W83" s="20"/>
      <c r="X83" s="107" t="s">
        <v>68</v>
      </c>
      <c r="Y83" s="21"/>
    </row>
    <row r="84" spans="3:25" ht="1" customHeight="1" x14ac:dyDescent="0.2">
      <c r="C84" s="19"/>
      <c r="D84" s="43"/>
      <c r="E84" s="20"/>
      <c r="F84" s="54"/>
      <c r="G84" s="20"/>
      <c r="H84" s="54"/>
      <c r="I84" s="20"/>
      <c r="J84" s="54"/>
      <c r="K84" s="20"/>
      <c r="L84" s="54"/>
      <c r="M84" s="21"/>
      <c r="O84" s="19"/>
      <c r="P84" s="43"/>
      <c r="Q84" s="20"/>
      <c r="R84" s="54"/>
      <c r="S84" s="20"/>
      <c r="T84" s="54"/>
      <c r="U84" s="20"/>
      <c r="V84" s="54"/>
      <c r="W84" s="20"/>
      <c r="X84" s="54"/>
      <c r="Y84" s="21"/>
    </row>
    <row r="85" spans="3:25" x14ac:dyDescent="0.2">
      <c r="C85" s="19"/>
      <c r="D85" s="43" t="s">
        <v>69</v>
      </c>
      <c r="E85" s="20"/>
      <c r="F85" s="85" t="str">
        <f>IF($F$8="Standard",calc_basis!M9,IF($F$8="Contingency",calc_basis!N9,calc_basis!O9))</f>
        <v>Contact</v>
      </c>
      <c r="G85" s="20"/>
      <c r="H85" s="85" t="str">
        <f>IF($F$8="Standard",calc_basis!M17,IF($F$8="Contingency",calc_basis!N17,calc_basis!O17))</f>
        <v>Contact</v>
      </c>
      <c r="I85" s="20"/>
      <c r="J85" s="85" t="str">
        <f>IF($F$8="Standard",calc_basis!M25,IF($F$8="Contingency",calc_basis!N25,calc_basis!O25))</f>
        <v>Contact</v>
      </c>
      <c r="K85" s="20"/>
      <c r="L85" s="85" t="str">
        <f>IF($F$8="Standard",calc_basis!M33,IF($F$8="Contingency",calc_basis!N33,calc_basis!O33))</f>
        <v>Contact</v>
      </c>
      <c r="M85" s="21"/>
      <c r="O85" s="19"/>
      <c r="P85" s="43" t="s">
        <v>69</v>
      </c>
      <c r="Q85" s="20"/>
      <c r="R85" s="107" t="s">
        <v>68</v>
      </c>
      <c r="S85" s="20"/>
      <c r="T85" s="107" t="s">
        <v>68</v>
      </c>
      <c r="U85" s="20"/>
      <c r="V85" s="107" t="s">
        <v>68</v>
      </c>
      <c r="W85" s="20"/>
      <c r="X85" s="107" t="s">
        <v>68</v>
      </c>
      <c r="Y85" s="21"/>
    </row>
    <row r="86" spans="3:25" ht="1" customHeight="1" x14ac:dyDescent="0.2">
      <c r="C86" s="19"/>
      <c r="D86" s="43"/>
      <c r="E86" s="20"/>
      <c r="F86" s="54"/>
      <c r="G86" s="20"/>
      <c r="H86" s="54"/>
      <c r="I86" s="20"/>
      <c r="J86" s="54"/>
      <c r="K86" s="20"/>
      <c r="L86" s="54"/>
      <c r="M86" s="21"/>
      <c r="O86" s="19"/>
      <c r="P86" s="43"/>
      <c r="Q86" s="20"/>
      <c r="R86" s="54"/>
      <c r="S86" s="20"/>
      <c r="T86" s="54"/>
      <c r="U86" s="20"/>
      <c r="V86" s="54"/>
      <c r="W86" s="20"/>
      <c r="X86" s="54"/>
      <c r="Y86" s="21"/>
    </row>
    <row r="87" spans="3:25" x14ac:dyDescent="0.2">
      <c r="C87" s="19"/>
      <c r="D87" s="43" t="s">
        <v>70</v>
      </c>
      <c r="E87" s="20"/>
      <c r="F87" s="85" t="str">
        <f>IF($F$8="Standard",calc_basis!M10,IF($F$8="Contingency",calc_basis!N10,calc_basis!O10))</f>
        <v>Contact</v>
      </c>
      <c r="G87" s="20"/>
      <c r="H87" s="85" t="str">
        <f>IF($F$8="Standard",calc_basis!M18,IF($F$8="Contingency",calc_basis!N18,calc_basis!O18))</f>
        <v>Contact</v>
      </c>
      <c r="I87" s="20"/>
      <c r="J87" s="85" t="str">
        <f>IF($F$8="Standard",calc_basis!M26,IF($F$8="Contingency",calc_basis!N26,calc_basis!O26))</f>
        <v>Contact</v>
      </c>
      <c r="K87" s="20"/>
      <c r="L87" s="85" t="str">
        <f>IF($F$8="Standard",calc_basis!M34,IF($F$8="Contingency",calc_basis!N34,calc_basis!O34))</f>
        <v>Contact</v>
      </c>
      <c r="M87" s="21"/>
      <c r="O87" s="19"/>
      <c r="P87" s="43" t="s">
        <v>70</v>
      </c>
      <c r="Q87" s="20"/>
      <c r="R87" s="107" t="s">
        <v>68</v>
      </c>
      <c r="S87" s="20"/>
      <c r="T87" s="107" t="s">
        <v>68</v>
      </c>
      <c r="U87" s="20"/>
      <c r="V87" s="107" t="s">
        <v>68</v>
      </c>
      <c r="W87" s="20"/>
      <c r="X87" s="107" t="s">
        <v>68</v>
      </c>
      <c r="Y87" s="21"/>
    </row>
    <row r="88" spans="3:25" ht="1" customHeight="1" x14ac:dyDescent="0.2">
      <c r="C88" s="19"/>
      <c r="D88" s="43"/>
      <c r="E88" s="20"/>
      <c r="F88" s="54"/>
      <c r="G88" s="20"/>
      <c r="H88" s="54"/>
      <c r="I88" s="20"/>
      <c r="J88" s="54"/>
      <c r="K88" s="20"/>
      <c r="L88" s="54"/>
      <c r="M88" s="21"/>
      <c r="O88" s="19"/>
      <c r="P88" s="43"/>
      <c r="Q88" s="20"/>
      <c r="R88" s="54"/>
      <c r="S88" s="20"/>
      <c r="T88" s="54"/>
      <c r="U88" s="20"/>
      <c r="V88" s="54"/>
      <c r="W88" s="20"/>
      <c r="X88" s="54"/>
      <c r="Y88" s="21"/>
    </row>
    <row r="89" spans="3:25" x14ac:dyDescent="0.2">
      <c r="C89" s="19"/>
      <c r="D89" s="43" t="s">
        <v>71</v>
      </c>
      <c r="E89" s="20"/>
      <c r="F89" s="85" t="str">
        <f>IF($F$8="Standard",calc_basis!M11,IF($F$8="Contingency",calc_basis!N11,calc_basis!O11))</f>
        <v>Contact</v>
      </c>
      <c r="G89" s="20"/>
      <c r="H89" s="85" t="str">
        <f>IF($F$8="Standard",calc_basis!M19,IF($F$8="Contingency",calc_basis!N19,calc_basis!O19))</f>
        <v>Contact</v>
      </c>
      <c r="I89" s="20"/>
      <c r="J89" s="85" t="str">
        <f>IF($F$8="Standard",calc_basis!M27,IF($F$8="Contingency",calc_basis!N27,calc_basis!O27))</f>
        <v>Contact</v>
      </c>
      <c r="K89" s="20"/>
      <c r="L89" s="85" t="str">
        <f>IF($F$8="Standard",calc_basis!M35,IF($F$8="Contingency",calc_basis!N35,calc_basis!O35))</f>
        <v>Contact</v>
      </c>
      <c r="M89" s="21"/>
      <c r="O89" s="19"/>
      <c r="P89" s="43" t="s">
        <v>71</v>
      </c>
      <c r="Q89" s="20"/>
      <c r="R89" s="107" t="s">
        <v>68</v>
      </c>
      <c r="S89" s="20"/>
      <c r="T89" s="107" t="s">
        <v>68</v>
      </c>
      <c r="U89" s="20"/>
      <c r="V89" s="107" t="s">
        <v>68</v>
      </c>
      <c r="W89" s="20"/>
      <c r="X89" s="107" t="s">
        <v>68</v>
      </c>
      <c r="Y89" s="21"/>
    </row>
    <row r="90" spans="3:25" ht="1" customHeight="1" x14ac:dyDescent="0.2">
      <c r="C90" s="19"/>
      <c r="D90" s="43"/>
      <c r="E90" s="20"/>
      <c r="F90" s="54"/>
      <c r="G90" s="20"/>
      <c r="H90" s="54"/>
      <c r="I90" s="20"/>
      <c r="J90" s="54"/>
      <c r="K90" s="20"/>
      <c r="L90" s="54"/>
      <c r="M90" s="21"/>
      <c r="O90" s="19"/>
      <c r="P90" s="43"/>
      <c r="Q90" s="20"/>
      <c r="R90" s="54"/>
      <c r="S90" s="20"/>
      <c r="T90" s="54"/>
      <c r="U90" s="20"/>
      <c r="V90" s="54"/>
      <c r="W90" s="20"/>
      <c r="X90" s="54"/>
      <c r="Y90" s="21"/>
    </row>
    <row r="91" spans="3:25" x14ac:dyDescent="0.2">
      <c r="C91" s="19"/>
      <c r="D91" s="43" t="s">
        <v>51</v>
      </c>
      <c r="E91" s="20"/>
      <c r="F91" s="85" t="str">
        <f>IF($F$8="Standard",calc_basis!M12,IF($F$8="Contingency",calc_basis!N12,calc_basis!O12))</f>
        <v>Contact</v>
      </c>
      <c r="G91" s="20"/>
      <c r="H91" s="85" t="str">
        <f>IF($F$8="Standard",calc_basis!M20,IF($F$8="Contingency",calc_basis!N20,calc_basis!O20))</f>
        <v>Contact</v>
      </c>
      <c r="I91" s="20"/>
      <c r="J91" s="85" t="str">
        <f>IF($F$8="Standard",calc_basis!M28,IF($F$8="Contingency",calc_basis!N28,calc_basis!O28))</f>
        <v>Contact</v>
      </c>
      <c r="K91" s="20"/>
      <c r="L91" s="85" t="str">
        <f>IF($F$8="Standard",calc_basis!M36,IF($F$8="Contingency",calc_basis!N36,calc_basis!O36))</f>
        <v>Contact</v>
      </c>
      <c r="M91" s="21"/>
      <c r="O91" s="19"/>
      <c r="P91" s="43" t="s">
        <v>51</v>
      </c>
      <c r="Q91" s="20"/>
      <c r="R91" s="107" t="s">
        <v>67</v>
      </c>
      <c r="S91" s="20"/>
      <c r="T91" s="107" t="s">
        <v>67</v>
      </c>
      <c r="U91" s="20"/>
      <c r="V91" s="107" t="s">
        <v>67</v>
      </c>
      <c r="W91" s="20"/>
      <c r="X91" s="107" t="s">
        <v>67</v>
      </c>
      <c r="Y91" s="21"/>
    </row>
    <row r="92" spans="3:25" ht="1" customHeight="1" x14ac:dyDescent="0.2">
      <c r="C92" s="19"/>
      <c r="D92" s="43"/>
      <c r="E92" s="20"/>
      <c r="F92" s="54"/>
      <c r="G92" s="20"/>
      <c r="H92" s="54"/>
      <c r="I92" s="20"/>
      <c r="J92" s="54"/>
      <c r="K92" s="20"/>
      <c r="L92" s="54"/>
      <c r="M92" s="21"/>
      <c r="O92" s="19"/>
      <c r="P92" s="43"/>
      <c r="Q92" s="20"/>
      <c r="R92" s="54"/>
      <c r="S92" s="20"/>
      <c r="T92" s="54"/>
      <c r="U92" s="20"/>
      <c r="V92" s="54"/>
      <c r="W92" s="20"/>
      <c r="X92" s="54"/>
      <c r="Y92" s="21"/>
    </row>
    <row r="93" spans="3:25" x14ac:dyDescent="0.2">
      <c r="C93" s="19"/>
      <c r="D93" s="43" t="s">
        <v>2</v>
      </c>
      <c r="E93" s="20"/>
      <c r="F93" s="85" t="str">
        <f>IF($F$8="Standard",calc_basis!M13,IF($F$8="Contingency",calc_basis!N13,calc_basis!O13))</f>
        <v>Staff</v>
      </c>
      <c r="G93" s="20"/>
      <c r="H93" s="85" t="str">
        <f>IF($F$8="Standard",calc_basis!M21,IF($F$8="Contingency",calc_basis!N21,calc_basis!O21))</f>
        <v>Staff</v>
      </c>
      <c r="I93" s="20"/>
      <c r="J93" s="85" t="str">
        <f>IF($F$8="Standard",calc_basis!M29,IF($F$8="Contingency",calc_basis!N29,calc_basis!O29))</f>
        <v>Staff</v>
      </c>
      <c r="K93" s="20"/>
      <c r="L93" s="85" t="str">
        <f>IF($F$8="Standard",calc_basis!M37,IF($F$8="Contingency",calc_basis!N37,calc_basis!O37))</f>
        <v>Staff</v>
      </c>
      <c r="M93" s="21"/>
      <c r="O93" s="19"/>
      <c r="P93" s="43" t="s">
        <v>2</v>
      </c>
      <c r="Q93" s="20"/>
      <c r="R93" s="107" t="s">
        <v>67</v>
      </c>
      <c r="S93" s="20"/>
      <c r="T93" s="107" t="s">
        <v>67</v>
      </c>
      <c r="U93" s="20"/>
      <c r="V93" s="107" t="s">
        <v>67</v>
      </c>
      <c r="W93" s="20"/>
      <c r="X93" s="107" t="s">
        <v>67</v>
      </c>
      <c r="Y93" s="21"/>
    </row>
    <row r="94" spans="3:25" ht="3" customHeight="1" x14ac:dyDescent="0.2">
      <c r="C94" s="19"/>
      <c r="D94" s="43"/>
      <c r="E94" s="20"/>
      <c r="F94" s="20"/>
      <c r="G94" s="20"/>
      <c r="H94" s="20"/>
      <c r="I94" s="20"/>
      <c r="J94" s="20"/>
      <c r="K94" s="20"/>
      <c r="L94" s="20"/>
      <c r="M94" s="21"/>
      <c r="O94" s="19"/>
      <c r="P94" s="43"/>
      <c r="Q94" s="20"/>
      <c r="R94" s="20"/>
      <c r="S94" s="20"/>
      <c r="T94" s="20"/>
      <c r="U94" s="20"/>
      <c r="V94" s="20"/>
      <c r="W94" s="20"/>
      <c r="X94" s="20"/>
      <c r="Y94" s="21"/>
    </row>
    <row r="95" spans="3:25" x14ac:dyDescent="0.2">
      <c r="C95" s="49" t="s">
        <v>73</v>
      </c>
      <c r="D95" s="50"/>
      <c r="E95" s="51"/>
      <c r="F95" s="51"/>
      <c r="G95" s="51"/>
      <c r="H95" s="51"/>
      <c r="I95" s="51"/>
      <c r="J95" s="51"/>
      <c r="K95" s="51"/>
      <c r="L95" s="51"/>
      <c r="M95" s="52"/>
      <c r="O95" s="49" t="s">
        <v>73</v>
      </c>
      <c r="P95" s="50"/>
      <c r="Q95" s="51"/>
      <c r="R95" s="51"/>
      <c r="S95" s="51"/>
      <c r="T95" s="51"/>
      <c r="U95" s="51"/>
      <c r="V95" s="51"/>
      <c r="W95" s="51"/>
      <c r="X95" s="51"/>
      <c r="Y95" s="52"/>
    </row>
    <row r="96" spans="3:25" x14ac:dyDescent="0.2">
      <c r="C96" s="39" t="s">
        <v>61</v>
      </c>
      <c r="D96" s="43"/>
      <c r="E96" s="20"/>
      <c r="F96" s="20"/>
      <c r="G96" s="20"/>
      <c r="H96" s="20"/>
      <c r="I96" s="20"/>
      <c r="J96" s="20"/>
      <c r="K96" s="20"/>
      <c r="L96" s="20"/>
      <c r="M96" s="21"/>
      <c r="O96" s="39" t="s">
        <v>61</v>
      </c>
      <c r="P96" s="43"/>
      <c r="Q96" s="20"/>
      <c r="R96" s="20"/>
      <c r="S96" s="20"/>
      <c r="T96" s="20"/>
      <c r="U96" s="20"/>
      <c r="V96" s="20"/>
      <c r="W96" s="20"/>
      <c r="X96" s="20"/>
      <c r="Y96" s="21"/>
    </row>
    <row r="97" spans="3:25" x14ac:dyDescent="0.2">
      <c r="C97" s="39"/>
      <c r="D97" s="43"/>
      <c r="E97" s="20"/>
      <c r="F97" s="44" t="s">
        <v>5</v>
      </c>
      <c r="G97" s="44"/>
      <c r="H97" s="44" t="s">
        <v>60</v>
      </c>
      <c r="I97" s="44"/>
      <c r="J97" s="44" t="s">
        <v>21</v>
      </c>
      <c r="K97" s="44"/>
      <c r="L97" s="44" t="s">
        <v>18</v>
      </c>
      <c r="M97" s="21"/>
      <c r="O97" s="39"/>
      <c r="P97" s="43"/>
      <c r="Q97" s="20"/>
      <c r="R97" s="44" t="s">
        <v>5</v>
      </c>
      <c r="S97" s="44"/>
      <c r="T97" s="44" t="s">
        <v>60</v>
      </c>
      <c r="U97" s="44"/>
      <c r="V97" s="44" t="s">
        <v>21</v>
      </c>
      <c r="W97" s="44"/>
      <c r="X97" s="44" t="s">
        <v>18</v>
      </c>
      <c r="Y97" s="21"/>
    </row>
    <row r="98" spans="3:25" x14ac:dyDescent="0.2">
      <c r="C98" s="39"/>
      <c r="D98" s="43" t="s">
        <v>1</v>
      </c>
      <c r="E98" s="20"/>
      <c r="F98" s="85" t="b">
        <v>1</v>
      </c>
      <c r="G98" s="20"/>
      <c r="H98" s="85" t="b">
        <v>1</v>
      </c>
      <c r="I98" s="20"/>
      <c r="J98" s="85" t="b">
        <v>1</v>
      </c>
      <c r="K98" s="20"/>
      <c r="L98" s="85" t="b">
        <v>1</v>
      </c>
      <c r="M98" s="21"/>
      <c r="O98" s="39"/>
      <c r="P98" s="43" t="s">
        <v>1</v>
      </c>
      <c r="Q98" s="20"/>
      <c r="R98" s="107" t="b">
        <v>1</v>
      </c>
      <c r="S98" s="20"/>
      <c r="T98" s="107" t="b">
        <v>1</v>
      </c>
      <c r="U98" s="20"/>
      <c r="V98" s="107" t="b">
        <v>1</v>
      </c>
      <c r="W98" s="20"/>
      <c r="X98" s="107" t="b">
        <v>1</v>
      </c>
      <c r="Y98" s="21"/>
    </row>
    <row r="99" spans="3:25" ht="1" customHeight="1" x14ac:dyDescent="0.2">
      <c r="C99" s="39"/>
      <c r="D99" s="43"/>
      <c r="E99" s="20"/>
      <c r="F99" s="55"/>
      <c r="G99" s="20"/>
      <c r="H99" s="55"/>
      <c r="I99" s="20"/>
      <c r="J99" s="55"/>
      <c r="K99" s="20"/>
      <c r="L99" s="55"/>
      <c r="M99" s="21"/>
      <c r="O99" s="39"/>
      <c r="P99" s="43"/>
      <c r="Q99" s="20"/>
      <c r="R99" s="55"/>
      <c r="S99" s="20"/>
      <c r="T99" s="55"/>
      <c r="U99" s="20"/>
      <c r="V99" s="55"/>
      <c r="W99" s="20"/>
      <c r="X99" s="55"/>
      <c r="Y99" s="21"/>
    </row>
    <row r="100" spans="3:25" x14ac:dyDescent="0.2">
      <c r="C100" s="39"/>
      <c r="D100" s="43" t="s">
        <v>11</v>
      </c>
      <c r="E100" s="20"/>
      <c r="F100" s="85" t="b">
        <v>1</v>
      </c>
      <c r="G100" s="20"/>
      <c r="H100" s="85" t="b">
        <v>1</v>
      </c>
      <c r="I100" s="20"/>
      <c r="J100" s="85" t="b">
        <v>1</v>
      </c>
      <c r="K100" s="20"/>
      <c r="L100" s="85" t="b">
        <v>1</v>
      </c>
      <c r="M100" s="21"/>
      <c r="O100" s="39"/>
      <c r="P100" s="43" t="s">
        <v>11</v>
      </c>
      <c r="Q100" s="20"/>
      <c r="R100" s="107" t="b">
        <v>1</v>
      </c>
      <c r="S100" s="20"/>
      <c r="T100" s="107" t="b">
        <v>1</v>
      </c>
      <c r="U100" s="20"/>
      <c r="V100" s="107" t="b">
        <v>1</v>
      </c>
      <c r="W100" s="20"/>
      <c r="X100" s="107" t="b">
        <v>1</v>
      </c>
      <c r="Y100" s="21"/>
    </row>
    <row r="101" spans="3:25" ht="1" customHeight="1" x14ac:dyDescent="0.2">
      <c r="C101" s="39"/>
      <c r="D101" s="43"/>
      <c r="E101" s="20"/>
      <c r="F101" s="55"/>
      <c r="G101" s="20"/>
      <c r="H101" s="55"/>
      <c r="I101" s="20"/>
      <c r="J101" s="55"/>
      <c r="K101" s="20"/>
      <c r="L101" s="55"/>
      <c r="M101" s="21"/>
      <c r="O101" s="39"/>
      <c r="P101" s="43"/>
      <c r="Q101" s="20"/>
      <c r="R101" s="55"/>
      <c r="S101" s="20"/>
      <c r="T101" s="55"/>
      <c r="U101" s="20"/>
      <c r="V101" s="55"/>
      <c r="W101" s="20"/>
      <c r="X101" s="55"/>
      <c r="Y101" s="21"/>
    </row>
    <row r="102" spans="3:25" x14ac:dyDescent="0.2">
      <c r="C102" s="39"/>
      <c r="D102" s="43" t="s">
        <v>80</v>
      </c>
      <c r="E102" s="20"/>
      <c r="F102" s="85" t="b">
        <v>1</v>
      </c>
      <c r="G102" s="20"/>
      <c r="H102" s="85" t="b">
        <v>1</v>
      </c>
      <c r="I102" s="20"/>
      <c r="J102" s="85" t="b">
        <v>1</v>
      </c>
      <c r="K102" s="20"/>
      <c r="L102" s="85" t="b">
        <v>1</v>
      </c>
      <c r="M102" s="21"/>
      <c r="O102" s="39"/>
      <c r="P102" s="43" t="s">
        <v>80</v>
      </c>
      <c r="Q102" s="20"/>
      <c r="R102" s="107" t="b">
        <v>1</v>
      </c>
      <c r="S102" s="20"/>
      <c r="T102" s="107" t="b">
        <v>1</v>
      </c>
      <c r="U102" s="20"/>
      <c r="V102" s="107" t="b">
        <v>1</v>
      </c>
      <c r="W102" s="20"/>
      <c r="X102" s="107" t="b">
        <v>1</v>
      </c>
      <c r="Y102" s="21"/>
    </row>
    <row r="103" spans="3:25" ht="1" customHeight="1" x14ac:dyDescent="0.2">
      <c r="C103" s="39"/>
      <c r="D103" s="43"/>
      <c r="E103" s="20"/>
      <c r="F103" s="55"/>
      <c r="G103" s="20"/>
      <c r="H103" s="55"/>
      <c r="I103" s="20"/>
      <c r="J103" s="55"/>
      <c r="K103" s="20"/>
      <c r="L103" s="55"/>
      <c r="M103" s="21"/>
      <c r="O103" s="39"/>
      <c r="P103" s="43"/>
      <c r="Q103" s="20"/>
      <c r="R103" s="55"/>
      <c r="S103" s="20"/>
      <c r="T103" s="55"/>
      <c r="U103" s="20"/>
      <c r="V103" s="55"/>
      <c r="W103" s="20"/>
      <c r="X103" s="55"/>
      <c r="Y103" s="21"/>
    </row>
    <row r="104" spans="3:25" x14ac:dyDescent="0.2">
      <c r="C104" s="39"/>
      <c r="D104" s="43" t="s">
        <v>69</v>
      </c>
      <c r="E104" s="20"/>
      <c r="F104" s="85" t="b">
        <v>1</v>
      </c>
      <c r="G104" s="20"/>
      <c r="H104" s="85" t="b">
        <v>1</v>
      </c>
      <c r="I104" s="20"/>
      <c r="J104" s="85" t="b">
        <v>1</v>
      </c>
      <c r="K104" s="20"/>
      <c r="L104" s="85" t="b">
        <v>1</v>
      </c>
      <c r="M104" s="21"/>
      <c r="O104" s="39"/>
      <c r="P104" s="43" t="s">
        <v>69</v>
      </c>
      <c r="Q104" s="20"/>
      <c r="R104" s="107" t="b">
        <v>1</v>
      </c>
      <c r="S104" s="20"/>
      <c r="T104" s="107" t="b">
        <v>1</v>
      </c>
      <c r="U104" s="20"/>
      <c r="V104" s="107" t="b">
        <v>1</v>
      </c>
      <c r="W104" s="20"/>
      <c r="X104" s="107" t="b">
        <v>1</v>
      </c>
      <c r="Y104" s="21"/>
    </row>
    <row r="105" spans="3:25" ht="1" customHeight="1" x14ac:dyDescent="0.2">
      <c r="C105" s="39"/>
      <c r="D105" s="43"/>
      <c r="E105" s="20"/>
      <c r="F105" s="55"/>
      <c r="G105" s="20"/>
      <c r="H105" s="55"/>
      <c r="I105" s="20"/>
      <c r="J105" s="55"/>
      <c r="K105" s="20"/>
      <c r="L105" s="55"/>
      <c r="M105" s="21"/>
      <c r="O105" s="39"/>
      <c r="P105" s="43"/>
      <c r="Q105" s="20"/>
      <c r="R105" s="55"/>
      <c r="S105" s="20"/>
      <c r="T105" s="55"/>
      <c r="U105" s="20"/>
      <c r="V105" s="55"/>
      <c r="W105" s="20"/>
      <c r="X105" s="55"/>
      <c r="Y105" s="21"/>
    </row>
    <row r="106" spans="3:25" x14ac:dyDescent="0.2">
      <c r="C106" s="39"/>
      <c r="D106" s="43" t="s">
        <v>70</v>
      </c>
      <c r="E106" s="20"/>
      <c r="F106" s="85" t="b">
        <v>0</v>
      </c>
      <c r="G106" s="20"/>
      <c r="H106" s="85" t="b">
        <v>0</v>
      </c>
      <c r="I106" s="20"/>
      <c r="J106" s="85" t="b">
        <v>0</v>
      </c>
      <c r="K106" s="20"/>
      <c r="L106" s="85" t="b">
        <v>0</v>
      </c>
      <c r="M106" s="21"/>
      <c r="O106" s="39"/>
      <c r="P106" s="43" t="s">
        <v>70</v>
      </c>
      <c r="Q106" s="20"/>
      <c r="R106" s="107" t="b">
        <v>0</v>
      </c>
      <c r="S106" s="20"/>
      <c r="T106" s="107" t="b">
        <v>0</v>
      </c>
      <c r="U106" s="20"/>
      <c r="V106" s="107" t="b">
        <v>0</v>
      </c>
      <c r="W106" s="20"/>
      <c r="X106" s="107" t="b">
        <v>0</v>
      </c>
      <c r="Y106" s="21"/>
    </row>
    <row r="107" spans="3:25" ht="1" customHeight="1" x14ac:dyDescent="0.2">
      <c r="C107" s="39"/>
      <c r="D107" s="43"/>
      <c r="E107" s="20"/>
      <c r="F107" s="55"/>
      <c r="G107" s="20"/>
      <c r="H107" s="55"/>
      <c r="I107" s="20"/>
      <c r="J107" s="55"/>
      <c r="K107" s="20"/>
      <c r="L107" s="55"/>
      <c r="M107" s="21"/>
      <c r="O107" s="39"/>
      <c r="P107" s="43"/>
      <c r="Q107" s="20"/>
      <c r="R107" s="55"/>
      <c r="S107" s="20"/>
      <c r="T107" s="55"/>
      <c r="U107" s="20"/>
      <c r="V107" s="55"/>
      <c r="W107" s="20"/>
      <c r="X107" s="55"/>
      <c r="Y107" s="21"/>
    </row>
    <row r="108" spans="3:25" x14ac:dyDescent="0.2">
      <c r="C108" s="39"/>
      <c r="D108" s="43" t="s">
        <v>71</v>
      </c>
      <c r="E108" s="20"/>
      <c r="F108" s="85" t="b">
        <v>0</v>
      </c>
      <c r="G108" s="20"/>
      <c r="H108" s="85" t="b">
        <v>0</v>
      </c>
      <c r="I108" s="20"/>
      <c r="J108" s="85" t="b">
        <v>0</v>
      </c>
      <c r="K108" s="20"/>
      <c r="L108" s="85" t="b">
        <v>0</v>
      </c>
      <c r="M108" s="21"/>
      <c r="O108" s="39"/>
      <c r="P108" s="43" t="s">
        <v>71</v>
      </c>
      <c r="Q108" s="20"/>
      <c r="R108" s="107" t="b">
        <v>0</v>
      </c>
      <c r="S108" s="20"/>
      <c r="T108" s="107" t="b">
        <v>0</v>
      </c>
      <c r="U108" s="20"/>
      <c r="V108" s="107" t="b">
        <v>0</v>
      </c>
      <c r="W108" s="20"/>
      <c r="X108" s="107" t="b">
        <v>0</v>
      </c>
      <c r="Y108" s="21"/>
    </row>
    <row r="109" spans="3:25" ht="1" customHeight="1" x14ac:dyDescent="0.2">
      <c r="C109" s="39"/>
      <c r="D109" s="43"/>
      <c r="E109" s="20"/>
      <c r="F109" s="55"/>
      <c r="G109" s="20"/>
      <c r="H109" s="55"/>
      <c r="I109" s="20"/>
      <c r="J109" s="55"/>
      <c r="K109" s="20"/>
      <c r="L109" s="55"/>
      <c r="M109" s="21"/>
      <c r="O109" s="39"/>
      <c r="P109" s="43"/>
      <c r="Q109" s="20"/>
      <c r="R109" s="55"/>
      <c r="S109" s="20"/>
      <c r="T109" s="55"/>
      <c r="U109" s="20"/>
      <c r="V109" s="55"/>
      <c r="W109" s="20"/>
      <c r="X109" s="55"/>
      <c r="Y109" s="21"/>
    </row>
    <row r="110" spans="3:25" x14ac:dyDescent="0.2">
      <c r="C110" s="39"/>
      <c r="D110" s="43" t="s">
        <v>0</v>
      </c>
      <c r="E110" s="20"/>
      <c r="F110" s="85" t="b">
        <v>1</v>
      </c>
      <c r="G110" s="20"/>
      <c r="H110" s="85" t="b">
        <v>1</v>
      </c>
      <c r="I110" s="20"/>
      <c r="J110" s="85" t="b">
        <v>1</v>
      </c>
      <c r="K110" s="20"/>
      <c r="L110" s="85" t="b">
        <v>1</v>
      </c>
      <c r="M110" s="21"/>
      <c r="O110" s="39"/>
      <c r="P110" s="43" t="s">
        <v>0</v>
      </c>
      <c r="Q110" s="20"/>
      <c r="R110" s="107" t="b">
        <v>1</v>
      </c>
      <c r="S110" s="20"/>
      <c r="T110" s="107" t="b">
        <v>1</v>
      </c>
      <c r="U110" s="20"/>
      <c r="V110" s="107" t="b">
        <v>1</v>
      </c>
      <c r="W110" s="20"/>
      <c r="X110" s="107" t="b">
        <v>1</v>
      </c>
      <c r="Y110" s="21"/>
    </row>
    <row r="111" spans="3:25" ht="1" customHeight="1" x14ac:dyDescent="0.2">
      <c r="C111" s="39"/>
      <c r="D111" s="43"/>
      <c r="E111" s="20"/>
      <c r="F111" s="55"/>
      <c r="G111" s="20"/>
      <c r="H111" s="55"/>
      <c r="I111" s="20"/>
      <c r="J111" s="55"/>
      <c r="K111" s="20"/>
      <c r="L111" s="55"/>
      <c r="M111" s="21"/>
      <c r="O111" s="39"/>
      <c r="P111" s="43"/>
      <c r="Q111" s="20"/>
      <c r="R111" s="55"/>
      <c r="S111" s="20"/>
      <c r="T111" s="55"/>
      <c r="U111" s="20"/>
      <c r="V111" s="55"/>
      <c r="W111" s="20"/>
      <c r="X111" s="55"/>
      <c r="Y111" s="21"/>
    </row>
    <row r="112" spans="3:25" x14ac:dyDescent="0.2">
      <c r="C112" s="39"/>
      <c r="D112" s="43" t="s">
        <v>2</v>
      </c>
      <c r="E112" s="20"/>
      <c r="F112" s="85" t="b">
        <v>0</v>
      </c>
      <c r="G112" s="20"/>
      <c r="H112" s="85" t="b">
        <v>0</v>
      </c>
      <c r="I112" s="20"/>
      <c r="J112" s="85" t="b">
        <v>0</v>
      </c>
      <c r="K112" s="20"/>
      <c r="L112" s="85" t="b">
        <v>0</v>
      </c>
      <c r="M112" s="21"/>
      <c r="O112" s="39"/>
      <c r="P112" s="43" t="s">
        <v>2</v>
      </c>
      <c r="Q112" s="20"/>
      <c r="R112" s="107" t="b">
        <v>0</v>
      </c>
      <c r="S112" s="20"/>
      <c r="T112" s="107" t="b">
        <v>0</v>
      </c>
      <c r="U112" s="20"/>
      <c r="V112" s="107" t="b">
        <v>0</v>
      </c>
      <c r="W112" s="20"/>
      <c r="X112" s="107" t="b">
        <v>0</v>
      </c>
      <c r="Y112" s="21"/>
    </row>
    <row r="113" spans="3:25" x14ac:dyDescent="0.2">
      <c r="C113" s="39" t="s">
        <v>23</v>
      </c>
      <c r="D113" s="43"/>
      <c r="E113" s="20"/>
      <c r="F113" s="20"/>
      <c r="G113" s="20"/>
      <c r="H113" s="20"/>
      <c r="I113" s="20"/>
      <c r="J113" s="20"/>
      <c r="K113" s="20"/>
      <c r="L113" s="20"/>
      <c r="M113" s="21"/>
      <c r="O113" s="39" t="s">
        <v>23</v>
      </c>
      <c r="P113" s="43"/>
      <c r="Q113" s="20"/>
      <c r="R113" s="20"/>
      <c r="S113" s="20"/>
      <c r="T113" s="20"/>
      <c r="U113" s="20"/>
      <c r="V113" s="20"/>
      <c r="W113" s="20"/>
      <c r="X113" s="20"/>
      <c r="Y113" s="21"/>
    </row>
    <row r="114" spans="3:25" x14ac:dyDescent="0.2">
      <c r="C114" s="39"/>
      <c r="D114" s="43"/>
      <c r="E114" s="20"/>
      <c r="F114" s="44" t="s">
        <v>5</v>
      </c>
      <c r="G114" s="44"/>
      <c r="H114" s="44" t="s">
        <v>60</v>
      </c>
      <c r="I114" s="44"/>
      <c r="J114" s="44" t="s">
        <v>21</v>
      </c>
      <c r="K114" s="44"/>
      <c r="L114" s="44" t="s">
        <v>18</v>
      </c>
      <c r="M114" s="21"/>
      <c r="O114" s="39"/>
      <c r="P114" s="43"/>
      <c r="Q114" s="20"/>
      <c r="R114" s="44" t="s">
        <v>5</v>
      </c>
      <c r="S114" s="44"/>
      <c r="T114" s="44" t="s">
        <v>60</v>
      </c>
      <c r="U114" s="44"/>
      <c r="V114" s="44" t="s">
        <v>21</v>
      </c>
      <c r="W114" s="44"/>
      <c r="X114" s="44" t="s">
        <v>18</v>
      </c>
      <c r="Y114" s="21"/>
    </row>
    <row r="115" spans="3:25" x14ac:dyDescent="0.2">
      <c r="C115" s="39"/>
      <c r="D115" s="43" t="s">
        <v>1</v>
      </c>
      <c r="E115" s="20"/>
      <c r="F115" s="85" t="b">
        <v>1</v>
      </c>
      <c r="G115" s="20"/>
      <c r="H115" s="85" t="b">
        <v>1</v>
      </c>
      <c r="I115" s="20"/>
      <c r="J115" s="85" t="b">
        <v>1</v>
      </c>
      <c r="K115" s="20"/>
      <c r="L115" s="85" t="b">
        <v>1</v>
      </c>
      <c r="M115" s="21"/>
      <c r="O115" s="39"/>
      <c r="P115" s="43" t="s">
        <v>1</v>
      </c>
      <c r="Q115" s="20"/>
      <c r="R115" s="107" t="b">
        <v>1</v>
      </c>
      <c r="S115" s="20"/>
      <c r="T115" s="107" t="b">
        <v>1</v>
      </c>
      <c r="U115" s="20"/>
      <c r="V115" s="107" t="b">
        <v>1</v>
      </c>
      <c r="W115" s="20"/>
      <c r="X115" s="107" t="b">
        <v>1</v>
      </c>
      <c r="Y115" s="21"/>
    </row>
    <row r="116" spans="3:25" ht="1" customHeight="1" x14ac:dyDescent="0.2">
      <c r="C116" s="39"/>
      <c r="D116" s="43"/>
      <c r="E116" s="20"/>
      <c r="F116" s="55"/>
      <c r="G116" s="20"/>
      <c r="H116" s="55"/>
      <c r="I116" s="20"/>
      <c r="J116" s="55"/>
      <c r="K116" s="20"/>
      <c r="L116" s="55"/>
      <c r="M116" s="21"/>
      <c r="O116" s="39"/>
      <c r="P116" s="43"/>
      <c r="Q116" s="20"/>
      <c r="R116" s="55"/>
      <c r="S116" s="20"/>
      <c r="T116" s="55"/>
      <c r="U116" s="20"/>
      <c r="V116" s="55"/>
      <c r="W116" s="20"/>
      <c r="X116" s="55"/>
      <c r="Y116" s="21"/>
    </row>
    <row r="117" spans="3:25" x14ac:dyDescent="0.2">
      <c r="C117" s="39"/>
      <c r="D117" s="43" t="s">
        <v>11</v>
      </c>
      <c r="E117" s="20"/>
      <c r="F117" s="85" t="b">
        <v>1</v>
      </c>
      <c r="G117" s="20"/>
      <c r="H117" s="85" t="b">
        <v>1</v>
      </c>
      <c r="I117" s="20"/>
      <c r="J117" s="85" t="b">
        <v>1</v>
      </c>
      <c r="K117" s="20"/>
      <c r="L117" s="85" t="b">
        <v>1</v>
      </c>
      <c r="M117" s="21"/>
      <c r="O117" s="39"/>
      <c r="P117" s="43" t="s">
        <v>11</v>
      </c>
      <c r="Q117" s="20"/>
      <c r="R117" s="107" t="b">
        <v>1</v>
      </c>
      <c r="S117" s="20"/>
      <c r="T117" s="107" t="b">
        <v>1</v>
      </c>
      <c r="U117" s="20"/>
      <c r="V117" s="107" t="b">
        <v>1</v>
      </c>
      <c r="W117" s="20"/>
      <c r="X117" s="107" t="b">
        <v>1</v>
      </c>
      <c r="Y117" s="21"/>
    </row>
    <row r="118" spans="3:25" ht="1" customHeight="1" x14ac:dyDescent="0.2">
      <c r="C118" s="39"/>
      <c r="D118" s="43"/>
      <c r="E118" s="20"/>
      <c r="F118" s="55"/>
      <c r="G118" s="20"/>
      <c r="H118" s="55"/>
      <c r="I118" s="20"/>
      <c r="J118" s="55"/>
      <c r="K118" s="20"/>
      <c r="L118" s="55"/>
      <c r="M118" s="21"/>
      <c r="O118" s="39"/>
      <c r="P118" s="43"/>
      <c r="Q118" s="20"/>
      <c r="R118" s="55"/>
      <c r="S118" s="20"/>
      <c r="T118" s="55"/>
      <c r="U118" s="20"/>
      <c r="V118" s="55"/>
      <c r="W118" s="20"/>
      <c r="X118" s="55"/>
      <c r="Y118" s="21"/>
    </row>
    <row r="119" spans="3:25" x14ac:dyDescent="0.2">
      <c r="C119" s="39"/>
      <c r="D119" s="43" t="s">
        <v>80</v>
      </c>
      <c r="E119" s="20"/>
      <c r="F119" s="85" t="b">
        <v>1</v>
      </c>
      <c r="G119" s="20"/>
      <c r="H119" s="85" t="b">
        <v>1</v>
      </c>
      <c r="I119" s="20"/>
      <c r="J119" s="85" t="b">
        <v>1</v>
      </c>
      <c r="K119" s="20"/>
      <c r="L119" s="85" t="b">
        <v>1</v>
      </c>
      <c r="M119" s="21"/>
      <c r="O119" s="39"/>
      <c r="P119" s="43" t="s">
        <v>80</v>
      </c>
      <c r="Q119" s="20"/>
      <c r="R119" s="107" t="b">
        <v>1</v>
      </c>
      <c r="S119" s="20"/>
      <c r="T119" s="107" t="b">
        <v>1</v>
      </c>
      <c r="U119" s="20"/>
      <c r="V119" s="107" t="b">
        <v>1</v>
      </c>
      <c r="W119" s="20"/>
      <c r="X119" s="107" t="b">
        <v>1</v>
      </c>
      <c r="Y119" s="21"/>
    </row>
    <row r="120" spans="3:25" ht="1" customHeight="1" x14ac:dyDescent="0.2">
      <c r="C120" s="39"/>
      <c r="D120" s="43"/>
      <c r="E120" s="20"/>
      <c r="F120" s="55"/>
      <c r="G120" s="20"/>
      <c r="H120" s="55"/>
      <c r="I120" s="20"/>
      <c r="J120" s="55"/>
      <c r="K120" s="20"/>
      <c r="L120" s="55"/>
      <c r="M120" s="21"/>
      <c r="O120" s="39"/>
      <c r="P120" s="43"/>
      <c r="Q120" s="20"/>
      <c r="R120" s="55"/>
      <c r="S120" s="20"/>
      <c r="T120" s="55"/>
      <c r="U120" s="20"/>
      <c r="V120" s="55"/>
      <c r="W120" s="20"/>
      <c r="X120" s="55"/>
      <c r="Y120" s="21"/>
    </row>
    <row r="121" spans="3:25" x14ac:dyDescent="0.2">
      <c r="C121" s="39"/>
      <c r="D121" s="43" t="s">
        <v>69</v>
      </c>
      <c r="E121" s="20"/>
      <c r="F121" s="85" t="b">
        <v>1</v>
      </c>
      <c r="G121" s="20"/>
      <c r="H121" s="85" t="b">
        <v>1</v>
      </c>
      <c r="I121" s="20"/>
      <c r="J121" s="85" t="b">
        <v>1</v>
      </c>
      <c r="K121" s="20"/>
      <c r="L121" s="85" t="b">
        <v>1</v>
      </c>
      <c r="M121" s="21"/>
      <c r="O121" s="39"/>
      <c r="P121" s="43" t="s">
        <v>69</v>
      </c>
      <c r="Q121" s="20"/>
      <c r="R121" s="107" t="b">
        <v>1</v>
      </c>
      <c r="S121" s="20"/>
      <c r="T121" s="107" t="b">
        <v>1</v>
      </c>
      <c r="U121" s="20"/>
      <c r="V121" s="107" t="b">
        <v>1</v>
      </c>
      <c r="W121" s="20"/>
      <c r="X121" s="107" t="b">
        <v>1</v>
      </c>
      <c r="Y121" s="21"/>
    </row>
    <row r="122" spans="3:25" ht="1" customHeight="1" x14ac:dyDescent="0.2">
      <c r="C122" s="39"/>
      <c r="D122" s="43"/>
      <c r="E122" s="20"/>
      <c r="F122" s="55"/>
      <c r="G122" s="20"/>
      <c r="H122" s="55"/>
      <c r="I122" s="20"/>
      <c r="J122" s="55"/>
      <c r="K122" s="20"/>
      <c r="L122" s="55"/>
      <c r="M122" s="21"/>
      <c r="O122" s="39"/>
      <c r="P122" s="43"/>
      <c r="Q122" s="20"/>
      <c r="R122" s="55"/>
      <c r="S122" s="20"/>
      <c r="T122" s="55"/>
      <c r="U122" s="20"/>
      <c r="V122" s="55"/>
      <c r="W122" s="20"/>
      <c r="X122" s="55"/>
      <c r="Y122" s="21"/>
    </row>
    <row r="123" spans="3:25" x14ac:dyDescent="0.2">
      <c r="C123" s="19"/>
      <c r="D123" s="43" t="s">
        <v>70</v>
      </c>
      <c r="E123" s="20"/>
      <c r="F123" s="85" t="b">
        <v>0</v>
      </c>
      <c r="G123" s="20"/>
      <c r="H123" s="85" t="b">
        <v>0</v>
      </c>
      <c r="I123" s="20"/>
      <c r="J123" s="85" t="b">
        <v>0</v>
      </c>
      <c r="K123" s="20"/>
      <c r="L123" s="85" t="b">
        <v>0</v>
      </c>
      <c r="M123" s="21"/>
      <c r="O123" s="19"/>
      <c r="P123" s="43" t="s">
        <v>70</v>
      </c>
      <c r="Q123" s="20"/>
      <c r="R123" s="107" t="b">
        <v>0</v>
      </c>
      <c r="S123" s="20"/>
      <c r="T123" s="107" t="b">
        <v>0</v>
      </c>
      <c r="U123" s="20"/>
      <c r="V123" s="107" t="b">
        <v>0</v>
      </c>
      <c r="W123" s="20"/>
      <c r="X123" s="107" t="b">
        <v>0</v>
      </c>
      <c r="Y123" s="21"/>
    </row>
    <row r="124" spans="3:25" ht="1" customHeight="1" x14ac:dyDescent="0.2">
      <c r="C124" s="19"/>
      <c r="D124" s="43"/>
      <c r="E124" s="20"/>
      <c r="F124" s="55"/>
      <c r="G124" s="20"/>
      <c r="H124" s="55"/>
      <c r="I124" s="20"/>
      <c r="J124" s="55"/>
      <c r="K124" s="20"/>
      <c r="L124" s="55"/>
      <c r="M124" s="21"/>
      <c r="O124" s="19"/>
      <c r="P124" s="43"/>
      <c r="Q124" s="20"/>
      <c r="R124" s="55"/>
      <c r="S124" s="20"/>
      <c r="T124" s="55"/>
      <c r="U124" s="20"/>
      <c r="V124" s="55"/>
      <c r="W124" s="20"/>
      <c r="X124" s="55"/>
      <c r="Y124" s="21"/>
    </row>
    <row r="125" spans="3:25" x14ac:dyDescent="0.2">
      <c r="C125" s="19"/>
      <c r="D125" s="43" t="s">
        <v>71</v>
      </c>
      <c r="E125" s="20"/>
      <c r="F125" s="85" t="b">
        <v>0</v>
      </c>
      <c r="G125" s="20"/>
      <c r="H125" s="85" t="b">
        <v>0</v>
      </c>
      <c r="I125" s="20"/>
      <c r="J125" s="85" t="b">
        <v>0</v>
      </c>
      <c r="K125" s="20"/>
      <c r="L125" s="85" t="b">
        <v>0</v>
      </c>
      <c r="M125" s="21"/>
      <c r="O125" s="19"/>
      <c r="P125" s="43" t="s">
        <v>71</v>
      </c>
      <c r="Q125" s="20"/>
      <c r="R125" s="107" t="b">
        <v>0</v>
      </c>
      <c r="S125" s="20"/>
      <c r="T125" s="107" t="b">
        <v>0</v>
      </c>
      <c r="U125" s="20"/>
      <c r="V125" s="107" t="b">
        <v>0</v>
      </c>
      <c r="W125" s="20"/>
      <c r="X125" s="107" t="b">
        <v>0</v>
      </c>
      <c r="Y125" s="21"/>
    </row>
    <row r="126" spans="3:25" ht="1" customHeight="1" x14ac:dyDescent="0.2">
      <c r="C126" s="19"/>
      <c r="D126" s="43"/>
      <c r="E126" s="20"/>
      <c r="F126" s="55"/>
      <c r="G126" s="20"/>
      <c r="H126" s="55"/>
      <c r="I126" s="20"/>
      <c r="J126" s="55"/>
      <c r="K126" s="20"/>
      <c r="L126" s="55"/>
      <c r="M126" s="21"/>
      <c r="O126" s="19"/>
      <c r="P126" s="43"/>
      <c r="Q126" s="20"/>
      <c r="R126" s="55"/>
      <c r="S126" s="20"/>
      <c r="T126" s="55"/>
      <c r="U126" s="20"/>
      <c r="V126" s="55"/>
      <c r="W126" s="20"/>
      <c r="X126" s="55"/>
      <c r="Y126" s="21"/>
    </row>
    <row r="127" spans="3:25" x14ac:dyDescent="0.2">
      <c r="C127" s="19"/>
      <c r="D127" s="43" t="s">
        <v>0</v>
      </c>
      <c r="E127" s="20"/>
      <c r="F127" s="85" t="b">
        <v>1</v>
      </c>
      <c r="G127" s="20"/>
      <c r="H127" s="85" t="b">
        <v>1</v>
      </c>
      <c r="I127" s="20"/>
      <c r="J127" s="85" t="b">
        <v>1</v>
      </c>
      <c r="K127" s="20"/>
      <c r="L127" s="85" t="b">
        <v>1</v>
      </c>
      <c r="M127" s="21"/>
      <c r="O127" s="19"/>
      <c r="P127" s="43" t="s">
        <v>0</v>
      </c>
      <c r="Q127" s="20"/>
      <c r="R127" s="107" t="b">
        <v>1</v>
      </c>
      <c r="S127" s="20"/>
      <c r="T127" s="107" t="b">
        <v>1</v>
      </c>
      <c r="U127" s="20"/>
      <c r="V127" s="107" t="b">
        <v>1</v>
      </c>
      <c r="W127" s="20"/>
      <c r="X127" s="107" t="b">
        <v>1</v>
      </c>
      <c r="Y127" s="21"/>
    </row>
    <row r="128" spans="3:25" ht="1" customHeight="1" x14ac:dyDescent="0.2">
      <c r="C128" s="19"/>
      <c r="D128" s="43"/>
      <c r="E128" s="20"/>
      <c r="F128" s="55"/>
      <c r="G128" s="20"/>
      <c r="H128" s="55"/>
      <c r="I128" s="20"/>
      <c r="J128" s="55"/>
      <c r="K128" s="20"/>
      <c r="L128" s="55"/>
      <c r="M128" s="21"/>
      <c r="O128" s="19"/>
      <c r="P128" s="43"/>
      <c r="Q128" s="20"/>
      <c r="R128" s="55"/>
      <c r="S128" s="20"/>
      <c r="T128" s="55"/>
      <c r="U128" s="20"/>
      <c r="V128" s="55"/>
      <c r="W128" s="20"/>
      <c r="X128" s="55"/>
      <c r="Y128" s="21"/>
    </row>
    <row r="129" spans="3:25" x14ac:dyDescent="0.2">
      <c r="C129" s="19"/>
      <c r="D129" s="43" t="s">
        <v>2</v>
      </c>
      <c r="E129" s="20"/>
      <c r="F129" s="85" t="b">
        <v>0</v>
      </c>
      <c r="G129" s="20"/>
      <c r="H129" s="85" t="b">
        <v>0</v>
      </c>
      <c r="I129" s="20"/>
      <c r="J129" s="85" t="b">
        <v>0</v>
      </c>
      <c r="K129" s="20"/>
      <c r="L129" s="85" t="b">
        <v>0</v>
      </c>
      <c r="M129" s="21"/>
      <c r="O129" s="19"/>
      <c r="P129" s="43" t="s">
        <v>2</v>
      </c>
      <c r="Q129" s="20"/>
      <c r="R129" s="107" t="b">
        <v>0</v>
      </c>
      <c r="S129" s="20"/>
      <c r="T129" s="107" t="b">
        <v>0</v>
      </c>
      <c r="U129" s="20"/>
      <c r="V129" s="107" t="b">
        <v>0</v>
      </c>
      <c r="W129" s="20"/>
      <c r="X129" s="107" t="b">
        <v>0</v>
      </c>
      <c r="Y129" s="21"/>
    </row>
    <row r="130" spans="3:25" x14ac:dyDescent="0.2">
      <c r="C130" s="39" t="s">
        <v>24</v>
      </c>
      <c r="D130" s="43"/>
      <c r="E130" s="20"/>
      <c r="F130" s="55"/>
      <c r="G130" s="20"/>
      <c r="H130" s="55"/>
      <c r="I130" s="20"/>
      <c r="J130" s="55"/>
      <c r="K130" s="20"/>
      <c r="L130" s="55"/>
      <c r="M130" s="21"/>
      <c r="O130" s="39" t="s">
        <v>24</v>
      </c>
      <c r="P130" s="43"/>
      <c r="Q130" s="20"/>
      <c r="R130" s="55"/>
      <c r="S130" s="20"/>
      <c r="T130" s="55"/>
      <c r="U130" s="20"/>
      <c r="V130" s="55"/>
      <c r="W130" s="20"/>
      <c r="X130" s="55"/>
      <c r="Y130" s="21"/>
    </row>
    <row r="131" spans="3:25" x14ac:dyDescent="0.2">
      <c r="C131" s="19"/>
      <c r="D131" s="43"/>
      <c r="E131" s="20"/>
      <c r="F131" s="44" t="s">
        <v>5</v>
      </c>
      <c r="G131" s="44"/>
      <c r="H131" s="44" t="s">
        <v>60</v>
      </c>
      <c r="I131" s="44"/>
      <c r="J131" s="44" t="s">
        <v>21</v>
      </c>
      <c r="K131" s="44"/>
      <c r="L131" s="44" t="s">
        <v>18</v>
      </c>
      <c r="M131" s="21"/>
      <c r="O131" s="19"/>
      <c r="P131" s="43"/>
      <c r="Q131" s="20"/>
      <c r="R131" s="44" t="s">
        <v>5</v>
      </c>
      <c r="S131" s="44"/>
      <c r="T131" s="44" t="s">
        <v>60</v>
      </c>
      <c r="U131" s="44"/>
      <c r="V131" s="44" t="s">
        <v>21</v>
      </c>
      <c r="W131" s="44"/>
      <c r="X131" s="44" t="s">
        <v>18</v>
      </c>
      <c r="Y131" s="21"/>
    </row>
    <row r="132" spans="3:25" x14ac:dyDescent="0.2">
      <c r="C132" s="19"/>
      <c r="D132" s="43" t="s">
        <v>1</v>
      </c>
      <c r="E132" s="20"/>
      <c r="F132" s="85" t="b">
        <v>1</v>
      </c>
      <c r="G132" s="20"/>
      <c r="H132" s="85" t="b">
        <v>1</v>
      </c>
      <c r="I132" s="20"/>
      <c r="J132" s="85" t="b">
        <v>1</v>
      </c>
      <c r="K132" s="20"/>
      <c r="L132" s="85" t="b">
        <v>1</v>
      </c>
      <c r="M132" s="21"/>
      <c r="O132" s="19"/>
      <c r="P132" s="43" t="s">
        <v>1</v>
      </c>
      <c r="Q132" s="20"/>
      <c r="R132" s="107" t="b">
        <v>1</v>
      </c>
      <c r="S132" s="20"/>
      <c r="T132" s="107" t="b">
        <v>1</v>
      </c>
      <c r="U132" s="20"/>
      <c r="V132" s="107" t="b">
        <v>1</v>
      </c>
      <c r="W132" s="20"/>
      <c r="X132" s="107" t="b">
        <v>1</v>
      </c>
      <c r="Y132" s="21"/>
    </row>
    <row r="133" spans="3:25" ht="1" customHeight="1" x14ac:dyDescent="0.2">
      <c r="C133" s="19"/>
      <c r="D133" s="43"/>
      <c r="E133" s="20"/>
      <c r="F133" s="55"/>
      <c r="G133" s="20"/>
      <c r="H133" s="55"/>
      <c r="I133" s="20"/>
      <c r="J133" s="55"/>
      <c r="K133" s="20"/>
      <c r="L133" s="55"/>
      <c r="M133" s="21"/>
      <c r="O133" s="19"/>
      <c r="P133" s="43"/>
      <c r="Q133" s="20"/>
      <c r="R133" s="108"/>
      <c r="S133" s="20"/>
      <c r="T133" s="108"/>
      <c r="U133" s="20"/>
      <c r="V133" s="108"/>
      <c r="W133" s="20"/>
      <c r="X133" s="55"/>
      <c r="Y133" s="21"/>
    </row>
    <row r="134" spans="3:25" x14ac:dyDescent="0.2">
      <c r="C134" s="19"/>
      <c r="D134" s="43" t="s">
        <v>11</v>
      </c>
      <c r="E134" s="20"/>
      <c r="F134" s="85" t="b">
        <v>1</v>
      </c>
      <c r="G134" s="20"/>
      <c r="H134" s="85" t="b">
        <v>1</v>
      </c>
      <c r="I134" s="20"/>
      <c r="J134" s="85" t="b">
        <v>1</v>
      </c>
      <c r="K134" s="20"/>
      <c r="L134" s="85" t="b">
        <v>1</v>
      </c>
      <c r="M134" s="21"/>
      <c r="O134" s="19"/>
      <c r="P134" s="43" t="s">
        <v>11</v>
      </c>
      <c r="Q134" s="20"/>
      <c r="R134" s="107" t="b">
        <v>1</v>
      </c>
      <c r="S134" s="20"/>
      <c r="T134" s="107" t="b">
        <v>1</v>
      </c>
      <c r="U134" s="20"/>
      <c r="V134" s="107" t="b">
        <v>1</v>
      </c>
      <c r="W134" s="20"/>
      <c r="X134" s="107" t="b">
        <v>1</v>
      </c>
      <c r="Y134" s="21"/>
    </row>
    <row r="135" spans="3:25" ht="1" customHeight="1" x14ac:dyDescent="0.2">
      <c r="C135" s="19"/>
      <c r="D135" s="43"/>
      <c r="E135" s="20"/>
      <c r="F135" s="55"/>
      <c r="G135" s="20"/>
      <c r="H135" s="55"/>
      <c r="I135" s="20"/>
      <c r="J135" s="55"/>
      <c r="K135" s="20"/>
      <c r="L135" s="55"/>
      <c r="M135" s="21"/>
      <c r="O135" s="19"/>
      <c r="P135" s="43"/>
      <c r="Q135" s="20"/>
      <c r="R135" s="108"/>
      <c r="S135" s="20"/>
      <c r="T135" s="108"/>
      <c r="U135" s="20"/>
      <c r="V135" s="108"/>
      <c r="W135" s="20"/>
      <c r="X135" s="55"/>
      <c r="Y135" s="21"/>
    </row>
    <row r="136" spans="3:25" x14ac:dyDescent="0.2">
      <c r="C136" s="19"/>
      <c r="D136" s="43" t="s">
        <v>80</v>
      </c>
      <c r="E136" s="20"/>
      <c r="F136" s="85" t="b">
        <v>1</v>
      </c>
      <c r="G136" s="20"/>
      <c r="H136" s="85" t="b">
        <v>1</v>
      </c>
      <c r="I136" s="20"/>
      <c r="J136" s="85" t="b">
        <v>1</v>
      </c>
      <c r="K136" s="20"/>
      <c r="L136" s="85" t="b">
        <v>1</v>
      </c>
      <c r="M136" s="21"/>
      <c r="O136" s="19"/>
      <c r="P136" s="43" t="s">
        <v>80</v>
      </c>
      <c r="Q136" s="20"/>
      <c r="R136" s="107" t="b">
        <v>1</v>
      </c>
      <c r="S136" s="20"/>
      <c r="T136" s="107" t="b">
        <v>1</v>
      </c>
      <c r="U136" s="20"/>
      <c r="V136" s="107" t="b">
        <v>1</v>
      </c>
      <c r="W136" s="20"/>
      <c r="X136" s="107" t="b">
        <v>1</v>
      </c>
      <c r="Y136" s="21"/>
    </row>
    <row r="137" spans="3:25" ht="1" customHeight="1" x14ac:dyDescent="0.2">
      <c r="C137" s="19"/>
      <c r="D137" s="43"/>
      <c r="E137" s="20"/>
      <c r="F137" s="55"/>
      <c r="G137" s="20"/>
      <c r="H137" s="55"/>
      <c r="I137" s="20"/>
      <c r="J137" s="55"/>
      <c r="K137" s="20"/>
      <c r="L137" s="55"/>
      <c r="M137" s="21"/>
      <c r="O137" s="19"/>
      <c r="P137" s="43"/>
      <c r="Q137" s="20"/>
      <c r="R137" s="108"/>
      <c r="S137" s="20"/>
      <c r="T137" s="108"/>
      <c r="U137" s="20"/>
      <c r="V137" s="108"/>
      <c r="W137" s="20"/>
      <c r="X137" s="55"/>
      <c r="Y137" s="21"/>
    </row>
    <row r="138" spans="3:25" x14ac:dyDescent="0.2">
      <c r="C138" s="19"/>
      <c r="D138" s="43" t="s">
        <v>69</v>
      </c>
      <c r="E138" s="20"/>
      <c r="F138" s="85" t="b">
        <v>1</v>
      </c>
      <c r="G138" s="20"/>
      <c r="H138" s="85" t="b">
        <v>1</v>
      </c>
      <c r="I138" s="20"/>
      <c r="J138" s="85" t="b">
        <v>1</v>
      </c>
      <c r="K138" s="20"/>
      <c r="L138" s="85" t="b">
        <v>1</v>
      </c>
      <c r="M138" s="21"/>
      <c r="O138" s="19"/>
      <c r="P138" s="43" t="s">
        <v>69</v>
      </c>
      <c r="Q138" s="20"/>
      <c r="R138" s="107" t="b">
        <v>1</v>
      </c>
      <c r="S138" s="20"/>
      <c r="T138" s="107" t="b">
        <v>1</v>
      </c>
      <c r="U138" s="20"/>
      <c r="V138" s="107" t="b">
        <v>1</v>
      </c>
      <c r="W138" s="20"/>
      <c r="X138" s="107" t="b">
        <v>1</v>
      </c>
      <c r="Y138" s="21"/>
    </row>
    <row r="139" spans="3:25" ht="1" customHeight="1" x14ac:dyDescent="0.2">
      <c r="C139" s="19"/>
      <c r="D139" s="43"/>
      <c r="E139" s="20"/>
      <c r="F139" s="55"/>
      <c r="G139" s="20"/>
      <c r="H139" s="55"/>
      <c r="I139" s="20"/>
      <c r="J139" s="55"/>
      <c r="K139" s="20"/>
      <c r="L139" s="55"/>
      <c r="M139" s="21"/>
      <c r="O139" s="19"/>
      <c r="P139" s="43"/>
      <c r="Q139" s="20"/>
      <c r="R139" s="108"/>
      <c r="S139" s="20"/>
      <c r="T139" s="108"/>
      <c r="U139" s="20"/>
      <c r="V139" s="108"/>
      <c r="W139" s="20"/>
      <c r="X139" s="55"/>
      <c r="Y139" s="21"/>
    </row>
    <row r="140" spans="3:25" x14ac:dyDescent="0.2">
      <c r="C140" s="19"/>
      <c r="D140" s="43" t="s">
        <v>70</v>
      </c>
      <c r="E140" s="20"/>
      <c r="F140" s="85" t="b">
        <v>0</v>
      </c>
      <c r="G140" s="20"/>
      <c r="H140" s="85" t="b">
        <v>0</v>
      </c>
      <c r="I140" s="20"/>
      <c r="J140" s="85" t="b">
        <v>0</v>
      </c>
      <c r="K140" s="20"/>
      <c r="L140" s="85" t="b">
        <v>0</v>
      </c>
      <c r="M140" s="21"/>
      <c r="O140" s="19"/>
      <c r="P140" s="43" t="s">
        <v>70</v>
      </c>
      <c r="Q140" s="20"/>
      <c r="R140" s="107" t="b">
        <v>0</v>
      </c>
      <c r="S140" s="20"/>
      <c r="T140" s="107" t="b">
        <v>0</v>
      </c>
      <c r="U140" s="20"/>
      <c r="V140" s="107" t="b">
        <v>0</v>
      </c>
      <c r="W140" s="20"/>
      <c r="X140" s="107" t="b">
        <v>0</v>
      </c>
      <c r="Y140" s="21"/>
    </row>
    <row r="141" spans="3:25" ht="1" customHeight="1" x14ac:dyDescent="0.2">
      <c r="C141" s="19"/>
      <c r="D141" s="43"/>
      <c r="E141" s="20"/>
      <c r="F141" s="55"/>
      <c r="G141" s="20"/>
      <c r="H141" s="55"/>
      <c r="I141" s="20"/>
      <c r="J141" s="55"/>
      <c r="K141" s="20"/>
      <c r="L141" s="55"/>
      <c r="M141" s="21"/>
      <c r="O141" s="19"/>
      <c r="P141" s="43"/>
      <c r="Q141" s="20"/>
      <c r="R141" s="108"/>
      <c r="S141" s="20"/>
      <c r="T141" s="108"/>
      <c r="U141" s="20"/>
      <c r="V141" s="108"/>
      <c r="W141" s="20"/>
      <c r="X141" s="55"/>
      <c r="Y141" s="21"/>
    </row>
    <row r="142" spans="3:25" x14ac:dyDescent="0.2">
      <c r="C142" s="19"/>
      <c r="D142" s="43" t="s">
        <v>71</v>
      </c>
      <c r="E142" s="20"/>
      <c r="F142" s="85" t="b">
        <v>0</v>
      </c>
      <c r="G142" s="20"/>
      <c r="H142" s="85" t="b">
        <v>0</v>
      </c>
      <c r="I142" s="20"/>
      <c r="J142" s="85" t="b">
        <v>0</v>
      </c>
      <c r="K142" s="20"/>
      <c r="L142" s="85" t="b">
        <v>0</v>
      </c>
      <c r="M142" s="21"/>
      <c r="O142" s="19"/>
      <c r="P142" s="43" t="s">
        <v>71</v>
      </c>
      <c r="Q142" s="20"/>
      <c r="R142" s="107" t="b">
        <v>0</v>
      </c>
      <c r="S142" s="20"/>
      <c r="T142" s="107" t="b">
        <v>0</v>
      </c>
      <c r="U142" s="20"/>
      <c r="V142" s="107" t="b">
        <v>0</v>
      </c>
      <c r="W142" s="20"/>
      <c r="X142" s="107" t="b">
        <v>0</v>
      </c>
      <c r="Y142" s="21"/>
    </row>
    <row r="143" spans="3:25" ht="1" customHeight="1" x14ac:dyDescent="0.2">
      <c r="C143" s="19"/>
      <c r="D143" s="43"/>
      <c r="E143" s="20"/>
      <c r="F143" s="55"/>
      <c r="G143" s="20"/>
      <c r="H143" s="55"/>
      <c r="I143" s="20"/>
      <c r="J143" s="55"/>
      <c r="K143" s="20"/>
      <c r="L143" s="55"/>
      <c r="M143" s="21"/>
      <c r="O143" s="19"/>
      <c r="P143" s="43"/>
      <c r="Q143" s="20"/>
      <c r="R143" s="108"/>
      <c r="S143" s="20"/>
      <c r="T143" s="108"/>
      <c r="U143" s="20"/>
      <c r="V143" s="108"/>
      <c r="W143" s="20"/>
      <c r="X143" s="55"/>
      <c r="Y143" s="21"/>
    </row>
    <row r="144" spans="3:25" x14ac:dyDescent="0.2">
      <c r="C144" s="19"/>
      <c r="D144" s="43" t="s">
        <v>0</v>
      </c>
      <c r="E144" s="20"/>
      <c r="F144" s="85" t="b">
        <v>1</v>
      </c>
      <c r="G144" s="20"/>
      <c r="H144" s="85" t="b">
        <v>1</v>
      </c>
      <c r="I144" s="20"/>
      <c r="J144" s="85" t="b">
        <v>1</v>
      </c>
      <c r="K144" s="20"/>
      <c r="L144" s="85" t="b">
        <v>1</v>
      </c>
      <c r="M144" s="21"/>
      <c r="O144" s="19"/>
      <c r="P144" s="43" t="s">
        <v>0</v>
      </c>
      <c r="Q144" s="20"/>
      <c r="R144" s="107" t="b">
        <v>1</v>
      </c>
      <c r="S144" s="20"/>
      <c r="T144" s="107" t="b">
        <v>1</v>
      </c>
      <c r="U144" s="20"/>
      <c r="V144" s="107" t="b">
        <v>1</v>
      </c>
      <c r="W144" s="20"/>
      <c r="X144" s="107" t="b">
        <v>1</v>
      </c>
      <c r="Y144" s="21"/>
    </row>
    <row r="145" spans="3:25" ht="1" customHeight="1" x14ac:dyDescent="0.2">
      <c r="C145" s="19"/>
      <c r="D145" s="43"/>
      <c r="E145" s="20"/>
      <c r="F145" s="55"/>
      <c r="G145" s="20"/>
      <c r="H145" s="55"/>
      <c r="I145" s="20"/>
      <c r="J145" s="55"/>
      <c r="K145" s="20"/>
      <c r="L145" s="55"/>
      <c r="M145" s="21"/>
      <c r="O145" s="19"/>
      <c r="P145" s="43"/>
      <c r="Q145" s="20"/>
      <c r="R145" s="108"/>
      <c r="S145" s="20"/>
      <c r="T145" s="108"/>
      <c r="U145" s="20"/>
      <c r="V145" s="108"/>
      <c r="W145" s="20"/>
      <c r="X145" s="55"/>
      <c r="Y145" s="21"/>
    </row>
    <row r="146" spans="3:25" x14ac:dyDescent="0.2">
      <c r="C146" s="19"/>
      <c r="D146" s="43" t="s">
        <v>2</v>
      </c>
      <c r="E146" s="20"/>
      <c r="F146" s="85" t="b">
        <v>0</v>
      </c>
      <c r="G146" s="20"/>
      <c r="H146" s="85" t="b">
        <v>0</v>
      </c>
      <c r="I146" s="20"/>
      <c r="J146" s="85" t="b">
        <v>0</v>
      </c>
      <c r="K146" s="20"/>
      <c r="L146" s="85" t="b">
        <v>0</v>
      </c>
      <c r="M146" s="21"/>
      <c r="O146" s="19"/>
      <c r="P146" s="43" t="s">
        <v>2</v>
      </c>
      <c r="Q146" s="20"/>
      <c r="R146" s="107" t="b">
        <v>0</v>
      </c>
      <c r="S146" s="20"/>
      <c r="T146" s="107" t="b">
        <v>0</v>
      </c>
      <c r="U146" s="20"/>
      <c r="V146" s="107" t="b">
        <v>0</v>
      </c>
      <c r="W146" s="20"/>
      <c r="X146" s="107" t="b">
        <v>0</v>
      </c>
      <c r="Y146" s="21"/>
    </row>
    <row r="147" spans="3:25" x14ac:dyDescent="0.2">
      <c r="C147" s="19"/>
      <c r="D147" s="43"/>
      <c r="E147" s="20"/>
      <c r="F147" s="55"/>
      <c r="G147" s="20"/>
      <c r="H147" s="55"/>
      <c r="I147" s="20"/>
      <c r="J147" s="55"/>
      <c r="K147" s="20"/>
      <c r="L147" s="55"/>
      <c r="M147" s="21"/>
      <c r="O147" s="19"/>
      <c r="P147" s="43"/>
      <c r="Q147" s="20"/>
      <c r="R147" s="55"/>
      <c r="S147" s="20"/>
      <c r="T147" s="55"/>
      <c r="U147" s="20"/>
      <c r="V147" s="55"/>
      <c r="W147" s="20"/>
      <c r="X147" s="55"/>
      <c r="Y147" s="21"/>
    </row>
    <row r="148" spans="3:25" x14ac:dyDescent="0.2">
      <c r="C148" s="39" t="s">
        <v>62</v>
      </c>
      <c r="D148" s="43"/>
      <c r="E148" s="20"/>
      <c r="F148" s="55"/>
      <c r="G148" s="20"/>
      <c r="H148" s="55"/>
      <c r="I148" s="20"/>
      <c r="J148" s="55"/>
      <c r="K148" s="20"/>
      <c r="L148" s="55"/>
      <c r="M148" s="21"/>
      <c r="O148" s="39" t="s">
        <v>62</v>
      </c>
      <c r="P148" s="43"/>
      <c r="Q148" s="20"/>
      <c r="R148" s="55"/>
      <c r="S148" s="20"/>
      <c r="T148" s="55"/>
      <c r="U148" s="20"/>
      <c r="V148" s="55"/>
      <c r="W148" s="20"/>
      <c r="X148" s="55"/>
      <c r="Y148" s="21"/>
    </row>
    <row r="149" spans="3:25" x14ac:dyDescent="0.2">
      <c r="C149" s="19"/>
      <c r="D149" s="43"/>
      <c r="E149" s="20"/>
      <c r="F149" s="44" t="s">
        <v>5</v>
      </c>
      <c r="G149" s="44"/>
      <c r="H149" s="44" t="s">
        <v>60</v>
      </c>
      <c r="I149" s="44"/>
      <c r="J149" s="44" t="s">
        <v>21</v>
      </c>
      <c r="K149" s="44"/>
      <c r="L149" s="44" t="s">
        <v>18</v>
      </c>
      <c r="M149" s="21"/>
      <c r="O149" s="19"/>
      <c r="P149" s="43"/>
      <c r="Q149" s="20"/>
      <c r="R149" s="44" t="s">
        <v>5</v>
      </c>
      <c r="S149" s="44"/>
      <c r="T149" s="44" t="s">
        <v>60</v>
      </c>
      <c r="U149" s="44"/>
      <c r="V149" s="44" t="s">
        <v>21</v>
      </c>
      <c r="W149" s="44"/>
      <c r="X149" s="44" t="s">
        <v>18</v>
      </c>
      <c r="Y149" s="21"/>
    </row>
    <row r="150" spans="3:25" x14ac:dyDescent="0.2">
      <c r="C150" s="19"/>
      <c r="D150" s="43" t="s">
        <v>1</v>
      </c>
      <c r="E150" s="20"/>
      <c r="F150" s="85" t="b">
        <v>1</v>
      </c>
      <c r="G150" s="20"/>
      <c r="H150" s="85" t="b">
        <v>1</v>
      </c>
      <c r="I150" s="20"/>
      <c r="J150" s="85" t="b">
        <v>1</v>
      </c>
      <c r="K150" s="20"/>
      <c r="L150" s="85" t="b">
        <v>1</v>
      </c>
      <c r="M150" s="21"/>
      <c r="O150" s="19"/>
      <c r="P150" s="43" t="s">
        <v>1</v>
      </c>
      <c r="Q150" s="20"/>
      <c r="R150" s="107" t="b">
        <v>1</v>
      </c>
      <c r="S150" s="20"/>
      <c r="T150" s="107" t="b">
        <v>1</v>
      </c>
      <c r="U150" s="20"/>
      <c r="V150" s="107" t="b">
        <v>1</v>
      </c>
      <c r="W150" s="20"/>
      <c r="X150" s="107" t="b">
        <v>1</v>
      </c>
      <c r="Y150" s="21"/>
    </row>
    <row r="151" spans="3:25" ht="1" customHeight="1" x14ac:dyDescent="0.2">
      <c r="C151" s="19"/>
      <c r="D151" s="43"/>
      <c r="E151" s="20"/>
      <c r="F151" s="55"/>
      <c r="G151" s="20"/>
      <c r="H151" s="55"/>
      <c r="I151" s="20"/>
      <c r="J151" s="55"/>
      <c r="K151" s="20"/>
      <c r="L151" s="55"/>
      <c r="M151" s="21"/>
      <c r="O151" s="19"/>
      <c r="P151" s="43"/>
      <c r="Q151" s="20"/>
      <c r="R151" s="108"/>
      <c r="S151" s="20"/>
      <c r="T151" s="108"/>
      <c r="U151" s="20"/>
      <c r="V151" s="108"/>
      <c r="W151" s="20"/>
      <c r="X151" s="108"/>
      <c r="Y151" s="21"/>
    </row>
    <row r="152" spans="3:25" x14ac:dyDescent="0.2">
      <c r="C152" s="19"/>
      <c r="D152" s="43" t="s">
        <v>11</v>
      </c>
      <c r="E152" s="20"/>
      <c r="F152" s="85" t="b">
        <v>1</v>
      </c>
      <c r="G152" s="20"/>
      <c r="H152" s="85" t="b">
        <v>1</v>
      </c>
      <c r="I152" s="20"/>
      <c r="J152" s="85" t="b">
        <v>1</v>
      </c>
      <c r="K152" s="20"/>
      <c r="L152" s="85" t="b">
        <v>1</v>
      </c>
      <c r="M152" s="21"/>
      <c r="O152" s="19"/>
      <c r="P152" s="43" t="s">
        <v>11</v>
      </c>
      <c r="Q152" s="20"/>
      <c r="R152" s="107" t="b">
        <v>1</v>
      </c>
      <c r="S152" s="20"/>
      <c r="T152" s="107" t="b">
        <v>1</v>
      </c>
      <c r="U152" s="20"/>
      <c r="V152" s="107" t="b">
        <v>1</v>
      </c>
      <c r="W152" s="20"/>
      <c r="X152" s="107" t="b">
        <v>1</v>
      </c>
      <c r="Y152" s="21"/>
    </row>
    <row r="153" spans="3:25" ht="1" customHeight="1" x14ac:dyDescent="0.2">
      <c r="C153" s="19"/>
      <c r="D153" s="43"/>
      <c r="E153" s="20"/>
      <c r="F153" s="55"/>
      <c r="G153" s="20"/>
      <c r="H153" s="55"/>
      <c r="I153" s="20"/>
      <c r="J153" s="55"/>
      <c r="K153" s="20"/>
      <c r="L153" s="55"/>
      <c r="M153" s="21"/>
      <c r="O153" s="19"/>
      <c r="P153" s="43"/>
      <c r="Q153" s="20"/>
      <c r="R153" s="108"/>
      <c r="S153" s="20"/>
      <c r="T153" s="108"/>
      <c r="U153" s="20"/>
      <c r="V153" s="108"/>
      <c r="W153" s="20"/>
      <c r="X153" s="108"/>
      <c r="Y153" s="21"/>
    </row>
    <row r="154" spans="3:25" x14ac:dyDescent="0.2">
      <c r="C154" s="19"/>
      <c r="D154" s="43" t="s">
        <v>80</v>
      </c>
      <c r="E154" s="20"/>
      <c r="F154" s="85" t="b">
        <v>1</v>
      </c>
      <c r="G154" s="20"/>
      <c r="H154" s="85" t="b">
        <v>1</v>
      </c>
      <c r="I154" s="20"/>
      <c r="J154" s="85" t="b">
        <v>1</v>
      </c>
      <c r="K154" s="20"/>
      <c r="L154" s="85" t="b">
        <v>1</v>
      </c>
      <c r="M154" s="21"/>
      <c r="O154" s="19"/>
      <c r="P154" s="43" t="s">
        <v>80</v>
      </c>
      <c r="Q154" s="20"/>
      <c r="R154" s="107" t="b">
        <v>1</v>
      </c>
      <c r="S154" s="20"/>
      <c r="T154" s="107" t="b">
        <v>1</v>
      </c>
      <c r="U154" s="20"/>
      <c r="V154" s="107" t="b">
        <v>1</v>
      </c>
      <c r="W154" s="20"/>
      <c r="X154" s="107" t="b">
        <v>1</v>
      </c>
      <c r="Y154" s="21"/>
    </row>
    <row r="155" spans="3:25" ht="1" customHeight="1" x14ac:dyDescent="0.2">
      <c r="C155" s="19"/>
      <c r="D155" s="43"/>
      <c r="E155" s="20"/>
      <c r="F155" s="55"/>
      <c r="G155" s="20"/>
      <c r="H155" s="55"/>
      <c r="I155" s="20"/>
      <c r="J155" s="55"/>
      <c r="K155" s="20"/>
      <c r="L155" s="55"/>
      <c r="M155" s="21"/>
      <c r="O155" s="19"/>
      <c r="P155" s="43"/>
      <c r="Q155" s="20"/>
      <c r="R155" s="108"/>
      <c r="S155" s="20"/>
      <c r="T155" s="108"/>
      <c r="U155" s="20"/>
      <c r="V155" s="108"/>
      <c r="W155" s="20"/>
      <c r="X155" s="108"/>
      <c r="Y155" s="21"/>
    </row>
    <row r="156" spans="3:25" x14ac:dyDescent="0.2">
      <c r="C156" s="19"/>
      <c r="D156" s="43" t="s">
        <v>69</v>
      </c>
      <c r="E156" s="20"/>
      <c r="F156" s="85" t="b">
        <v>1</v>
      </c>
      <c r="G156" s="20"/>
      <c r="H156" s="85" t="b">
        <v>1</v>
      </c>
      <c r="I156" s="20"/>
      <c r="J156" s="85" t="b">
        <v>1</v>
      </c>
      <c r="K156" s="20"/>
      <c r="L156" s="85" t="b">
        <v>1</v>
      </c>
      <c r="M156" s="21"/>
      <c r="O156" s="19"/>
      <c r="P156" s="43" t="s">
        <v>69</v>
      </c>
      <c r="Q156" s="20"/>
      <c r="R156" s="107" t="b">
        <v>1</v>
      </c>
      <c r="S156" s="20"/>
      <c r="T156" s="107" t="b">
        <v>1</v>
      </c>
      <c r="U156" s="20"/>
      <c r="V156" s="107" t="b">
        <v>1</v>
      </c>
      <c r="W156" s="20"/>
      <c r="X156" s="107" t="b">
        <v>1</v>
      </c>
      <c r="Y156" s="21"/>
    </row>
    <row r="157" spans="3:25" ht="1" customHeight="1" x14ac:dyDescent="0.2">
      <c r="C157" s="19"/>
      <c r="D157" s="43"/>
      <c r="E157" s="20"/>
      <c r="F157" s="55"/>
      <c r="G157" s="20"/>
      <c r="H157" s="55"/>
      <c r="I157" s="20"/>
      <c r="J157" s="55"/>
      <c r="K157" s="20"/>
      <c r="L157" s="55"/>
      <c r="M157" s="21"/>
      <c r="O157" s="19"/>
      <c r="P157" s="43"/>
      <c r="Q157" s="20"/>
      <c r="R157" s="108"/>
      <c r="S157" s="20"/>
      <c r="T157" s="108"/>
      <c r="U157" s="20"/>
      <c r="V157" s="108"/>
      <c r="W157" s="20"/>
      <c r="X157" s="108"/>
      <c r="Y157" s="21"/>
    </row>
    <row r="158" spans="3:25" x14ac:dyDescent="0.2">
      <c r="C158" s="19"/>
      <c r="D158" s="43" t="s">
        <v>70</v>
      </c>
      <c r="E158" s="20"/>
      <c r="F158" s="85" t="b">
        <v>0</v>
      </c>
      <c r="G158" s="20"/>
      <c r="H158" s="85" t="b">
        <v>0</v>
      </c>
      <c r="I158" s="20"/>
      <c r="J158" s="85" t="b">
        <v>0</v>
      </c>
      <c r="K158" s="20"/>
      <c r="L158" s="85" t="b">
        <v>0</v>
      </c>
      <c r="M158" s="21"/>
      <c r="O158" s="19"/>
      <c r="P158" s="43" t="s">
        <v>70</v>
      </c>
      <c r="Q158" s="20"/>
      <c r="R158" s="107" t="b">
        <v>0</v>
      </c>
      <c r="S158" s="20"/>
      <c r="T158" s="107" t="b">
        <v>0</v>
      </c>
      <c r="U158" s="20"/>
      <c r="V158" s="107" t="b">
        <v>0</v>
      </c>
      <c r="W158" s="20"/>
      <c r="X158" s="107" t="b">
        <v>0</v>
      </c>
      <c r="Y158" s="21"/>
    </row>
    <row r="159" spans="3:25" ht="1" customHeight="1" x14ac:dyDescent="0.2">
      <c r="C159" s="19"/>
      <c r="D159" s="43"/>
      <c r="E159" s="20"/>
      <c r="F159" s="55"/>
      <c r="G159" s="20"/>
      <c r="H159" s="55"/>
      <c r="I159" s="20"/>
      <c r="J159" s="55"/>
      <c r="K159" s="20"/>
      <c r="L159" s="55"/>
      <c r="M159" s="21"/>
      <c r="O159" s="19"/>
      <c r="P159" s="43"/>
      <c r="Q159" s="20"/>
      <c r="R159" s="108"/>
      <c r="S159" s="20"/>
      <c r="T159" s="108"/>
      <c r="U159" s="20"/>
      <c r="V159" s="108"/>
      <c r="W159" s="20"/>
      <c r="X159" s="108"/>
      <c r="Y159" s="21"/>
    </row>
    <row r="160" spans="3:25" x14ac:dyDescent="0.2">
      <c r="C160" s="19"/>
      <c r="D160" s="43" t="s">
        <v>71</v>
      </c>
      <c r="E160" s="20"/>
      <c r="F160" s="85" t="b">
        <v>0</v>
      </c>
      <c r="G160" s="20"/>
      <c r="H160" s="85" t="b">
        <v>0</v>
      </c>
      <c r="I160" s="20"/>
      <c r="J160" s="85" t="b">
        <v>0</v>
      </c>
      <c r="K160" s="20"/>
      <c r="L160" s="85" t="b">
        <v>0</v>
      </c>
      <c r="M160" s="21"/>
      <c r="O160" s="19"/>
      <c r="P160" s="43" t="s">
        <v>71</v>
      </c>
      <c r="Q160" s="20"/>
      <c r="R160" s="107" t="b">
        <v>0</v>
      </c>
      <c r="S160" s="20"/>
      <c r="T160" s="107" t="b">
        <v>1</v>
      </c>
      <c r="U160" s="20"/>
      <c r="V160" s="107" t="b">
        <v>0</v>
      </c>
      <c r="W160" s="20"/>
      <c r="X160" s="107" t="b">
        <v>0</v>
      </c>
      <c r="Y160" s="21"/>
    </row>
    <row r="161" spans="2:25" ht="1" customHeight="1" x14ac:dyDescent="0.2">
      <c r="C161" s="19"/>
      <c r="D161" s="43"/>
      <c r="E161" s="20"/>
      <c r="F161" s="55"/>
      <c r="G161" s="20"/>
      <c r="H161" s="55"/>
      <c r="I161" s="20"/>
      <c r="J161" s="55"/>
      <c r="K161" s="20"/>
      <c r="L161" s="55"/>
      <c r="M161" s="21"/>
      <c r="O161" s="19"/>
      <c r="P161" s="43"/>
      <c r="Q161" s="20"/>
      <c r="R161" s="108"/>
      <c r="S161" s="20"/>
      <c r="T161" s="108"/>
      <c r="U161" s="20"/>
      <c r="V161" s="108"/>
      <c r="W161" s="20"/>
      <c r="X161" s="108"/>
      <c r="Y161" s="21"/>
    </row>
    <row r="162" spans="2:25" x14ac:dyDescent="0.2">
      <c r="C162" s="19"/>
      <c r="D162" s="43" t="s">
        <v>0</v>
      </c>
      <c r="E162" s="20"/>
      <c r="F162" s="85" t="b">
        <v>1</v>
      </c>
      <c r="G162" s="20"/>
      <c r="H162" s="85" t="b">
        <v>1</v>
      </c>
      <c r="I162" s="20"/>
      <c r="J162" s="85" t="b">
        <v>1</v>
      </c>
      <c r="K162" s="20"/>
      <c r="L162" s="85" t="b">
        <v>1</v>
      </c>
      <c r="M162" s="21"/>
      <c r="O162" s="19"/>
      <c r="P162" s="43" t="s">
        <v>0</v>
      </c>
      <c r="Q162" s="20"/>
      <c r="R162" s="107" t="b">
        <v>1</v>
      </c>
      <c r="S162" s="20"/>
      <c r="T162" s="107" t="b">
        <v>1</v>
      </c>
      <c r="U162" s="20"/>
      <c r="V162" s="107" t="b">
        <v>1</v>
      </c>
      <c r="W162" s="20"/>
      <c r="X162" s="107" t="b">
        <v>1</v>
      </c>
      <c r="Y162" s="21"/>
    </row>
    <row r="163" spans="2:25" ht="1" customHeight="1" x14ac:dyDescent="0.2">
      <c r="C163" s="19"/>
      <c r="D163" s="43"/>
      <c r="E163" s="20"/>
      <c r="F163" s="55"/>
      <c r="G163" s="20"/>
      <c r="H163" s="55"/>
      <c r="I163" s="20"/>
      <c r="J163" s="55"/>
      <c r="K163" s="20"/>
      <c r="L163" s="55"/>
      <c r="M163" s="21"/>
      <c r="O163" s="19"/>
      <c r="P163" s="43"/>
      <c r="Q163" s="20"/>
      <c r="R163" s="108"/>
      <c r="S163" s="20"/>
      <c r="T163" s="108"/>
      <c r="U163" s="20"/>
      <c r="V163" s="108"/>
      <c r="W163" s="20"/>
      <c r="X163" s="108"/>
      <c r="Y163" s="21"/>
    </row>
    <row r="164" spans="2:25" x14ac:dyDescent="0.2">
      <c r="C164" s="19"/>
      <c r="D164" s="43" t="s">
        <v>2</v>
      </c>
      <c r="E164" s="20"/>
      <c r="F164" s="85" t="b">
        <v>0</v>
      </c>
      <c r="G164" s="20"/>
      <c r="H164" s="85" t="b">
        <v>0</v>
      </c>
      <c r="I164" s="20"/>
      <c r="J164" s="85" t="b">
        <v>0</v>
      </c>
      <c r="K164" s="20"/>
      <c r="L164" s="85" t="b">
        <v>0</v>
      </c>
      <c r="M164" s="21"/>
      <c r="O164" s="19"/>
      <c r="P164" s="43" t="s">
        <v>2</v>
      </c>
      <c r="Q164" s="20"/>
      <c r="R164" s="107" t="b">
        <v>0</v>
      </c>
      <c r="S164" s="20"/>
      <c r="T164" s="107" t="b">
        <v>0</v>
      </c>
      <c r="U164" s="20"/>
      <c r="V164" s="107" t="b">
        <v>0</v>
      </c>
      <c r="W164" s="20"/>
      <c r="X164" s="107" t="b">
        <v>0</v>
      </c>
      <c r="Y164" s="21"/>
    </row>
    <row r="165" spans="2:25" x14ac:dyDescent="0.2">
      <c r="C165" s="46"/>
      <c r="D165" s="23"/>
      <c r="E165" s="23"/>
      <c r="F165" s="23"/>
      <c r="G165" s="23"/>
      <c r="H165" s="23"/>
      <c r="I165" s="23"/>
      <c r="J165" s="23"/>
      <c r="K165" s="23"/>
      <c r="L165" s="23"/>
      <c r="M165" s="24"/>
      <c r="O165" s="46"/>
      <c r="P165" s="23"/>
      <c r="Q165" s="23"/>
      <c r="R165" s="23"/>
      <c r="S165" s="23"/>
      <c r="T165" s="23"/>
      <c r="U165" s="23"/>
      <c r="V165" s="23"/>
      <c r="W165" s="23"/>
      <c r="X165" s="23"/>
      <c r="Y165" s="24"/>
    </row>
    <row r="172" spans="2:25" x14ac:dyDescent="0.2">
      <c r="B172" s="53" t="s">
        <v>67</v>
      </c>
    </row>
    <row r="173" spans="2:25" x14ac:dyDescent="0.2">
      <c r="B173" s="53" t="s">
        <v>68</v>
      </c>
    </row>
  </sheetData>
  <sheetProtection sheet="1" objects="1" scenarios="1"/>
  <mergeCells count="6">
    <mergeCell ref="O13:Y13"/>
    <mergeCell ref="C5:M5"/>
    <mergeCell ref="H7:M9"/>
    <mergeCell ref="C13:M13"/>
    <mergeCell ref="O5:Y5"/>
    <mergeCell ref="C12:M12"/>
  </mergeCells>
  <conditionalFormatting sqref="O13:Y165 C12">
    <cfRule type="expression" dxfId="1" priority="5">
      <formula>$F$8&lt;&gt;"Custom"</formula>
    </cfRule>
  </conditionalFormatting>
  <conditionalFormatting sqref="C13:M165">
    <cfRule type="expression" dxfId="0" priority="3">
      <formula>$F$8="Custom"</formula>
    </cfRule>
  </conditionalFormatting>
  <dataValidations count="5">
    <dataValidation type="decimal" operator="greaterThan" allowBlank="1" showInputMessage="1" showErrorMessage="1" sqref="R17:S18 F17:G18 F53:G54" xr:uid="{A0E6CFE0-28B2-4DC7-9FF9-5E4E3A52B556}">
      <formula1>0</formula1>
    </dataValidation>
    <dataValidation type="list" allowBlank="1" showInputMessage="1" showErrorMessage="1" sqref="T93 R79 X93 V93 X79 V79 T79 R81 T81 V81 X81 X83 V83 T83 R83 R85 T85 V85 X85 X87 V87 T87 R87 R89 T89 V89 X89 X91 V91 T91 R91 R93" xr:uid="{695F6145-4BBC-41CC-99A9-350B600BB3B6}">
      <formula1>"Staff,Contact"</formula1>
    </dataValidation>
    <dataValidation type="list" allowBlank="1" showInputMessage="1" showErrorMessage="1" sqref="R115 T115 V115 X115 X117 V117 T117 R117 R119 T119 V119 X119 X121 V121 T121 R121 R123 T123 V123 X123 X125 V125 T125 R125 R127 T127 V127 X127 X129 V129 T129 R129 R132 T132 V132 X132 X134 V134 T134 R134 R136 T136 V136 X136 X138 V138 T138 R138 R140 T140 V140 X140 X142 V142 T142 R142 R144 T144 V144 X144 X146 V146 T146 R146 R150 T150 V150 X150 X152 V152 T152 R152 R154 T154 V154 X154 X156 V156 T156 R156 R158 T158 V158 X158 X160 V160 T160 R160 R162 T162 V162 X162 X164 V164 T164 R164 R98 T98 V98 X98 X100 V100 T100 R100 R102 T102 V102 X102 X104 V104 T104 R104 R106 T106 V106 X106 X108 V108 T108 R108 R110 T110 V110 X110 X112 V112 T112 R112" xr:uid="{AC8E18D3-40F4-4377-84DE-708854FF96ED}">
      <formula1>"TRUE,FALSE"</formula1>
    </dataValidation>
    <dataValidation type="list" allowBlank="1" showInputMessage="1" showErrorMessage="1" sqref="F8" xr:uid="{73C25C0D-5148-4700-B5E8-61A95F87E43A}">
      <formula1>"Standard,Contingency,Crisis,Custom"</formula1>
    </dataValidation>
    <dataValidation type="list" allowBlank="1" showInputMessage="1" showErrorMessage="1" sqref="G8 T18 U17:U18 V18 W17:W18 X18 H18 I17:I18 J18 K17:K18 L18 S8 H54 I53:I54 J54 K53:K54 L54" xr:uid="{5F8736E7-E496-2849-9490-D9D4840473FD}">
      <formula1>#REF!</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1DBB-6B73-4851-A63B-2429404630AE}">
  <dimension ref="B2:AQ170"/>
  <sheetViews>
    <sheetView showGridLines="0" zoomScale="73" zoomScaleNormal="100" workbookViewId="0">
      <selection activeCell="B4" sqref="B4"/>
    </sheetView>
  </sheetViews>
  <sheetFormatPr baseColWidth="10" defaultColWidth="10.6640625" defaultRowHeight="16" x14ac:dyDescent="0.2"/>
  <cols>
    <col min="1" max="1" width="2" customWidth="1"/>
    <col min="2" max="2" width="4.5" customWidth="1"/>
    <col min="3" max="3" width="4.33203125" customWidth="1"/>
    <col min="7" max="7" width="13.33203125" bestFit="1" customWidth="1"/>
    <col min="15" max="16" width="2.5" customWidth="1"/>
    <col min="17" max="17" width="10.6640625" customWidth="1"/>
    <col min="22" max="22" width="2.5" customWidth="1"/>
    <col min="24" max="24" width="18.1640625" customWidth="1"/>
    <col min="28" max="28" width="16.5" customWidth="1"/>
    <col min="29" max="29" width="17.33203125" customWidth="1"/>
    <col min="31" max="33" width="2.5" customWidth="1"/>
    <col min="34" max="34" width="10.6640625" customWidth="1"/>
    <col min="35" max="38" width="12.83203125" bestFit="1" customWidth="1"/>
    <col min="39" max="40" width="10.6640625" bestFit="1" customWidth="1"/>
    <col min="41" max="41" width="12.83203125" bestFit="1" customWidth="1"/>
    <col min="42" max="42" width="10.6640625" bestFit="1" customWidth="1"/>
    <col min="43" max="43" width="2.5" customWidth="1"/>
  </cols>
  <sheetData>
    <row r="2" spans="4:43" ht="15.5" customHeight="1" x14ac:dyDescent="0.2"/>
    <row r="3" spans="4:43" s="16" customFormat="1" ht="15" customHeight="1" x14ac:dyDescent="0.2"/>
    <row r="4" spans="4:43" ht="15.5" customHeight="1" x14ac:dyDescent="0.2"/>
    <row r="5" spans="4:43" x14ac:dyDescent="0.2">
      <c r="D5" s="127" t="s">
        <v>75</v>
      </c>
      <c r="E5" s="128"/>
      <c r="F5" s="128"/>
      <c r="G5" s="128"/>
      <c r="H5" s="128"/>
      <c r="I5" s="128"/>
      <c r="J5" s="128"/>
      <c r="K5" s="128"/>
      <c r="L5" s="128"/>
      <c r="M5" s="128"/>
      <c r="N5" s="129"/>
      <c r="P5" s="127" t="s">
        <v>87</v>
      </c>
      <c r="Q5" s="128"/>
      <c r="R5" s="128"/>
      <c r="S5" s="128"/>
      <c r="T5" s="128"/>
      <c r="U5" s="128"/>
      <c r="V5" s="128"/>
      <c r="W5" s="128"/>
      <c r="X5" s="128"/>
      <c r="Y5" s="128"/>
      <c r="Z5" s="128"/>
      <c r="AA5" s="128"/>
      <c r="AB5" s="128"/>
      <c r="AC5" s="128"/>
      <c r="AD5" s="128"/>
      <c r="AE5" s="129"/>
      <c r="AG5" s="123" t="s">
        <v>93</v>
      </c>
      <c r="AH5" s="124"/>
      <c r="AI5" s="124"/>
      <c r="AJ5" s="124"/>
      <c r="AK5" s="124"/>
      <c r="AL5" s="124"/>
      <c r="AM5" s="124"/>
      <c r="AN5" s="124"/>
      <c r="AO5" s="124"/>
      <c r="AP5" s="124"/>
      <c r="AQ5" s="125"/>
    </row>
    <row r="6" spans="4:43" ht="15.5" customHeight="1" x14ac:dyDescent="0.2">
      <c r="D6" s="48" t="s">
        <v>81</v>
      </c>
      <c r="E6" s="17"/>
      <c r="F6" s="17"/>
      <c r="G6" s="17"/>
      <c r="H6" s="17"/>
      <c r="I6" s="17"/>
      <c r="J6" s="17"/>
      <c r="K6" s="17"/>
      <c r="L6" s="17"/>
      <c r="M6" s="17"/>
      <c r="N6" s="18"/>
      <c r="P6" s="48"/>
      <c r="Q6" s="17"/>
      <c r="R6" s="130" t="s">
        <v>88</v>
      </c>
      <c r="S6" s="130"/>
      <c r="T6" s="130"/>
      <c r="U6" s="130"/>
      <c r="V6" s="98"/>
      <c r="W6" s="130" t="s">
        <v>89</v>
      </c>
      <c r="X6" s="130"/>
      <c r="Y6" s="130"/>
      <c r="Z6" s="130"/>
      <c r="AA6" s="130"/>
      <c r="AB6" s="130"/>
      <c r="AC6" s="130"/>
      <c r="AD6" s="130"/>
      <c r="AE6" s="18"/>
      <c r="AG6" s="48"/>
      <c r="AH6" s="101"/>
      <c r="AI6" s="126" t="s">
        <v>89</v>
      </c>
      <c r="AJ6" s="126"/>
      <c r="AK6" s="126"/>
      <c r="AL6" s="126"/>
      <c r="AM6" s="126"/>
      <c r="AN6" s="126"/>
      <c r="AO6" s="126"/>
      <c r="AP6" s="126"/>
      <c r="AQ6" s="18"/>
    </row>
    <row r="7" spans="4:43" ht="15.5" customHeight="1" x14ac:dyDescent="0.2">
      <c r="D7" s="19"/>
      <c r="E7" s="41" t="s">
        <v>76</v>
      </c>
      <c r="F7" s="20"/>
      <c r="G7" s="57">
        <f>SUM(Output!W8:W107)</f>
        <v>1093295.3157436578</v>
      </c>
      <c r="H7" s="20"/>
      <c r="I7" s="20"/>
      <c r="J7" s="20"/>
      <c r="K7" s="20"/>
      <c r="L7" s="20"/>
      <c r="M7" s="20"/>
      <c r="N7" s="21"/>
      <c r="P7" s="19"/>
      <c r="Q7" s="99" t="s">
        <v>54</v>
      </c>
      <c r="R7" s="99" t="s">
        <v>5</v>
      </c>
      <c r="S7" s="99" t="s">
        <v>20</v>
      </c>
      <c r="T7" s="99" t="s">
        <v>21</v>
      </c>
      <c r="U7" s="99" t="s">
        <v>18</v>
      </c>
      <c r="V7" s="97"/>
      <c r="W7" s="99" t="s">
        <v>1</v>
      </c>
      <c r="X7" s="84" t="s">
        <v>90</v>
      </c>
      <c r="Y7" s="84" t="s">
        <v>91</v>
      </c>
      <c r="Z7" s="84" t="s">
        <v>92</v>
      </c>
      <c r="AA7" s="84" t="s">
        <v>70</v>
      </c>
      <c r="AB7" s="84" t="s">
        <v>71</v>
      </c>
      <c r="AC7" s="84" t="s">
        <v>51</v>
      </c>
      <c r="AD7" s="84" t="s">
        <v>2</v>
      </c>
      <c r="AE7" s="21"/>
      <c r="AG7" s="19"/>
      <c r="AH7" s="102" t="s">
        <v>54</v>
      </c>
      <c r="AI7" s="102" t="s">
        <v>1</v>
      </c>
      <c r="AJ7" s="102" t="s">
        <v>90</v>
      </c>
      <c r="AK7" s="102" t="s">
        <v>91</v>
      </c>
      <c r="AL7" s="102" t="s">
        <v>92</v>
      </c>
      <c r="AM7" s="102" t="s">
        <v>70</v>
      </c>
      <c r="AN7" s="102" t="s">
        <v>71</v>
      </c>
      <c r="AO7" s="102" t="s">
        <v>51</v>
      </c>
      <c r="AP7" s="102" t="s">
        <v>2</v>
      </c>
      <c r="AQ7" s="21"/>
    </row>
    <row r="8" spans="4:43" ht="15.5" customHeight="1" x14ac:dyDescent="0.2">
      <c r="D8" s="19"/>
      <c r="E8" s="41" t="s">
        <v>77</v>
      </c>
      <c r="F8" s="20"/>
      <c r="G8" s="57">
        <f>SUM(Output!X8:X107)</f>
        <v>1093295.3157436578</v>
      </c>
      <c r="H8" s="20"/>
      <c r="I8" s="20"/>
      <c r="J8" s="20"/>
      <c r="K8" s="20"/>
      <c r="L8" s="20"/>
      <c r="M8" s="20"/>
      <c r="N8" s="21"/>
      <c r="P8" s="19"/>
      <c r="Q8" s="96">
        <f>'Input Data'!D7</f>
        <v>43943</v>
      </c>
      <c r="R8" s="103">
        <f>'Input Data'!F7</f>
        <v>23.861978204756799</v>
      </c>
      <c r="S8" s="103">
        <v>0</v>
      </c>
      <c r="T8" s="103">
        <f>'Input Data'!E7-'Input Data'!F7</f>
        <v>44.463799920422801</v>
      </c>
      <c r="U8" s="103">
        <f>5*'Input Data'!H7</f>
        <v>42.977378586523152</v>
      </c>
      <c r="V8" s="103"/>
      <c r="W8" s="103">
        <f>VLOOKUP($R$7&amp;"_"&amp;W$7,calc_basis!$C$5:$G$37,5,FALSE)*$R8+VLOOKUP($S$7&amp;"_"&amp;W$7,calc_basis!$C$5:$G$37,5,FALSE)*$S8+VLOOKUP($T$7&amp;"_"&amp;W$7,calc_basis!$C$5:$G$37,5,FALSE)*$T8+VLOOKUP($U$7&amp;"_"&amp;W$7,calc_basis!$C$5:$G$37,5,FALSE)*$U8</f>
        <v>2773.6895254308533</v>
      </c>
      <c r="X8" s="103">
        <f>VLOOKUP($R$7&amp;"_"&amp;X$7,calc_basis!$C$5:$G$37,5,FALSE)*$R8+VLOOKUP($S$7&amp;"_"&amp;X$7,calc_basis!$C$5:$G$37,5,FALSE)*$S8+VLOOKUP($T$7&amp;"_"&amp;X$7,calc_basis!$C$5:$G$37,5,FALSE)*$T8+VLOOKUP($U$7&amp;"_"&amp;X$7,calc_basis!$C$5:$G$37,5,FALSE)*$U8</f>
        <v>2773.6895254308533</v>
      </c>
      <c r="Y8" s="103">
        <f>VLOOKUP($R$7&amp;"_"&amp;Y$7,calc_basis!$C$5:$G$37,5,FALSE)*$R8+VLOOKUP($S$7&amp;"_"&amp;Y$7,calc_basis!$C$5:$G$37,5,FALSE)*$S8+VLOOKUP($T$7&amp;"_"&amp;Y$7,calc_basis!$C$5:$G$37,5,FALSE)*$T8+VLOOKUP($U$7&amp;"_"&amp;Y$7,calc_basis!$C$5:$G$37,5,FALSE)*$U8</f>
        <v>2773.6895254308533</v>
      </c>
      <c r="Z8" s="103">
        <f>VLOOKUP($R$7&amp;"_"&amp;Z$7,calc_basis!$C$5:$G$37,5,FALSE)*$R8+VLOOKUP($S$7&amp;"_"&amp;Z$7,calc_basis!$C$5:$G$37,5,FALSE)*$S8+VLOOKUP($T$7&amp;"_"&amp;Z$7,calc_basis!$C$5:$G$37,5,FALSE)*$T8+VLOOKUP($U$7&amp;"_"&amp;Z$7,calc_basis!$C$5:$G$37,5,FALSE)*$U8</f>
        <v>2773.6895254308533</v>
      </c>
      <c r="AA8" s="103">
        <f>VLOOKUP($R$7&amp;"_"&amp;AA$7,calc_basis!$C$5:$G$37,5,FALSE)*$R8+VLOOKUP($S$7&amp;"_"&amp;AA$7,calc_basis!$C$5:$G$37,5,FALSE)*$S8+VLOOKUP($T$7&amp;"_"&amp;AA$7,calc_basis!$C$5:$G$37,5,FALSE)*$T8+VLOOKUP($U$7&amp;"_"&amp;AA$7,calc_basis!$C$5:$G$37,5,FALSE)*$U8</f>
        <v>0</v>
      </c>
      <c r="AB8" s="103">
        <f>VLOOKUP($R$7&amp;"_"&amp;AB$7,calc_basis!$C$5:$G$37,5,FALSE)*$R8+VLOOKUP($S$7&amp;"_"&amp;AB$7,calc_basis!$C$5:$G$37,5,FALSE)*$S8+VLOOKUP($T$7&amp;"_"&amp;AB$7,calc_basis!$C$5:$G$37,5,FALSE)*$T8+VLOOKUP($U$7&amp;"_"&amp;AB$7,calc_basis!$C$5:$G$37,5,FALSE)*$U8</f>
        <v>0</v>
      </c>
      <c r="AC8" s="103">
        <f>VLOOKUP($R$7&amp;"_"&amp;AC$7,calc_basis!$C$5:$G$37,5,FALSE)*$R8+VLOOKUP($S$7&amp;"_"&amp;AC$7,calc_basis!$C$5:$G$37,5,FALSE)*$S8+VLOOKUP($T$7&amp;"_"&amp;AC$7,calc_basis!$C$5:$G$37,5,FALSE)*$T8+VLOOKUP($U$7&amp;"_"&amp;AC$7,calc_basis!$C$5:$G$37,5,FALSE)*$U8</f>
        <v>2773.6895254308533</v>
      </c>
      <c r="AD8" s="103">
        <f>VLOOKUP($R$7&amp;"_"&amp;AD$7,calc_basis!$C$5:$G$37,5,FALSE)*$R8+VLOOKUP($S$7&amp;"_"&amp;AD$7,calc_basis!$C$5:$G$37,5,FALSE)*$S8+VLOOKUP($T$7&amp;"_"&amp;AD$7,calc_basis!$C$5:$G$37,5,FALSE)*$T8+VLOOKUP($U$7&amp;"_"&amp;AD$7,calc_basis!$C$5:$G$37,5,FALSE)*$U8</f>
        <v>0</v>
      </c>
      <c r="AE8" s="21"/>
      <c r="AG8" s="19"/>
      <c r="AH8" s="96">
        <f>'Input Data'!D7</f>
        <v>43943</v>
      </c>
      <c r="AI8" s="104">
        <f>Output!W8</f>
        <v>2773.6895254308533</v>
      </c>
      <c r="AJ8" s="104">
        <f>Output!X8</f>
        <v>2773.6895254308533</v>
      </c>
      <c r="AK8" s="104">
        <f>Output!Y8</f>
        <v>2773.6895254308533</v>
      </c>
      <c r="AL8" s="104">
        <f>Output!Z8</f>
        <v>2773.6895254308533</v>
      </c>
      <c r="AM8" s="104">
        <f>Output!AA8</f>
        <v>0</v>
      </c>
      <c r="AN8" s="104">
        <f>Output!AB8</f>
        <v>0</v>
      </c>
      <c r="AO8" s="104">
        <f>Output!AC8</f>
        <v>2773.6895254308533</v>
      </c>
      <c r="AP8" s="104">
        <f>Output!AD8</f>
        <v>0</v>
      </c>
      <c r="AQ8" s="21"/>
    </row>
    <row r="9" spans="4:43" x14ac:dyDescent="0.2">
      <c r="D9" s="19"/>
      <c r="E9" s="41" t="s">
        <v>79</v>
      </c>
      <c r="F9" s="20"/>
      <c r="G9" s="57">
        <f>SUM(Output!X8:X107)</f>
        <v>1093295.3157436578</v>
      </c>
      <c r="H9" s="20"/>
      <c r="I9" s="20"/>
      <c r="J9" s="20"/>
      <c r="K9" s="20"/>
      <c r="L9" s="20"/>
      <c r="M9" s="20"/>
      <c r="N9" s="21"/>
      <c r="P9" s="19"/>
      <c r="Q9" s="96">
        <f>'Input Data'!D8</f>
        <v>43944</v>
      </c>
      <c r="R9" s="103">
        <f>'Input Data'!F8</f>
        <v>24.964541363235899</v>
      </c>
      <c r="S9" s="103">
        <v>0</v>
      </c>
      <c r="T9" s="103">
        <f>'Input Data'!E8-'Input Data'!F8</f>
        <v>45.381818497495402</v>
      </c>
      <c r="U9" s="103">
        <f>5*'Input Data'!H8</f>
        <v>44.484189301829304</v>
      </c>
      <c r="V9" s="103"/>
      <c r="W9" s="103">
        <f>VLOOKUP($R$7&amp;"_"&amp;W$7,calc_basis!$C$5:$G$37,5,FALSE)*$R9+VLOOKUP($S$7&amp;"_"&amp;W$7,calc_basis!$C$5:$G$37,5,FALSE)*$S9+VLOOKUP($T$7&amp;"_"&amp;W$7,calc_basis!$C$5:$G$37,5,FALSE)*$T9+VLOOKUP($U$7&amp;"_"&amp;W$7,calc_basis!$C$5:$G$37,5,FALSE)*$U9</f>
        <v>2872.6498112476156</v>
      </c>
      <c r="X9" s="103">
        <f>VLOOKUP($R$7&amp;"_"&amp;X$7,calc_basis!$C$5:$G$37,5,FALSE)*$R9+VLOOKUP($S$7&amp;"_"&amp;X$7,calc_basis!$C$5:$G$37,5,FALSE)*$S9+VLOOKUP($T$7&amp;"_"&amp;X$7,calc_basis!$C$5:$G$37,5,FALSE)*$T9+VLOOKUP($U$7&amp;"_"&amp;X$7,calc_basis!$C$5:$G$37,5,FALSE)*$U9</f>
        <v>2872.6498112476156</v>
      </c>
      <c r="Y9" s="103">
        <f>VLOOKUP($R$7&amp;"_"&amp;Y$7,calc_basis!$C$5:$G$37,5,FALSE)*$R9+VLOOKUP($S$7&amp;"_"&amp;Y$7,calc_basis!$C$5:$G$37,5,FALSE)*$S9+VLOOKUP($T$7&amp;"_"&amp;Y$7,calc_basis!$C$5:$G$37,5,FALSE)*$T9+VLOOKUP($U$7&amp;"_"&amp;Y$7,calc_basis!$C$5:$G$37,5,FALSE)*$U9</f>
        <v>2872.6498112476156</v>
      </c>
      <c r="Z9" s="103">
        <f>VLOOKUP($R$7&amp;"_"&amp;Z$7,calc_basis!$C$5:$G$37,5,FALSE)*$R9+VLOOKUP($S$7&amp;"_"&amp;Z$7,calc_basis!$C$5:$G$37,5,FALSE)*$S9+VLOOKUP($T$7&amp;"_"&amp;Z$7,calc_basis!$C$5:$G$37,5,FALSE)*$T9+VLOOKUP($U$7&amp;"_"&amp;Z$7,calc_basis!$C$5:$G$37,5,FALSE)*$U9</f>
        <v>2872.6498112476156</v>
      </c>
      <c r="AA9" s="103">
        <f>VLOOKUP($R$7&amp;"_"&amp;AA$7,calc_basis!$C$5:$G$37,5,FALSE)*$R9+VLOOKUP($S$7&amp;"_"&amp;AA$7,calc_basis!$C$5:$G$37,5,FALSE)*$S9+VLOOKUP($T$7&amp;"_"&amp;AA$7,calc_basis!$C$5:$G$37,5,FALSE)*$T9+VLOOKUP($U$7&amp;"_"&amp;AA$7,calc_basis!$C$5:$G$37,5,FALSE)*$U9</f>
        <v>0</v>
      </c>
      <c r="AB9" s="103">
        <f>VLOOKUP($R$7&amp;"_"&amp;AB$7,calc_basis!$C$5:$G$37,5,FALSE)*$R9+VLOOKUP($S$7&amp;"_"&amp;AB$7,calc_basis!$C$5:$G$37,5,FALSE)*$S9+VLOOKUP($T$7&amp;"_"&amp;AB$7,calc_basis!$C$5:$G$37,5,FALSE)*$T9+VLOOKUP($U$7&amp;"_"&amp;AB$7,calc_basis!$C$5:$G$37,5,FALSE)*$U9</f>
        <v>0</v>
      </c>
      <c r="AC9" s="103">
        <f>VLOOKUP($R$7&amp;"_"&amp;AC$7,calc_basis!$C$5:$G$37,5,FALSE)*$R9+VLOOKUP($S$7&amp;"_"&amp;AC$7,calc_basis!$C$5:$G$37,5,FALSE)*$S9+VLOOKUP($T$7&amp;"_"&amp;AC$7,calc_basis!$C$5:$G$37,5,FALSE)*$T9+VLOOKUP($U$7&amp;"_"&amp;AC$7,calc_basis!$C$5:$G$37,5,FALSE)*$U9</f>
        <v>2872.6498112476156</v>
      </c>
      <c r="AD9" s="103">
        <f>VLOOKUP($R$7&amp;"_"&amp;AD$7,calc_basis!$C$5:$G$37,5,FALSE)*$R9+VLOOKUP($S$7&amp;"_"&amp;AD$7,calc_basis!$C$5:$G$37,5,FALSE)*$S9+VLOOKUP($T$7&amp;"_"&amp;AD$7,calc_basis!$C$5:$G$37,5,FALSE)*$T9+VLOOKUP($U$7&amp;"_"&amp;AD$7,calc_basis!$C$5:$G$37,5,FALSE)*$U9</f>
        <v>0</v>
      </c>
      <c r="AE9" s="21"/>
      <c r="AG9" s="19"/>
      <c r="AH9" s="96">
        <f>'Input Data'!D8</f>
        <v>43944</v>
      </c>
      <c r="AI9" s="104">
        <f>Output!W9+AI8</f>
        <v>5646.3393366784694</v>
      </c>
      <c r="AJ9" s="104">
        <f>Output!X9+AJ8</f>
        <v>5646.3393366784694</v>
      </c>
      <c r="AK9" s="104">
        <f>Output!Y9+AK8</f>
        <v>5646.3393366784694</v>
      </c>
      <c r="AL9" s="104">
        <f>Output!Z9+AL8</f>
        <v>5646.3393366784694</v>
      </c>
      <c r="AM9" s="104">
        <f>Output!AA9+AM8</f>
        <v>0</v>
      </c>
      <c r="AN9" s="104">
        <f>Output!AB9+AN8</f>
        <v>0</v>
      </c>
      <c r="AO9" s="104">
        <f>Output!AC9+AO8</f>
        <v>5646.3393366784694</v>
      </c>
      <c r="AP9" s="104">
        <f>Output!AD9+AP8</f>
        <v>0</v>
      </c>
      <c r="AQ9" s="21"/>
    </row>
    <row r="10" spans="4:43" x14ac:dyDescent="0.2">
      <c r="D10" s="19"/>
      <c r="E10" s="41" t="s">
        <v>69</v>
      </c>
      <c r="F10" s="20"/>
      <c r="G10" s="57">
        <f>SUM(Output!Z8:Z107)</f>
        <v>1093295.3157436578</v>
      </c>
      <c r="H10" s="20"/>
      <c r="I10" s="20"/>
      <c r="J10" s="20"/>
      <c r="K10" s="20"/>
      <c r="L10" s="20"/>
      <c r="M10" s="20"/>
      <c r="N10" s="21"/>
      <c r="P10" s="19"/>
      <c r="Q10" s="96">
        <f>'Input Data'!D9</f>
        <v>43945</v>
      </c>
      <c r="R10" s="103">
        <f>'Input Data'!F9</f>
        <v>25.929118886348601</v>
      </c>
      <c r="S10" s="103">
        <v>0</v>
      </c>
      <c r="T10" s="103">
        <f>'Input Data'!E9-'Input Data'!F9</f>
        <v>45.735982959276399</v>
      </c>
      <c r="U10" s="103">
        <f>5*'Input Data'!H9</f>
        <v>46.038901511415553</v>
      </c>
      <c r="V10" s="103"/>
      <c r="W10" s="103">
        <f>VLOOKUP($R$7&amp;"_"&amp;W$7,calc_basis!$C$5:$G$37,5,FALSE)*$R10+VLOOKUP($S$7&amp;"_"&amp;W$7,calc_basis!$C$5:$G$37,5,FALSE)*$S10+VLOOKUP($T$7&amp;"_"&amp;W$7,calc_basis!$C$5:$G$37,5,FALSE)*$T10+VLOOKUP($U$7&amp;"_"&amp;W$7,calc_basis!$C$5:$G$37,5,FALSE)*$U10</f>
        <v>2957.4808119966669</v>
      </c>
      <c r="X10" s="103">
        <f>VLOOKUP($R$7&amp;"_"&amp;X$7,calc_basis!$C$5:$G$37,5,FALSE)*$R10+VLOOKUP($S$7&amp;"_"&amp;X$7,calc_basis!$C$5:$G$37,5,FALSE)*$S10+VLOOKUP($T$7&amp;"_"&amp;X$7,calc_basis!$C$5:$G$37,5,FALSE)*$T10+VLOOKUP($U$7&amp;"_"&amp;X$7,calc_basis!$C$5:$G$37,5,FALSE)*$U10</f>
        <v>2957.4808119966669</v>
      </c>
      <c r="Y10" s="103">
        <f>VLOOKUP($R$7&amp;"_"&amp;Y$7,calc_basis!$C$5:$G$37,5,FALSE)*$R10+VLOOKUP($S$7&amp;"_"&amp;Y$7,calc_basis!$C$5:$G$37,5,FALSE)*$S10+VLOOKUP($T$7&amp;"_"&amp;Y$7,calc_basis!$C$5:$G$37,5,FALSE)*$T10+VLOOKUP($U$7&amp;"_"&amp;Y$7,calc_basis!$C$5:$G$37,5,FALSE)*$U10</f>
        <v>2957.4808119966669</v>
      </c>
      <c r="Z10" s="103">
        <f>VLOOKUP($R$7&amp;"_"&amp;Z$7,calc_basis!$C$5:$G$37,5,FALSE)*$R10+VLOOKUP($S$7&amp;"_"&amp;Z$7,calc_basis!$C$5:$G$37,5,FALSE)*$S10+VLOOKUP($T$7&amp;"_"&amp;Z$7,calc_basis!$C$5:$G$37,5,FALSE)*$T10+VLOOKUP($U$7&amp;"_"&amp;Z$7,calc_basis!$C$5:$G$37,5,FALSE)*$U10</f>
        <v>2957.4808119966669</v>
      </c>
      <c r="AA10" s="103">
        <f>VLOOKUP($R$7&amp;"_"&amp;AA$7,calc_basis!$C$5:$G$37,5,FALSE)*$R10+VLOOKUP($S$7&amp;"_"&amp;AA$7,calc_basis!$C$5:$G$37,5,FALSE)*$S10+VLOOKUP($T$7&amp;"_"&amp;AA$7,calc_basis!$C$5:$G$37,5,FALSE)*$T10+VLOOKUP($U$7&amp;"_"&amp;AA$7,calc_basis!$C$5:$G$37,5,FALSE)*$U10</f>
        <v>0</v>
      </c>
      <c r="AB10" s="103">
        <f>VLOOKUP($R$7&amp;"_"&amp;AB$7,calc_basis!$C$5:$G$37,5,FALSE)*$R10+VLOOKUP($S$7&amp;"_"&amp;AB$7,calc_basis!$C$5:$G$37,5,FALSE)*$S10+VLOOKUP($T$7&amp;"_"&amp;AB$7,calc_basis!$C$5:$G$37,5,FALSE)*$T10+VLOOKUP($U$7&amp;"_"&amp;AB$7,calc_basis!$C$5:$G$37,5,FALSE)*$U10</f>
        <v>0</v>
      </c>
      <c r="AC10" s="103">
        <f>VLOOKUP($R$7&amp;"_"&amp;AC$7,calc_basis!$C$5:$G$37,5,FALSE)*$R10+VLOOKUP($S$7&amp;"_"&amp;AC$7,calc_basis!$C$5:$G$37,5,FALSE)*$S10+VLOOKUP($T$7&amp;"_"&amp;AC$7,calc_basis!$C$5:$G$37,5,FALSE)*$T10+VLOOKUP($U$7&amp;"_"&amp;AC$7,calc_basis!$C$5:$G$37,5,FALSE)*$U10</f>
        <v>2957.4808119966669</v>
      </c>
      <c r="AD10" s="103">
        <f>VLOOKUP($R$7&amp;"_"&amp;AD$7,calc_basis!$C$5:$G$37,5,FALSE)*$R10+VLOOKUP($S$7&amp;"_"&amp;AD$7,calc_basis!$C$5:$G$37,5,FALSE)*$S10+VLOOKUP($T$7&amp;"_"&amp;AD$7,calc_basis!$C$5:$G$37,5,FALSE)*$T10+VLOOKUP($U$7&amp;"_"&amp;AD$7,calc_basis!$C$5:$G$37,5,FALSE)*$U10</f>
        <v>0</v>
      </c>
      <c r="AE10" s="21"/>
      <c r="AG10" s="19"/>
      <c r="AH10" s="96">
        <f>'Input Data'!D9</f>
        <v>43945</v>
      </c>
      <c r="AI10" s="104">
        <f>Output!W10+AI9</f>
        <v>8603.8201486751368</v>
      </c>
      <c r="AJ10" s="104">
        <f>Output!X10+AJ9</f>
        <v>8603.8201486751368</v>
      </c>
      <c r="AK10" s="104">
        <f>Output!Y10+AK9</f>
        <v>8603.8201486751368</v>
      </c>
      <c r="AL10" s="104">
        <f>Output!Z10+AL9</f>
        <v>8603.8201486751368</v>
      </c>
      <c r="AM10" s="104">
        <f>Output!AA10+AM9</f>
        <v>0</v>
      </c>
      <c r="AN10" s="104">
        <f>Output!AB10+AN9</f>
        <v>0</v>
      </c>
      <c r="AO10" s="104">
        <f>Output!AC10+AO9</f>
        <v>8603.8201486751368</v>
      </c>
      <c r="AP10" s="104">
        <f>Output!AD10+AP9</f>
        <v>0</v>
      </c>
      <c r="AQ10" s="21"/>
    </row>
    <row r="11" spans="4:43" x14ac:dyDescent="0.2">
      <c r="D11" s="19"/>
      <c r="E11" s="41" t="s">
        <v>78</v>
      </c>
      <c r="F11" s="20"/>
      <c r="G11" s="57">
        <f>SUM(Output!AC8:AC107)</f>
        <v>1093295.3157436578</v>
      </c>
      <c r="H11" s="20"/>
      <c r="I11" s="20"/>
      <c r="J11" s="20"/>
      <c r="K11" s="20"/>
      <c r="L11" s="20"/>
      <c r="M11" s="20"/>
      <c r="N11" s="21"/>
      <c r="P11" s="19"/>
      <c r="Q11" s="96">
        <f>'Input Data'!D10</f>
        <v>43946</v>
      </c>
      <c r="R11" s="103">
        <f>'Input Data'!F10</f>
        <v>26.724802464911999</v>
      </c>
      <c r="S11" s="103">
        <v>0</v>
      </c>
      <c r="T11" s="103">
        <f>'Input Data'!E10-'Input Data'!F10</f>
        <v>45.419527298175097</v>
      </c>
      <c r="U11" s="103">
        <f>5*'Input Data'!H10</f>
        <v>47.642673600128347</v>
      </c>
      <c r="V11" s="103"/>
      <c r="W11" s="103">
        <f>VLOOKUP($R$7&amp;"_"&amp;W$7,calc_basis!$C$5:$G$37,5,FALSE)*$R11+VLOOKUP($S$7&amp;"_"&amp;W$7,calc_basis!$C$5:$G$37,5,FALSE)*$S11+VLOOKUP($T$7&amp;"_"&amp;W$7,calc_basis!$C$5:$G$37,5,FALSE)*$T11+VLOOKUP($U$7&amp;"_"&amp;W$7,calc_basis!$C$5:$G$37,5,FALSE)*$U11</f>
        <v>3025.1100404947938</v>
      </c>
      <c r="X11" s="103">
        <f>VLOOKUP($R$7&amp;"_"&amp;X$7,calc_basis!$C$5:$G$37,5,FALSE)*$R11+VLOOKUP($S$7&amp;"_"&amp;X$7,calc_basis!$C$5:$G$37,5,FALSE)*$S11+VLOOKUP($T$7&amp;"_"&amp;X$7,calc_basis!$C$5:$G$37,5,FALSE)*$T11+VLOOKUP($U$7&amp;"_"&amp;X$7,calc_basis!$C$5:$G$37,5,FALSE)*$U11</f>
        <v>3025.1100404947938</v>
      </c>
      <c r="Y11" s="103">
        <f>VLOOKUP($R$7&amp;"_"&amp;Y$7,calc_basis!$C$5:$G$37,5,FALSE)*$R11+VLOOKUP($S$7&amp;"_"&amp;Y$7,calc_basis!$C$5:$G$37,5,FALSE)*$S11+VLOOKUP($T$7&amp;"_"&amp;Y$7,calc_basis!$C$5:$G$37,5,FALSE)*$T11+VLOOKUP($U$7&amp;"_"&amp;Y$7,calc_basis!$C$5:$G$37,5,FALSE)*$U11</f>
        <v>3025.1100404947938</v>
      </c>
      <c r="Z11" s="103">
        <f>VLOOKUP($R$7&amp;"_"&amp;Z$7,calc_basis!$C$5:$G$37,5,FALSE)*$R11+VLOOKUP($S$7&amp;"_"&amp;Z$7,calc_basis!$C$5:$G$37,5,FALSE)*$S11+VLOOKUP($T$7&amp;"_"&amp;Z$7,calc_basis!$C$5:$G$37,5,FALSE)*$T11+VLOOKUP($U$7&amp;"_"&amp;Z$7,calc_basis!$C$5:$G$37,5,FALSE)*$U11</f>
        <v>3025.1100404947938</v>
      </c>
      <c r="AA11" s="103">
        <f>VLOOKUP($R$7&amp;"_"&amp;AA$7,calc_basis!$C$5:$G$37,5,FALSE)*$R11+VLOOKUP($S$7&amp;"_"&amp;AA$7,calc_basis!$C$5:$G$37,5,FALSE)*$S11+VLOOKUP($T$7&amp;"_"&amp;AA$7,calc_basis!$C$5:$G$37,5,FALSE)*$T11+VLOOKUP($U$7&amp;"_"&amp;AA$7,calc_basis!$C$5:$G$37,5,FALSE)*$U11</f>
        <v>0</v>
      </c>
      <c r="AB11" s="103">
        <f>VLOOKUP($R$7&amp;"_"&amp;AB$7,calc_basis!$C$5:$G$37,5,FALSE)*$R11+VLOOKUP($S$7&amp;"_"&amp;AB$7,calc_basis!$C$5:$G$37,5,FALSE)*$S11+VLOOKUP($T$7&amp;"_"&amp;AB$7,calc_basis!$C$5:$G$37,5,FALSE)*$T11+VLOOKUP($U$7&amp;"_"&amp;AB$7,calc_basis!$C$5:$G$37,5,FALSE)*$U11</f>
        <v>0</v>
      </c>
      <c r="AC11" s="103">
        <f>VLOOKUP($R$7&amp;"_"&amp;AC$7,calc_basis!$C$5:$G$37,5,FALSE)*$R11+VLOOKUP($S$7&amp;"_"&amp;AC$7,calc_basis!$C$5:$G$37,5,FALSE)*$S11+VLOOKUP($T$7&amp;"_"&amp;AC$7,calc_basis!$C$5:$G$37,5,FALSE)*$T11+VLOOKUP($U$7&amp;"_"&amp;AC$7,calc_basis!$C$5:$G$37,5,FALSE)*$U11</f>
        <v>3025.1100404947938</v>
      </c>
      <c r="AD11" s="103">
        <f>VLOOKUP($R$7&amp;"_"&amp;AD$7,calc_basis!$C$5:$G$37,5,FALSE)*$R11+VLOOKUP($S$7&amp;"_"&amp;AD$7,calc_basis!$C$5:$G$37,5,FALSE)*$S11+VLOOKUP($T$7&amp;"_"&amp;AD$7,calc_basis!$C$5:$G$37,5,FALSE)*$T11+VLOOKUP($U$7&amp;"_"&amp;AD$7,calc_basis!$C$5:$G$37,5,FALSE)*$U11</f>
        <v>0</v>
      </c>
      <c r="AE11" s="21"/>
      <c r="AG11" s="19"/>
      <c r="AH11" s="96">
        <f>'Input Data'!D10</f>
        <v>43946</v>
      </c>
      <c r="AI11" s="104">
        <f>Output!W11+AI10</f>
        <v>11628.930189169931</v>
      </c>
      <c r="AJ11" s="104">
        <f>Output!X11+AJ10</f>
        <v>11628.930189169931</v>
      </c>
      <c r="AK11" s="104">
        <f>Output!Y11+AK10</f>
        <v>11628.930189169931</v>
      </c>
      <c r="AL11" s="104">
        <f>Output!Z11+AL10</f>
        <v>11628.930189169931</v>
      </c>
      <c r="AM11" s="104">
        <f>Output!AA11+AM10</f>
        <v>0</v>
      </c>
      <c r="AN11" s="104">
        <f>Output!AB11+AN10</f>
        <v>0</v>
      </c>
      <c r="AO11" s="104">
        <f>Output!AC11+AO10</f>
        <v>11628.930189169931</v>
      </c>
      <c r="AP11" s="104">
        <f>Output!AD11+AP10</f>
        <v>0</v>
      </c>
      <c r="AQ11" s="21"/>
    </row>
    <row r="12" spans="4:43" ht="1" customHeight="1" x14ac:dyDescent="0.2">
      <c r="D12" s="19"/>
      <c r="E12" s="20"/>
      <c r="F12" s="20"/>
      <c r="G12" s="58"/>
      <c r="H12" s="20"/>
      <c r="I12" s="20"/>
      <c r="J12" s="20"/>
      <c r="K12" s="20"/>
      <c r="L12" s="20"/>
      <c r="M12" s="20"/>
      <c r="N12" s="21"/>
      <c r="P12" s="19"/>
      <c r="Q12" s="96">
        <f>'Input Data'!D11</f>
        <v>43947</v>
      </c>
      <c r="R12" s="103">
        <f>'Input Data'!F11</f>
        <v>27.315890819927802</v>
      </c>
      <c r="S12" s="103">
        <v>0</v>
      </c>
      <c r="T12" s="103">
        <f>'Input Data'!E11-'Input Data'!F11</f>
        <v>44.309766370636495</v>
      </c>
      <c r="U12" s="103">
        <f>5*'Input Data'!H11</f>
        <v>49.2966641705436</v>
      </c>
      <c r="V12" s="103"/>
      <c r="W12" s="103">
        <f>VLOOKUP($R$7&amp;"_"&amp;W$7,calc_basis!$C$5:$G$37,5,FALSE)*$R12+VLOOKUP($S$7&amp;"_"&amp;W$7,calc_basis!$C$5:$G$37,5,FALSE)*$S12+VLOOKUP($T$7&amp;"_"&amp;W$7,calc_basis!$C$5:$G$37,5,FALSE)*$T12+VLOOKUP($U$7&amp;"_"&amp;W$7,calc_basis!$C$5:$G$37,5,FALSE)*$U12</f>
        <v>3071.9946247494377</v>
      </c>
      <c r="X12" s="103">
        <f>VLOOKUP($R$7&amp;"_"&amp;X$7,calc_basis!$C$5:$G$37,5,FALSE)*$R12+VLOOKUP($S$7&amp;"_"&amp;X$7,calc_basis!$C$5:$G$37,5,FALSE)*$S12+VLOOKUP($T$7&amp;"_"&amp;X$7,calc_basis!$C$5:$G$37,5,FALSE)*$T12+VLOOKUP($U$7&amp;"_"&amp;X$7,calc_basis!$C$5:$G$37,5,FALSE)*$U12</f>
        <v>3071.9946247494377</v>
      </c>
      <c r="Y12" s="103">
        <f>VLOOKUP($R$7&amp;"_"&amp;Y$7,calc_basis!$C$5:$G$37,5,FALSE)*$R12+VLOOKUP($S$7&amp;"_"&amp;Y$7,calc_basis!$C$5:$G$37,5,FALSE)*$S12+VLOOKUP($T$7&amp;"_"&amp;Y$7,calc_basis!$C$5:$G$37,5,FALSE)*$T12+VLOOKUP($U$7&amp;"_"&amp;Y$7,calc_basis!$C$5:$G$37,5,FALSE)*$U12</f>
        <v>3071.9946247494377</v>
      </c>
      <c r="Z12" s="103">
        <f>VLOOKUP($R$7&amp;"_"&amp;Z$7,calc_basis!$C$5:$G$37,5,FALSE)*$R12+VLOOKUP($S$7&amp;"_"&amp;Z$7,calc_basis!$C$5:$G$37,5,FALSE)*$S12+VLOOKUP($T$7&amp;"_"&amp;Z$7,calc_basis!$C$5:$G$37,5,FALSE)*$T12+VLOOKUP($U$7&amp;"_"&amp;Z$7,calc_basis!$C$5:$G$37,5,FALSE)*$U12</f>
        <v>3071.9946247494377</v>
      </c>
      <c r="AA12" s="103">
        <f>VLOOKUP($R$7&amp;"_"&amp;AA$7,calc_basis!$C$5:$G$37,5,FALSE)*$R12+VLOOKUP($S$7&amp;"_"&amp;AA$7,calc_basis!$C$5:$G$37,5,FALSE)*$S12+VLOOKUP($T$7&amp;"_"&amp;AA$7,calc_basis!$C$5:$G$37,5,FALSE)*$T12+VLOOKUP($U$7&amp;"_"&amp;AA$7,calc_basis!$C$5:$G$37,5,FALSE)*$U12</f>
        <v>0</v>
      </c>
      <c r="AB12" s="103">
        <f>VLOOKUP($R$7&amp;"_"&amp;AB$7,calc_basis!$C$5:$G$37,5,FALSE)*$R12+VLOOKUP($S$7&amp;"_"&amp;AB$7,calc_basis!$C$5:$G$37,5,FALSE)*$S12+VLOOKUP($T$7&amp;"_"&amp;AB$7,calc_basis!$C$5:$G$37,5,FALSE)*$T12+VLOOKUP($U$7&amp;"_"&amp;AB$7,calc_basis!$C$5:$G$37,5,FALSE)*$U12</f>
        <v>0</v>
      </c>
      <c r="AC12" s="103">
        <f>VLOOKUP($R$7&amp;"_"&amp;AC$7,calc_basis!$C$5:$G$37,5,FALSE)*$R12+VLOOKUP($S$7&amp;"_"&amp;AC$7,calc_basis!$C$5:$G$37,5,FALSE)*$S12+VLOOKUP($T$7&amp;"_"&amp;AC$7,calc_basis!$C$5:$G$37,5,FALSE)*$T12+VLOOKUP($U$7&amp;"_"&amp;AC$7,calc_basis!$C$5:$G$37,5,FALSE)*$U12</f>
        <v>3071.9946247494377</v>
      </c>
      <c r="AD12" s="103">
        <f>VLOOKUP($R$7&amp;"_"&amp;AD$7,calc_basis!$C$5:$G$37,5,FALSE)*$R12+VLOOKUP($S$7&amp;"_"&amp;AD$7,calc_basis!$C$5:$G$37,5,FALSE)*$S12+VLOOKUP($T$7&amp;"_"&amp;AD$7,calc_basis!$C$5:$G$37,5,FALSE)*$T12+VLOOKUP($U$7&amp;"_"&amp;AD$7,calc_basis!$C$5:$G$37,5,FALSE)*$U12</f>
        <v>0</v>
      </c>
      <c r="AE12" s="21"/>
      <c r="AG12" s="19"/>
      <c r="AH12" s="96">
        <f>'Input Data'!D11</f>
        <v>43947</v>
      </c>
      <c r="AI12" s="104">
        <f>Output!W12+AI11</f>
        <v>14700.924813919368</v>
      </c>
      <c r="AJ12" s="104">
        <f>Output!X12+AJ11</f>
        <v>14700.924813919368</v>
      </c>
      <c r="AK12" s="104">
        <f>Output!Y12+AK11</f>
        <v>14700.924813919368</v>
      </c>
      <c r="AL12" s="104">
        <f>Output!Z12+AL11</f>
        <v>14700.924813919368</v>
      </c>
      <c r="AM12" s="104">
        <f>Output!AA12+AM11</f>
        <v>0</v>
      </c>
      <c r="AN12" s="104">
        <f>Output!AB12+AN11</f>
        <v>0</v>
      </c>
      <c r="AO12" s="104">
        <f>Output!AC12+AO11</f>
        <v>14700.924813919368</v>
      </c>
      <c r="AP12" s="104">
        <f>Output!AD12+AP11</f>
        <v>0</v>
      </c>
      <c r="AQ12" s="21"/>
    </row>
    <row r="13" spans="4:43" x14ac:dyDescent="0.2">
      <c r="D13" s="19"/>
      <c r="E13" s="20"/>
      <c r="F13" s="20"/>
      <c r="G13" s="20"/>
      <c r="H13" s="20"/>
      <c r="I13" s="20"/>
      <c r="J13" s="20"/>
      <c r="K13" s="20"/>
      <c r="L13" s="20"/>
      <c r="M13" s="20"/>
      <c r="N13" s="21"/>
      <c r="P13" s="19"/>
      <c r="Q13" s="96">
        <f>'Input Data'!D12</f>
        <v>43948</v>
      </c>
      <c r="R13" s="103">
        <f>'Input Data'!F12</f>
        <v>27.6612205474737</v>
      </c>
      <c r="S13" s="103">
        <v>0</v>
      </c>
      <c r="T13" s="103">
        <f>'Input Data'!E12-'Input Data'!F12</f>
        <v>42.265959888219697</v>
      </c>
      <c r="U13" s="103">
        <f>5*'Input Data'!H12</f>
        <v>51.002029471916003</v>
      </c>
      <c r="V13" s="103"/>
      <c r="W13" s="103">
        <f>VLOOKUP($R$7&amp;"_"&amp;W$7,calc_basis!$C$5:$G$37,5,FALSE)*$R13+VLOOKUP($S$7&amp;"_"&amp;W$7,calc_basis!$C$5:$G$37,5,FALSE)*$S13+VLOOKUP($T$7&amp;"_"&amp;W$7,calc_basis!$C$5:$G$37,5,FALSE)*$T13+VLOOKUP($U$7&amp;"_"&amp;W$7,calc_basis!$C$5:$G$37,5,FALSE)*$U13</f>
        <v>3094.0569607018997</v>
      </c>
      <c r="X13" s="103">
        <f>VLOOKUP($R$7&amp;"_"&amp;X$7,calc_basis!$C$5:$G$37,5,FALSE)*$R13+VLOOKUP($S$7&amp;"_"&amp;X$7,calc_basis!$C$5:$G$37,5,FALSE)*$S13+VLOOKUP($T$7&amp;"_"&amp;X$7,calc_basis!$C$5:$G$37,5,FALSE)*$T13+VLOOKUP($U$7&amp;"_"&amp;X$7,calc_basis!$C$5:$G$37,5,FALSE)*$U13</f>
        <v>3094.0569607018997</v>
      </c>
      <c r="Y13" s="103">
        <f>VLOOKUP($R$7&amp;"_"&amp;Y$7,calc_basis!$C$5:$G$37,5,FALSE)*$R13+VLOOKUP($S$7&amp;"_"&amp;Y$7,calc_basis!$C$5:$G$37,5,FALSE)*$S13+VLOOKUP($T$7&amp;"_"&amp;Y$7,calc_basis!$C$5:$G$37,5,FALSE)*$T13+VLOOKUP($U$7&amp;"_"&amp;Y$7,calc_basis!$C$5:$G$37,5,FALSE)*$U13</f>
        <v>3094.0569607018997</v>
      </c>
      <c r="Z13" s="103">
        <f>VLOOKUP($R$7&amp;"_"&amp;Z$7,calc_basis!$C$5:$G$37,5,FALSE)*$R13+VLOOKUP($S$7&amp;"_"&amp;Z$7,calc_basis!$C$5:$G$37,5,FALSE)*$S13+VLOOKUP($T$7&amp;"_"&amp;Z$7,calc_basis!$C$5:$G$37,5,FALSE)*$T13+VLOOKUP($U$7&amp;"_"&amp;Z$7,calc_basis!$C$5:$G$37,5,FALSE)*$U13</f>
        <v>3094.0569607018997</v>
      </c>
      <c r="AA13" s="103">
        <f>VLOOKUP($R$7&amp;"_"&amp;AA$7,calc_basis!$C$5:$G$37,5,FALSE)*$R13+VLOOKUP($S$7&amp;"_"&amp;AA$7,calc_basis!$C$5:$G$37,5,FALSE)*$S13+VLOOKUP($T$7&amp;"_"&amp;AA$7,calc_basis!$C$5:$G$37,5,FALSE)*$T13+VLOOKUP($U$7&amp;"_"&amp;AA$7,calc_basis!$C$5:$G$37,5,FALSE)*$U13</f>
        <v>0</v>
      </c>
      <c r="AB13" s="103">
        <f>VLOOKUP($R$7&amp;"_"&amp;AB$7,calc_basis!$C$5:$G$37,5,FALSE)*$R13+VLOOKUP($S$7&amp;"_"&amp;AB$7,calc_basis!$C$5:$G$37,5,FALSE)*$S13+VLOOKUP($T$7&amp;"_"&amp;AB$7,calc_basis!$C$5:$G$37,5,FALSE)*$T13+VLOOKUP($U$7&amp;"_"&amp;AB$7,calc_basis!$C$5:$G$37,5,FALSE)*$U13</f>
        <v>0</v>
      </c>
      <c r="AC13" s="103">
        <f>VLOOKUP($R$7&amp;"_"&amp;AC$7,calc_basis!$C$5:$G$37,5,FALSE)*$R13+VLOOKUP($S$7&amp;"_"&amp;AC$7,calc_basis!$C$5:$G$37,5,FALSE)*$S13+VLOOKUP($T$7&amp;"_"&amp;AC$7,calc_basis!$C$5:$G$37,5,FALSE)*$T13+VLOOKUP($U$7&amp;"_"&amp;AC$7,calc_basis!$C$5:$G$37,5,FALSE)*$U13</f>
        <v>3094.0569607018997</v>
      </c>
      <c r="AD13" s="103">
        <f>VLOOKUP($R$7&amp;"_"&amp;AD$7,calc_basis!$C$5:$G$37,5,FALSE)*$R13+VLOOKUP($S$7&amp;"_"&amp;AD$7,calc_basis!$C$5:$G$37,5,FALSE)*$S13+VLOOKUP($T$7&amp;"_"&amp;AD$7,calc_basis!$C$5:$G$37,5,FALSE)*$T13+VLOOKUP($U$7&amp;"_"&amp;AD$7,calc_basis!$C$5:$G$37,5,FALSE)*$U13</f>
        <v>0</v>
      </c>
      <c r="AE13" s="21"/>
      <c r="AG13" s="19"/>
      <c r="AH13" s="96">
        <f>'Input Data'!D12</f>
        <v>43948</v>
      </c>
      <c r="AI13" s="104">
        <f>Output!W13+AI12</f>
        <v>17794.981774621268</v>
      </c>
      <c r="AJ13" s="104">
        <f>Output!X13+AJ12</f>
        <v>17794.981774621268</v>
      </c>
      <c r="AK13" s="104">
        <f>Output!Y13+AK12</f>
        <v>17794.981774621268</v>
      </c>
      <c r="AL13" s="104">
        <f>Output!Z13+AL12</f>
        <v>17794.981774621268</v>
      </c>
      <c r="AM13" s="104">
        <f>Output!AA13+AM12</f>
        <v>0</v>
      </c>
      <c r="AN13" s="104">
        <f>Output!AB13+AN12</f>
        <v>0</v>
      </c>
      <c r="AO13" s="104">
        <f>Output!AC13+AO12</f>
        <v>17794.981774621268</v>
      </c>
      <c r="AP13" s="104">
        <f>Output!AD13+AP12</f>
        <v>0</v>
      </c>
      <c r="AQ13" s="21"/>
    </row>
    <row r="14" spans="4:43" x14ac:dyDescent="0.2">
      <c r="D14" s="19"/>
      <c r="E14" s="20"/>
      <c r="F14" s="20"/>
      <c r="G14" s="20"/>
      <c r="H14" s="20"/>
      <c r="I14" s="20"/>
      <c r="J14" s="20"/>
      <c r="K14" s="20"/>
      <c r="L14" s="20"/>
      <c r="M14" s="20"/>
      <c r="N14" s="21"/>
      <c r="P14" s="19"/>
      <c r="Q14" s="96">
        <f>'Input Data'!D13</f>
        <v>43949</v>
      </c>
      <c r="R14" s="103">
        <f>'Input Data'!F13</f>
        <v>27.713414162360699</v>
      </c>
      <c r="S14" s="103">
        <v>0</v>
      </c>
      <c r="T14" s="103">
        <f>'Input Data'!E13-'Input Data'!F13</f>
        <v>39.126937289032007</v>
      </c>
      <c r="U14" s="103">
        <f>5*'Input Data'!H13</f>
        <v>52.759920614606997</v>
      </c>
      <c r="V14" s="103"/>
      <c r="W14" s="103">
        <f>VLOOKUP($R$7&amp;"_"&amp;W$7,calc_basis!$C$5:$G$37,5,FALSE)*$R14+VLOOKUP($S$7&amp;"_"&amp;W$7,calc_basis!$C$5:$G$37,5,FALSE)*$S14+VLOOKUP($T$7&amp;"_"&amp;W$7,calc_basis!$C$5:$G$37,5,FALSE)*$T14+VLOOKUP($U$7&amp;"_"&amp;W$7,calc_basis!$C$5:$G$37,5,FALSE)*$U14</f>
        <v>3086.6128080667049</v>
      </c>
      <c r="X14" s="103">
        <f>VLOOKUP($R$7&amp;"_"&amp;X$7,calc_basis!$C$5:$G$37,5,FALSE)*$R14+VLOOKUP($S$7&amp;"_"&amp;X$7,calc_basis!$C$5:$G$37,5,FALSE)*$S14+VLOOKUP($T$7&amp;"_"&amp;X$7,calc_basis!$C$5:$G$37,5,FALSE)*$T14+VLOOKUP($U$7&amp;"_"&amp;X$7,calc_basis!$C$5:$G$37,5,FALSE)*$U14</f>
        <v>3086.6128080667049</v>
      </c>
      <c r="Y14" s="103">
        <f>VLOOKUP($R$7&amp;"_"&amp;Y$7,calc_basis!$C$5:$G$37,5,FALSE)*$R14+VLOOKUP($S$7&amp;"_"&amp;Y$7,calc_basis!$C$5:$G$37,5,FALSE)*$S14+VLOOKUP($T$7&amp;"_"&amp;Y$7,calc_basis!$C$5:$G$37,5,FALSE)*$T14+VLOOKUP($U$7&amp;"_"&amp;Y$7,calc_basis!$C$5:$G$37,5,FALSE)*$U14</f>
        <v>3086.6128080667049</v>
      </c>
      <c r="Z14" s="103">
        <f>VLOOKUP($R$7&amp;"_"&amp;Z$7,calc_basis!$C$5:$G$37,5,FALSE)*$R14+VLOOKUP($S$7&amp;"_"&amp;Z$7,calc_basis!$C$5:$G$37,5,FALSE)*$S14+VLOOKUP($T$7&amp;"_"&amp;Z$7,calc_basis!$C$5:$G$37,5,FALSE)*$T14+VLOOKUP($U$7&amp;"_"&amp;Z$7,calc_basis!$C$5:$G$37,5,FALSE)*$U14</f>
        <v>3086.6128080667049</v>
      </c>
      <c r="AA14" s="103">
        <f>VLOOKUP($R$7&amp;"_"&amp;AA$7,calc_basis!$C$5:$G$37,5,FALSE)*$R14+VLOOKUP($S$7&amp;"_"&amp;AA$7,calc_basis!$C$5:$G$37,5,FALSE)*$S14+VLOOKUP($T$7&amp;"_"&amp;AA$7,calc_basis!$C$5:$G$37,5,FALSE)*$T14+VLOOKUP($U$7&amp;"_"&amp;AA$7,calc_basis!$C$5:$G$37,5,FALSE)*$U14</f>
        <v>0</v>
      </c>
      <c r="AB14" s="103">
        <f>VLOOKUP($R$7&amp;"_"&amp;AB$7,calc_basis!$C$5:$G$37,5,FALSE)*$R14+VLOOKUP($S$7&amp;"_"&amp;AB$7,calc_basis!$C$5:$G$37,5,FALSE)*$S14+VLOOKUP($T$7&amp;"_"&amp;AB$7,calc_basis!$C$5:$G$37,5,FALSE)*$T14+VLOOKUP($U$7&amp;"_"&amp;AB$7,calc_basis!$C$5:$G$37,5,FALSE)*$U14</f>
        <v>0</v>
      </c>
      <c r="AC14" s="103">
        <f>VLOOKUP($R$7&amp;"_"&amp;AC$7,calc_basis!$C$5:$G$37,5,FALSE)*$R14+VLOOKUP($S$7&amp;"_"&amp;AC$7,calc_basis!$C$5:$G$37,5,FALSE)*$S14+VLOOKUP($T$7&amp;"_"&amp;AC$7,calc_basis!$C$5:$G$37,5,FALSE)*$T14+VLOOKUP($U$7&amp;"_"&amp;AC$7,calc_basis!$C$5:$G$37,5,FALSE)*$U14</f>
        <v>3086.6128080667049</v>
      </c>
      <c r="AD14" s="103">
        <f>VLOOKUP($R$7&amp;"_"&amp;AD$7,calc_basis!$C$5:$G$37,5,FALSE)*$R14+VLOOKUP($S$7&amp;"_"&amp;AD$7,calc_basis!$C$5:$G$37,5,FALSE)*$S14+VLOOKUP($T$7&amp;"_"&amp;AD$7,calc_basis!$C$5:$G$37,5,FALSE)*$T14+VLOOKUP($U$7&amp;"_"&amp;AD$7,calc_basis!$C$5:$G$37,5,FALSE)*$U14</f>
        <v>0</v>
      </c>
      <c r="AE14" s="21"/>
      <c r="AG14" s="19"/>
      <c r="AH14" s="96">
        <f>'Input Data'!D13</f>
        <v>43949</v>
      </c>
      <c r="AI14" s="104">
        <f>Output!W14+AI13</f>
        <v>20881.594582687972</v>
      </c>
      <c r="AJ14" s="104">
        <f>Output!X14+AJ13</f>
        <v>20881.594582687972</v>
      </c>
      <c r="AK14" s="104">
        <f>Output!Y14+AK13</f>
        <v>20881.594582687972</v>
      </c>
      <c r="AL14" s="104">
        <f>Output!Z14+AL13</f>
        <v>20881.594582687972</v>
      </c>
      <c r="AM14" s="104">
        <f>Output!AA14+AM13</f>
        <v>0</v>
      </c>
      <c r="AN14" s="104">
        <f>Output!AB14+AN13</f>
        <v>0</v>
      </c>
      <c r="AO14" s="104">
        <f>Output!AC14+AO13</f>
        <v>20881.594582687972</v>
      </c>
      <c r="AP14" s="104">
        <f>Output!AD14+AP13</f>
        <v>0</v>
      </c>
      <c r="AQ14" s="21"/>
    </row>
    <row r="15" spans="4:43" ht="1" customHeight="1" x14ac:dyDescent="0.2">
      <c r="D15" s="19"/>
      <c r="E15" s="20"/>
      <c r="F15" s="20"/>
      <c r="G15" s="20"/>
      <c r="H15" s="20"/>
      <c r="I15" s="20"/>
      <c r="J15" s="20"/>
      <c r="K15" s="20"/>
      <c r="L15" s="20"/>
      <c r="M15" s="20"/>
      <c r="N15" s="21"/>
      <c r="P15" s="19"/>
      <c r="Q15" s="96">
        <f>'Input Data'!D14</f>
        <v>43950</v>
      </c>
      <c r="R15" s="103">
        <f>'Input Data'!F14</f>
        <v>27.418038201217598</v>
      </c>
      <c r="S15" s="103">
        <v>0</v>
      </c>
      <c r="T15" s="103">
        <f>'Input Data'!E14-'Input Data'!F14</f>
        <v>41.741133644981005</v>
      </c>
      <c r="U15" s="103">
        <f>5*'Input Data'!H14</f>
        <v>54.571480560552502</v>
      </c>
      <c r="V15" s="103"/>
      <c r="W15" s="103">
        <f>VLOOKUP($R$7&amp;"_"&amp;W$7,calc_basis!$C$5:$G$37,5,FALSE)*$R15+VLOOKUP($S$7&amp;"_"&amp;W$7,calc_basis!$C$5:$G$37,5,FALSE)*$S15+VLOOKUP($T$7&amp;"_"&amp;W$7,calc_basis!$C$5:$G$37,5,FALSE)*$T15+VLOOKUP($U$7&amp;"_"&amp;W$7,calc_basis!$C$5:$G$37,5,FALSE)*$U15</f>
        <v>3156.8139102671958</v>
      </c>
      <c r="X15" s="103">
        <f>VLOOKUP($R$7&amp;"_"&amp;X$7,calc_basis!$C$5:$G$37,5,FALSE)*$R15+VLOOKUP($S$7&amp;"_"&amp;X$7,calc_basis!$C$5:$G$37,5,FALSE)*$S15+VLOOKUP($T$7&amp;"_"&amp;X$7,calc_basis!$C$5:$G$37,5,FALSE)*$T15+VLOOKUP($U$7&amp;"_"&amp;X$7,calc_basis!$C$5:$G$37,5,FALSE)*$U15</f>
        <v>3156.8139102671958</v>
      </c>
      <c r="Y15" s="103">
        <f>VLOOKUP($R$7&amp;"_"&amp;Y$7,calc_basis!$C$5:$G$37,5,FALSE)*$R15+VLOOKUP($S$7&amp;"_"&amp;Y$7,calc_basis!$C$5:$G$37,5,FALSE)*$S15+VLOOKUP($T$7&amp;"_"&amp;Y$7,calc_basis!$C$5:$G$37,5,FALSE)*$T15+VLOOKUP($U$7&amp;"_"&amp;Y$7,calc_basis!$C$5:$G$37,5,FALSE)*$U15</f>
        <v>3156.8139102671958</v>
      </c>
      <c r="Z15" s="103">
        <f>VLOOKUP($R$7&amp;"_"&amp;Z$7,calc_basis!$C$5:$G$37,5,FALSE)*$R15+VLOOKUP($S$7&amp;"_"&amp;Z$7,calc_basis!$C$5:$G$37,5,FALSE)*$S15+VLOOKUP($T$7&amp;"_"&amp;Z$7,calc_basis!$C$5:$G$37,5,FALSE)*$T15+VLOOKUP($U$7&amp;"_"&amp;Z$7,calc_basis!$C$5:$G$37,5,FALSE)*$U15</f>
        <v>3156.8139102671958</v>
      </c>
      <c r="AA15" s="103">
        <f>VLOOKUP($R$7&amp;"_"&amp;AA$7,calc_basis!$C$5:$G$37,5,FALSE)*$R15+VLOOKUP($S$7&amp;"_"&amp;AA$7,calc_basis!$C$5:$G$37,5,FALSE)*$S15+VLOOKUP($T$7&amp;"_"&amp;AA$7,calc_basis!$C$5:$G$37,5,FALSE)*$T15+VLOOKUP($U$7&amp;"_"&amp;AA$7,calc_basis!$C$5:$G$37,5,FALSE)*$U15</f>
        <v>0</v>
      </c>
      <c r="AB15" s="103">
        <f>VLOOKUP($R$7&amp;"_"&amp;AB$7,calc_basis!$C$5:$G$37,5,FALSE)*$R15+VLOOKUP($S$7&amp;"_"&amp;AB$7,calc_basis!$C$5:$G$37,5,FALSE)*$S15+VLOOKUP($T$7&amp;"_"&amp;AB$7,calc_basis!$C$5:$G$37,5,FALSE)*$T15+VLOOKUP($U$7&amp;"_"&amp;AB$7,calc_basis!$C$5:$G$37,5,FALSE)*$U15</f>
        <v>0</v>
      </c>
      <c r="AC15" s="103">
        <f>VLOOKUP($R$7&amp;"_"&amp;AC$7,calc_basis!$C$5:$G$37,5,FALSE)*$R15+VLOOKUP($S$7&amp;"_"&amp;AC$7,calc_basis!$C$5:$G$37,5,FALSE)*$S15+VLOOKUP($T$7&amp;"_"&amp;AC$7,calc_basis!$C$5:$G$37,5,FALSE)*$T15+VLOOKUP($U$7&amp;"_"&amp;AC$7,calc_basis!$C$5:$G$37,5,FALSE)*$U15</f>
        <v>3156.8139102671958</v>
      </c>
      <c r="AD15" s="103">
        <f>VLOOKUP($R$7&amp;"_"&amp;AD$7,calc_basis!$C$5:$G$37,5,FALSE)*$R15+VLOOKUP($S$7&amp;"_"&amp;AD$7,calc_basis!$C$5:$G$37,5,FALSE)*$S15+VLOOKUP($T$7&amp;"_"&amp;AD$7,calc_basis!$C$5:$G$37,5,FALSE)*$T15+VLOOKUP($U$7&amp;"_"&amp;AD$7,calc_basis!$C$5:$G$37,5,FALSE)*$U15</f>
        <v>0</v>
      </c>
      <c r="AE15" s="21"/>
      <c r="AG15" s="19"/>
      <c r="AH15" s="96">
        <f>'Input Data'!D14</f>
        <v>43950</v>
      </c>
      <c r="AI15" s="104">
        <f>Output!W15+AI14</f>
        <v>24038.408492955168</v>
      </c>
      <c r="AJ15" s="104">
        <f>Output!X15+AJ14</f>
        <v>24038.408492955168</v>
      </c>
      <c r="AK15" s="104">
        <f>Output!Y15+AK14</f>
        <v>24038.408492955168</v>
      </c>
      <c r="AL15" s="104">
        <f>Output!Z15+AL14</f>
        <v>24038.408492955168</v>
      </c>
      <c r="AM15" s="104">
        <f>Output!AA15+AM14</f>
        <v>0</v>
      </c>
      <c r="AN15" s="104">
        <f>Output!AB15+AN14</f>
        <v>0</v>
      </c>
      <c r="AO15" s="104">
        <f>Output!AC15+AO14</f>
        <v>24038.408492955168</v>
      </c>
      <c r="AP15" s="104">
        <f>Output!AD15+AP14</f>
        <v>0</v>
      </c>
      <c r="AQ15" s="21"/>
    </row>
    <row r="16" spans="4:43" x14ac:dyDescent="0.2">
      <c r="D16" s="19"/>
      <c r="E16" s="20"/>
      <c r="F16" s="20"/>
      <c r="G16" s="20"/>
      <c r="H16" s="20"/>
      <c r="I16" s="20"/>
      <c r="J16" s="20"/>
      <c r="K16" s="20"/>
      <c r="L16" s="20"/>
      <c r="M16" s="20"/>
      <c r="N16" s="21"/>
      <c r="P16" s="19"/>
      <c r="Q16" s="96">
        <f>'Input Data'!D15</f>
        <v>43951</v>
      </c>
      <c r="R16" s="103">
        <f>'Input Data'!F15</f>
        <v>26.712664721884899</v>
      </c>
      <c r="S16" s="103">
        <v>0</v>
      </c>
      <c r="T16" s="103">
        <f>'Input Data'!E15-'Input Data'!F15</f>
        <v>44.837237440060896</v>
      </c>
      <c r="U16" s="103">
        <f>5*'Input Data'!H15</f>
        <v>56.437840880564998</v>
      </c>
      <c r="V16" s="103"/>
      <c r="W16" s="103">
        <f>VLOOKUP($R$7&amp;"_"&amp;W$7,calc_basis!$C$5:$G$37,5,FALSE)*$R16+VLOOKUP($S$7&amp;"_"&amp;W$7,calc_basis!$C$5:$G$37,5,FALSE)*$S16+VLOOKUP($T$7&amp;"_"&amp;W$7,calc_basis!$C$5:$G$37,5,FALSE)*$T16+VLOOKUP($U$7&amp;"_"&amp;W$7,calc_basis!$C$5:$G$37,5,FALSE)*$U16</f>
        <v>3217.5360517787894</v>
      </c>
      <c r="X16" s="103">
        <f>VLOOKUP($R$7&amp;"_"&amp;X$7,calc_basis!$C$5:$G$37,5,FALSE)*$R16+VLOOKUP($S$7&amp;"_"&amp;X$7,calc_basis!$C$5:$G$37,5,FALSE)*$S16+VLOOKUP($T$7&amp;"_"&amp;X$7,calc_basis!$C$5:$G$37,5,FALSE)*$T16+VLOOKUP($U$7&amp;"_"&amp;X$7,calc_basis!$C$5:$G$37,5,FALSE)*$U16</f>
        <v>3217.5360517787894</v>
      </c>
      <c r="Y16" s="103">
        <f>VLOOKUP($R$7&amp;"_"&amp;Y$7,calc_basis!$C$5:$G$37,5,FALSE)*$R16+VLOOKUP($S$7&amp;"_"&amp;Y$7,calc_basis!$C$5:$G$37,5,FALSE)*$S16+VLOOKUP($T$7&amp;"_"&amp;Y$7,calc_basis!$C$5:$G$37,5,FALSE)*$T16+VLOOKUP($U$7&amp;"_"&amp;Y$7,calc_basis!$C$5:$G$37,5,FALSE)*$U16</f>
        <v>3217.5360517787894</v>
      </c>
      <c r="Z16" s="103">
        <f>VLOOKUP($R$7&amp;"_"&amp;Z$7,calc_basis!$C$5:$G$37,5,FALSE)*$R16+VLOOKUP($S$7&amp;"_"&amp;Z$7,calc_basis!$C$5:$G$37,5,FALSE)*$S16+VLOOKUP($T$7&amp;"_"&amp;Z$7,calc_basis!$C$5:$G$37,5,FALSE)*$T16+VLOOKUP($U$7&amp;"_"&amp;Z$7,calc_basis!$C$5:$G$37,5,FALSE)*$U16</f>
        <v>3217.5360517787894</v>
      </c>
      <c r="AA16" s="103">
        <f>VLOOKUP($R$7&amp;"_"&amp;AA$7,calc_basis!$C$5:$G$37,5,FALSE)*$R16+VLOOKUP($S$7&amp;"_"&amp;AA$7,calc_basis!$C$5:$G$37,5,FALSE)*$S16+VLOOKUP($T$7&amp;"_"&amp;AA$7,calc_basis!$C$5:$G$37,5,FALSE)*$T16+VLOOKUP($U$7&amp;"_"&amp;AA$7,calc_basis!$C$5:$G$37,5,FALSE)*$U16</f>
        <v>0</v>
      </c>
      <c r="AB16" s="103">
        <f>VLOOKUP($R$7&amp;"_"&amp;AB$7,calc_basis!$C$5:$G$37,5,FALSE)*$R16+VLOOKUP($S$7&amp;"_"&amp;AB$7,calc_basis!$C$5:$G$37,5,FALSE)*$S16+VLOOKUP($T$7&amp;"_"&amp;AB$7,calc_basis!$C$5:$G$37,5,FALSE)*$T16+VLOOKUP($U$7&amp;"_"&amp;AB$7,calc_basis!$C$5:$G$37,5,FALSE)*$U16</f>
        <v>0</v>
      </c>
      <c r="AC16" s="103">
        <f>VLOOKUP($R$7&amp;"_"&amp;AC$7,calc_basis!$C$5:$G$37,5,FALSE)*$R16+VLOOKUP($S$7&amp;"_"&amp;AC$7,calc_basis!$C$5:$G$37,5,FALSE)*$S16+VLOOKUP($T$7&amp;"_"&amp;AC$7,calc_basis!$C$5:$G$37,5,FALSE)*$T16+VLOOKUP($U$7&amp;"_"&amp;AC$7,calc_basis!$C$5:$G$37,5,FALSE)*$U16</f>
        <v>3217.5360517787894</v>
      </c>
      <c r="AD16" s="103">
        <f>VLOOKUP($R$7&amp;"_"&amp;AD$7,calc_basis!$C$5:$G$37,5,FALSE)*$R16+VLOOKUP($S$7&amp;"_"&amp;AD$7,calc_basis!$C$5:$G$37,5,FALSE)*$S16+VLOOKUP($T$7&amp;"_"&amp;AD$7,calc_basis!$C$5:$G$37,5,FALSE)*$T16+VLOOKUP($U$7&amp;"_"&amp;AD$7,calc_basis!$C$5:$G$37,5,FALSE)*$U16</f>
        <v>0</v>
      </c>
      <c r="AE16" s="21"/>
      <c r="AG16" s="19"/>
      <c r="AH16" s="96">
        <f>'Input Data'!D15</f>
        <v>43951</v>
      </c>
      <c r="AI16" s="104">
        <f>Output!W16+AI15</f>
        <v>27255.944544733957</v>
      </c>
      <c r="AJ16" s="104">
        <f>Output!X16+AJ15</f>
        <v>27255.944544733957</v>
      </c>
      <c r="AK16" s="104">
        <f>Output!Y16+AK15</f>
        <v>27255.944544733957</v>
      </c>
      <c r="AL16" s="104">
        <f>Output!Z16+AL15</f>
        <v>27255.944544733957</v>
      </c>
      <c r="AM16" s="104">
        <f>Output!AA16+AM15</f>
        <v>0</v>
      </c>
      <c r="AN16" s="104">
        <f>Output!AB16+AN15</f>
        <v>0</v>
      </c>
      <c r="AO16" s="104">
        <f>Output!AC16+AO15</f>
        <v>27255.944544733957</v>
      </c>
      <c r="AP16" s="104">
        <f>Output!AD16+AP15</f>
        <v>0</v>
      </c>
      <c r="AQ16" s="21"/>
    </row>
    <row r="17" spans="4:43" ht="1" customHeight="1" x14ac:dyDescent="0.2">
      <c r="D17" s="19"/>
      <c r="E17" s="20"/>
      <c r="F17" s="20"/>
      <c r="G17" s="20"/>
      <c r="H17" s="20"/>
      <c r="I17" s="20"/>
      <c r="J17" s="20"/>
      <c r="K17" s="20"/>
      <c r="L17" s="20"/>
      <c r="M17" s="20"/>
      <c r="N17" s="21"/>
      <c r="P17" s="19"/>
      <c r="Q17" s="96">
        <f>'Input Data'!D16</f>
        <v>43952</v>
      </c>
      <c r="R17" s="103">
        <f>'Input Data'!F16</f>
        <v>27.635629102862701</v>
      </c>
      <c r="S17" s="103">
        <v>0</v>
      </c>
      <c r="T17" s="103">
        <f>'Input Data'!E16-'Input Data'!F16</f>
        <v>46.378516410697394</v>
      </c>
      <c r="U17" s="103">
        <f>5*'Input Data'!H16</f>
        <v>58.360118269486996</v>
      </c>
      <c r="V17" s="103"/>
      <c r="W17" s="103">
        <f>VLOOKUP($R$7&amp;"_"&amp;W$7,calc_basis!$C$5:$G$37,5,FALSE)*$R17+VLOOKUP($S$7&amp;"_"&amp;W$7,calc_basis!$C$5:$G$37,5,FALSE)*$S17+VLOOKUP($T$7&amp;"_"&amp;W$7,calc_basis!$C$5:$G$37,5,FALSE)*$T17+VLOOKUP($U$7&amp;"_"&amp;W$7,calc_basis!$C$5:$G$37,5,FALSE)*$U17</f>
        <v>3327.9422923981806</v>
      </c>
      <c r="X17" s="103">
        <f>VLOOKUP($R$7&amp;"_"&amp;X$7,calc_basis!$C$5:$G$37,5,FALSE)*$R17+VLOOKUP($S$7&amp;"_"&amp;X$7,calc_basis!$C$5:$G$37,5,FALSE)*$S17+VLOOKUP($T$7&amp;"_"&amp;X$7,calc_basis!$C$5:$G$37,5,FALSE)*$T17+VLOOKUP($U$7&amp;"_"&amp;X$7,calc_basis!$C$5:$G$37,5,FALSE)*$U17</f>
        <v>3327.9422923981806</v>
      </c>
      <c r="Y17" s="103">
        <f>VLOOKUP($R$7&amp;"_"&amp;Y$7,calc_basis!$C$5:$G$37,5,FALSE)*$R17+VLOOKUP($S$7&amp;"_"&amp;Y$7,calc_basis!$C$5:$G$37,5,FALSE)*$S17+VLOOKUP($T$7&amp;"_"&amp;Y$7,calc_basis!$C$5:$G$37,5,FALSE)*$T17+VLOOKUP($U$7&amp;"_"&amp;Y$7,calc_basis!$C$5:$G$37,5,FALSE)*$U17</f>
        <v>3327.9422923981806</v>
      </c>
      <c r="Z17" s="103">
        <f>VLOOKUP($R$7&amp;"_"&amp;Z$7,calc_basis!$C$5:$G$37,5,FALSE)*$R17+VLOOKUP($S$7&amp;"_"&amp;Z$7,calc_basis!$C$5:$G$37,5,FALSE)*$S17+VLOOKUP($T$7&amp;"_"&amp;Z$7,calc_basis!$C$5:$G$37,5,FALSE)*$T17+VLOOKUP($U$7&amp;"_"&amp;Z$7,calc_basis!$C$5:$G$37,5,FALSE)*$U17</f>
        <v>3327.9422923981806</v>
      </c>
      <c r="AA17" s="103">
        <f>VLOOKUP($R$7&amp;"_"&amp;AA$7,calc_basis!$C$5:$G$37,5,FALSE)*$R17+VLOOKUP($S$7&amp;"_"&amp;AA$7,calc_basis!$C$5:$G$37,5,FALSE)*$S17+VLOOKUP($T$7&amp;"_"&amp;AA$7,calc_basis!$C$5:$G$37,5,FALSE)*$T17+VLOOKUP($U$7&amp;"_"&amp;AA$7,calc_basis!$C$5:$G$37,5,FALSE)*$U17</f>
        <v>0</v>
      </c>
      <c r="AB17" s="103">
        <f>VLOOKUP($R$7&amp;"_"&amp;AB$7,calc_basis!$C$5:$G$37,5,FALSE)*$R17+VLOOKUP($S$7&amp;"_"&amp;AB$7,calc_basis!$C$5:$G$37,5,FALSE)*$S17+VLOOKUP($T$7&amp;"_"&amp;AB$7,calc_basis!$C$5:$G$37,5,FALSE)*$T17+VLOOKUP($U$7&amp;"_"&amp;AB$7,calc_basis!$C$5:$G$37,5,FALSE)*$U17</f>
        <v>0</v>
      </c>
      <c r="AC17" s="103">
        <f>VLOOKUP($R$7&amp;"_"&amp;AC$7,calc_basis!$C$5:$G$37,5,FALSE)*$R17+VLOOKUP($S$7&amp;"_"&amp;AC$7,calc_basis!$C$5:$G$37,5,FALSE)*$S17+VLOOKUP($T$7&amp;"_"&amp;AC$7,calc_basis!$C$5:$G$37,5,FALSE)*$T17+VLOOKUP($U$7&amp;"_"&amp;AC$7,calc_basis!$C$5:$G$37,5,FALSE)*$U17</f>
        <v>3327.9422923981806</v>
      </c>
      <c r="AD17" s="103">
        <f>VLOOKUP($R$7&amp;"_"&amp;AD$7,calc_basis!$C$5:$G$37,5,FALSE)*$R17+VLOOKUP($S$7&amp;"_"&amp;AD$7,calc_basis!$C$5:$G$37,5,FALSE)*$S17+VLOOKUP($T$7&amp;"_"&amp;AD$7,calc_basis!$C$5:$G$37,5,FALSE)*$T17+VLOOKUP($U$7&amp;"_"&amp;AD$7,calc_basis!$C$5:$G$37,5,FALSE)*$U17</f>
        <v>0</v>
      </c>
      <c r="AE17" s="21"/>
      <c r="AG17" s="19"/>
      <c r="AH17" s="96">
        <f>'Input Data'!D16</f>
        <v>43952</v>
      </c>
      <c r="AI17" s="104">
        <f>Output!W17+AI16</f>
        <v>30583.886837132137</v>
      </c>
      <c r="AJ17" s="104">
        <f>Output!X17+AJ16</f>
        <v>30583.886837132137</v>
      </c>
      <c r="AK17" s="104">
        <f>Output!Y17+AK16</f>
        <v>30583.886837132137</v>
      </c>
      <c r="AL17" s="104">
        <f>Output!Z17+AL16</f>
        <v>30583.886837132137</v>
      </c>
      <c r="AM17" s="104">
        <f>Output!AA17+AM16</f>
        <v>0</v>
      </c>
      <c r="AN17" s="104">
        <f>Output!AB17+AN16</f>
        <v>0</v>
      </c>
      <c r="AO17" s="104">
        <f>Output!AC17+AO16</f>
        <v>30583.886837132137</v>
      </c>
      <c r="AP17" s="104">
        <f>Output!AD17+AP16</f>
        <v>0</v>
      </c>
      <c r="AQ17" s="21"/>
    </row>
    <row r="18" spans="4:43" x14ac:dyDescent="0.2">
      <c r="D18" s="19"/>
      <c r="E18" s="20"/>
      <c r="F18" s="20"/>
      <c r="G18" s="20"/>
      <c r="H18" s="20"/>
      <c r="I18" s="20"/>
      <c r="J18" s="20"/>
      <c r="K18" s="20"/>
      <c r="L18" s="20"/>
      <c r="M18" s="20"/>
      <c r="N18" s="21"/>
      <c r="P18" s="19"/>
      <c r="Q18" s="96">
        <f>'Input Data'!D17</f>
        <v>43953</v>
      </c>
      <c r="R18" s="103">
        <f>'Input Data'!F17</f>
        <v>28.586942393390299</v>
      </c>
      <c r="S18" s="103">
        <v>0</v>
      </c>
      <c r="T18" s="103">
        <f>'Input Data'!E17-'Input Data'!F17</f>
        <v>47.966550562268793</v>
      </c>
      <c r="U18" s="103">
        <f>5*'Input Data'!H17</f>
        <v>60.339410810623008</v>
      </c>
      <c r="V18" s="103"/>
      <c r="W18" s="103">
        <f>VLOOKUP($R$7&amp;"_"&amp;W$7,calc_basis!$C$5:$G$37,5,FALSE)*$R18+VLOOKUP($S$7&amp;"_"&amp;W$7,calc_basis!$C$5:$G$37,5,FALSE)*$S18+VLOOKUP($T$7&amp;"_"&amp;W$7,calc_basis!$C$5:$G$37,5,FALSE)*$T18+VLOOKUP($U$7&amp;"_"&amp;W$7,calc_basis!$C$5:$G$37,5,FALSE)*$U18</f>
        <v>3441.6836653431933</v>
      </c>
      <c r="X18" s="103">
        <f>VLOOKUP($R$7&amp;"_"&amp;X$7,calc_basis!$C$5:$G$37,5,FALSE)*$R18+VLOOKUP($S$7&amp;"_"&amp;X$7,calc_basis!$C$5:$G$37,5,FALSE)*$S18+VLOOKUP($T$7&amp;"_"&amp;X$7,calc_basis!$C$5:$G$37,5,FALSE)*$T18+VLOOKUP($U$7&amp;"_"&amp;X$7,calc_basis!$C$5:$G$37,5,FALSE)*$U18</f>
        <v>3441.6836653431933</v>
      </c>
      <c r="Y18" s="103">
        <f>VLOOKUP($R$7&amp;"_"&amp;Y$7,calc_basis!$C$5:$G$37,5,FALSE)*$R18+VLOOKUP($S$7&amp;"_"&amp;Y$7,calc_basis!$C$5:$G$37,5,FALSE)*$S18+VLOOKUP($T$7&amp;"_"&amp;Y$7,calc_basis!$C$5:$G$37,5,FALSE)*$T18+VLOOKUP($U$7&amp;"_"&amp;Y$7,calc_basis!$C$5:$G$37,5,FALSE)*$U18</f>
        <v>3441.6836653431933</v>
      </c>
      <c r="Z18" s="103">
        <f>VLOOKUP($R$7&amp;"_"&amp;Z$7,calc_basis!$C$5:$G$37,5,FALSE)*$R18+VLOOKUP($S$7&amp;"_"&amp;Z$7,calc_basis!$C$5:$G$37,5,FALSE)*$S18+VLOOKUP($T$7&amp;"_"&amp;Z$7,calc_basis!$C$5:$G$37,5,FALSE)*$T18+VLOOKUP($U$7&amp;"_"&amp;Z$7,calc_basis!$C$5:$G$37,5,FALSE)*$U18</f>
        <v>3441.6836653431933</v>
      </c>
      <c r="AA18" s="103">
        <f>VLOOKUP($R$7&amp;"_"&amp;AA$7,calc_basis!$C$5:$G$37,5,FALSE)*$R18+VLOOKUP($S$7&amp;"_"&amp;AA$7,calc_basis!$C$5:$G$37,5,FALSE)*$S18+VLOOKUP($T$7&amp;"_"&amp;AA$7,calc_basis!$C$5:$G$37,5,FALSE)*$T18+VLOOKUP($U$7&amp;"_"&amp;AA$7,calc_basis!$C$5:$G$37,5,FALSE)*$U18</f>
        <v>0</v>
      </c>
      <c r="AB18" s="103">
        <f>VLOOKUP($R$7&amp;"_"&amp;AB$7,calc_basis!$C$5:$G$37,5,FALSE)*$R18+VLOOKUP($S$7&amp;"_"&amp;AB$7,calc_basis!$C$5:$G$37,5,FALSE)*$S18+VLOOKUP($T$7&amp;"_"&amp;AB$7,calc_basis!$C$5:$G$37,5,FALSE)*$T18+VLOOKUP($U$7&amp;"_"&amp;AB$7,calc_basis!$C$5:$G$37,5,FALSE)*$U18</f>
        <v>0</v>
      </c>
      <c r="AC18" s="103">
        <f>VLOOKUP($R$7&amp;"_"&amp;AC$7,calc_basis!$C$5:$G$37,5,FALSE)*$R18+VLOOKUP($S$7&amp;"_"&amp;AC$7,calc_basis!$C$5:$G$37,5,FALSE)*$S18+VLOOKUP($T$7&amp;"_"&amp;AC$7,calc_basis!$C$5:$G$37,5,FALSE)*$T18+VLOOKUP($U$7&amp;"_"&amp;AC$7,calc_basis!$C$5:$G$37,5,FALSE)*$U18</f>
        <v>3441.6836653431933</v>
      </c>
      <c r="AD18" s="103">
        <f>VLOOKUP($R$7&amp;"_"&amp;AD$7,calc_basis!$C$5:$G$37,5,FALSE)*$R18+VLOOKUP($S$7&amp;"_"&amp;AD$7,calc_basis!$C$5:$G$37,5,FALSE)*$S18+VLOOKUP($T$7&amp;"_"&amp;AD$7,calc_basis!$C$5:$G$37,5,FALSE)*$T18+VLOOKUP($U$7&amp;"_"&amp;AD$7,calc_basis!$C$5:$G$37,5,FALSE)*$U18</f>
        <v>0</v>
      </c>
      <c r="AE18" s="21"/>
      <c r="AG18" s="19"/>
      <c r="AH18" s="96">
        <f>'Input Data'!D17</f>
        <v>43953</v>
      </c>
      <c r="AI18" s="104">
        <f>Output!W18+AI17</f>
        <v>34025.570502475333</v>
      </c>
      <c r="AJ18" s="104">
        <f>Output!X18+AJ17</f>
        <v>34025.570502475333</v>
      </c>
      <c r="AK18" s="104">
        <f>Output!Y18+AK17</f>
        <v>34025.570502475333</v>
      </c>
      <c r="AL18" s="104">
        <f>Output!Z18+AL17</f>
        <v>34025.570502475333</v>
      </c>
      <c r="AM18" s="104">
        <f>Output!AA18+AM17</f>
        <v>0</v>
      </c>
      <c r="AN18" s="104">
        <f>Output!AB18+AN17</f>
        <v>0</v>
      </c>
      <c r="AO18" s="104">
        <f>Output!AC18+AO17</f>
        <v>34025.570502475333</v>
      </c>
      <c r="AP18" s="104">
        <f>Output!AD18+AP17</f>
        <v>0</v>
      </c>
      <c r="AQ18" s="21"/>
    </row>
    <row r="19" spans="4:43" ht="1" customHeight="1" x14ac:dyDescent="0.2">
      <c r="D19" s="19"/>
      <c r="E19" s="20"/>
      <c r="F19" s="20"/>
      <c r="G19" s="20"/>
      <c r="H19" s="20"/>
      <c r="I19" s="20"/>
      <c r="J19" s="20"/>
      <c r="K19" s="20"/>
      <c r="L19" s="20"/>
      <c r="M19" s="20"/>
      <c r="N19" s="21"/>
      <c r="P19" s="19"/>
      <c r="Q19" s="96">
        <f>'Input Data'!D18</f>
        <v>43954</v>
      </c>
      <c r="R19" s="103">
        <f>'Input Data'!F18</f>
        <v>29.567215941584301</v>
      </c>
      <c r="S19" s="103">
        <v>0</v>
      </c>
      <c r="T19" s="103">
        <f>'Input Data'!E18-'Input Data'!F18</f>
        <v>49.602302976229105</v>
      </c>
      <c r="U19" s="103">
        <f>5*'Input Data'!H18</f>
        <v>62.376793981315004</v>
      </c>
      <c r="V19" s="103"/>
      <c r="W19" s="103">
        <f>VLOOKUP($R$7&amp;"_"&amp;W$7,calc_basis!$C$5:$G$37,5,FALSE)*$R19+VLOOKUP($S$7&amp;"_"&amp;W$7,calc_basis!$C$5:$G$37,5,FALSE)*$S19+VLOOKUP($T$7&amp;"_"&amp;W$7,calc_basis!$C$5:$G$37,5,FALSE)*$T19+VLOOKUP($U$7&amp;"_"&amp;W$7,calc_basis!$C$5:$G$37,5,FALSE)*$U19</f>
        <v>3558.8278265612043</v>
      </c>
      <c r="X19" s="103">
        <f>VLOOKUP($R$7&amp;"_"&amp;X$7,calc_basis!$C$5:$G$37,5,FALSE)*$R19+VLOOKUP($S$7&amp;"_"&amp;X$7,calc_basis!$C$5:$G$37,5,FALSE)*$S19+VLOOKUP($T$7&amp;"_"&amp;X$7,calc_basis!$C$5:$G$37,5,FALSE)*$T19+VLOOKUP($U$7&amp;"_"&amp;X$7,calc_basis!$C$5:$G$37,5,FALSE)*$U19</f>
        <v>3558.8278265612043</v>
      </c>
      <c r="Y19" s="103">
        <f>VLOOKUP($R$7&amp;"_"&amp;Y$7,calc_basis!$C$5:$G$37,5,FALSE)*$R19+VLOOKUP($S$7&amp;"_"&amp;Y$7,calc_basis!$C$5:$G$37,5,FALSE)*$S19+VLOOKUP($T$7&amp;"_"&amp;Y$7,calc_basis!$C$5:$G$37,5,FALSE)*$T19+VLOOKUP($U$7&amp;"_"&amp;Y$7,calc_basis!$C$5:$G$37,5,FALSE)*$U19</f>
        <v>3558.8278265612043</v>
      </c>
      <c r="Z19" s="103">
        <f>VLOOKUP($R$7&amp;"_"&amp;Z$7,calc_basis!$C$5:$G$37,5,FALSE)*$R19+VLOOKUP($S$7&amp;"_"&amp;Z$7,calc_basis!$C$5:$G$37,5,FALSE)*$S19+VLOOKUP($T$7&amp;"_"&amp;Z$7,calc_basis!$C$5:$G$37,5,FALSE)*$T19+VLOOKUP($U$7&amp;"_"&amp;Z$7,calc_basis!$C$5:$G$37,5,FALSE)*$U19</f>
        <v>3558.8278265612043</v>
      </c>
      <c r="AA19" s="103">
        <f>VLOOKUP($R$7&amp;"_"&amp;AA$7,calc_basis!$C$5:$G$37,5,FALSE)*$R19+VLOOKUP($S$7&amp;"_"&amp;AA$7,calc_basis!$C$5:$G$37,5,FALSE)*$S19+VLOOKUP($T$7&amp;"_"&amp;AA$7,calc_basis!$C$5:$G$37,5,FALSE)*$T19+VLOOKUP($U$7&amp;"_"&amp;AA$7,calc_basis!$C$5:$G$37,5,FALSE)*$U19</f>
        <v>0</v>
      </c>
      <c r="AB19" s="103">
        <f>VLOOKUP($R$7&amp;"_"&amp;AB$7,calc_basis!$C$5:$G$37,5,FALSE)*$R19+VLOOKUP($S$7&amp;"_"&amp;AB$7,calc_basis!$C$5:$G$37,5,FALSE)*$S19+VLOOKUP($T$7&amp;"_"&amp;AB$7,calc_basis!$C$5:$G$37,5,FALSE)*$T19+VLOOKUP($U$7&amp;"_"&amp;AB$7,calc_basis!$C$5:$G$37,5,FALSE)*$U19</f>
        <v>0</v>
      </c>
      <c r="AC19" s="103">
        <f>VLOOKUP($R$7&amp;"_"&amp;AC$7,calc_basis!$C$5:$G$37,5,FALSE)*$R19+VLOOKUP($S$7&amp;"_"&amp;AC$7,calc_basis!$C$5:$G$37,5,FALSE)*$S19+VLOOKUP($T$7&amp;"_"&amp;AC$7,calc_basis!$C$5:$G$37,5,FALSE)*$T19+VLOOKUP($U$7&amp;"_"&amp;AC$7,calc_basis!$C$5:$G$37,5,FALSE)*$U19</f>
        <v>3558.8278265612043</v>
      </c>
      <c r="AD19" s="103">
        <f>VLOOKUP($R$7&amp;"_"&amp;AD$7,calc_basis!$C$5:$G$37,5,FALSE)*$R19+VLOOKUP($S$7&amp;"_"&amp;AD$7,calc_basis!$C$5:$G$37,5,FALSE)*$S19+VLOOKUP($T$7&amp;"_"&amp;AD$7,calc_basis!$C$5:$G$37,5,FALSE)*$T19+VLOOKUP($U$7&amp;"_"&amp;AD$7,calc_basis!$C$5:$G$37,5,FALSE)*$U19</f>
        <v>0</v>
      </c>
      <c r="AE19" s="21"/>
      <c r="AG19" s="19"/>
      <c r="AH19" s="96">
        <f>'Input Data'!D18</f>
        <v>43954</v>
      </c>
      <c r="AI19" s="104">
        <f>Output!W19+AI18</f>
        <v>37584.398329036536</v>
      </c>
      <c r="AJ19" s="104">
        <f>Output!X19+AJ18</f>
        <v>37584.398329036536</v>
      </c>
      <c r="AK19" s="104">
        <f>Output!Y19+AK18</f>
        <v>37584.398329036536</v>
      </c>
      <c r="AL19" s="104">
        <f>Output!Z19+AL18</f>
        <v>37584.398329036536</v>
      </c>
      <c r="AM19" s="104">
        <f>Output!AA19+AM18</f>
        <v>0</v>
      </c>
      <c r="AN19" s="104">
        <f>Output!AB19+AN18</f>
        <v>0</v>
      </c>
      <c r="AO19" s="104">
        <f>Output!AC19+AO18</f>
        <v>37584.398329036536</v>
      </c>
      <c r="AP19" s="104">
        <f>Output!AD19+AP18</f>
        <v>0</v>
      </c>
      <c r="AQ19" s="21"/>
    </row>
    <row r="20" spans="4:43" x14ac:dyDescent="0.2">
      <c r="D20" s="19"/>
      <c r="E20" s="20"/>
      <c r="F20" s="20"/>
      <c r="G20" s="20"/>
      <c r="H20" s="20"/>
      <c r="I20" s="20"/>
      <c r="J20" s="20"/>
      <c r="K20" s="20"/>
      <c r="L20" s="20"/>
      <c r="M20" s="20"/>
      <c r="N20" s="21"/>
      <c r="P20" s="19"/>
      <c r="Q20" s="96">
        <f>'Input Data'!D19</f>
        <v>43955</v>
      </c>
      <c r="R20" s="103">
        <f>'Input Data'!F19</f>
        <v>30.577054509105899</v>
      </c>
      <c r="S20" s="103">
        <v>0</v>
      </c>
      <c r="T20" s="103">
        <f>'Input Data'!E19-'Input Data'!F19</f>
        <v>51.286721792755095</v>
      </c>
      <c r="U20" s="103">
        <f>5*'Input Data'!H19</f>
        <v>64.473316392154004</v>
      </c>
      <c r="V20" s="103"/>
      <c r="W20" s="103">
        <f>VLOOKUP($R$7&amp;"_"&amp;W$7,calc_basis!$C$5:$G$37,5,FALSE)*$R20+VLOOKUP($S$7&amp;"_"&amp;W$7,calc_basis!$C$5:$G$37,5,FALSE)*$S20+VLOOKUP($T$7&amp;"_"&amp;W$7,calc_basis!$C$5:$G$37,5,FALSE)*$T20+VLOOKUP($U$7&amp;"_"&amp;W$7,calc_basis!$C$5:$G$37,5,FALSE)*$U20</f>
        <v>3679.4412786133889</v>
      </c>
      <c r="X20" s="103">
        <f>VLOOKUP($R$7&amp;"_"&amp;X$7,calc_basis!$C$5:$G$37,5,FALSE)*$R20+VLOOKUP($S$7&amp;"_"&amp;X$7,calc_basis!$C$5:$G$37,5,FALSE)*$S20+VLOOKUP($T$7&amp;"_"&amp;X$7,calc_basis!$C$5:$G$37,5,FALSE)*$T20+VLOOKUP($U$7&amp;"_"&amp;X$7,calc_basis!$C$5:$G$37,5,FALSE)*$U20</f>
        <v>3679.4412786133889</v>
      </c>
      <c r="Y20" s="103">
        <f>VLOOKUP($R$7&amp;"_"&amp;Y$7,calc_basis!$C$5:$G$37,5,FALSE)*$R20+VLOOKUP($S$7&amp;"_"&amp;Y$7,calc_basis!$C$5:$G$37,5,FALSE)*$S20+VLOOKUP($T$7&amp;"_"&amp;Y$7,calc_basis!$C$5:$G$37,5,FALSE)*$T20+VLOOKUP($U$7&amp;"_"&amp;Y$7,calc_basis!$C$5:$G$37,5,FALSE)*$U20</f>
        <v>3679.4412786133889</v>
      </c>
      <c r="Z20" s="103">
        <f>VLOOKUP($R$7&amp;"_"&amp;Z$7,calc_basis!$C$5:$G$37,5,FALSE)*$R20+VLOOKUP($S$7&amp;"_"&amp;Z$7,calc_basis!$C$5:$G$37,5,FALSE)*$S20+VLOOKUP($T$7&amp;"_"&amp;Z$7,calc_basis!$C$5:$G$37,5,FALSE)*$T20+VLOOKUP($U$7&amp;"_"&amp;Z$7,calc_basis!$C$5:$G$37,5,FALSE)*$U20</f>
        <v>3679.4412786133889</v>
      </c>
      <c r="AA20" s="103">
        <f>VLOOKUP($R$7&amp;"_"&amp;AA$7,calc_basis!$C$5:$G$37,5,FALSE)*$R20+VLOOKUP($S$7&amp;"_"&amp;AA$7,calc_basis!$C$5:$G$37,5,FALSE)*$S20+VLOOKUP($T$7&amp;"_"&amp;AA$7,calc_basis!$C$5:$G$37,5,FALSE)*$T20+VLOOKUP($U$7&amp;"_"&amp;AA$7,calc_basis!$C$5:$G$37,5,FALSE)*$U20</f>
        <v>0</v>
      </c>
      <c r="AB20" s="103">
        <f>VLOOKUP($R$7&amp;"_"&amp;AB$7,calc_basis!$C$5:$G$37,5,FALSE)*$R20+VLOOKUP($S$7&amp;"_"&amp;AB$7,calc_basis!$C$5:$G$37,5,FALSE)*$S20+VLOOKUP($T$7&amp;"_"&amp;AB$7,calc_basis!$C$5:$G$37,5,FALSE)*$T20+VLOOKUP($U$7&amp;"_"&amp;AB$7,calc_basis!$C$5:$G$37,5,FALSE)*$U20</f>
        <v>0</v>
      </c>
      <c r="AC20" s="103">
        <f>VLOOKUP($R$7&amp;"_"&amp;AC$7,calc_basis!$C$5:$G$37,5,FALSE)*$R20+VLOOKUP($S$7&amp;"_"&amp;AC$7,calc_basis!$C$5:$G$37,5,FALSE)*$S20+VLOOKUP($T$7&amp;"_"&amp;AC$7,calc_basis!$C$5:$G$37,5,FALSE)*$T20+VLOOKUP($U$7&amp;"_"&amp;AC$7,calc_basis!$C$5:$G$37,5,FALSE)*$U20</f>
        <v>3679.4412786133889</v>
      </c>
      <c r="AD20" s="103">
        <f>VLOOKUP($R$7&amp;"_"&amp;AD$7,calc_basis!$C$5:$G$37,5,FALSE)*$R20+VLOOKUP($S$7&amp;"_"&amp;AD$7,calc_basis!$C$5:$G$37,5,FALSE)*$S20+VLOOKUP($T$7&amp;"_"&amp;AD$7,calc_basis!$C$5:$G$37,5,FALSE)*$T20+VLOOKUP($U$7&amp;"_"&amp;AD$7,calc_basis!$C$5:$G$37,5,FALSE)*$U20</f>
        <v>0</v>
      </c>
      <c r="AE20" s="21"/>
      <c r="AG20" s="19"/>
      <c r="AH20" s="96">
        <f>'Input Data'!D19</f>
        <v>43955</v>
      </c>
      <c r="AI20" s="104">
        <f>Output!W20+AI19</f>
        <v>41263.839607649927</v>
      </c>
      <c r="AJ20" s="104">
        <f>Output!X20+AJ19</f>
        <v>41263.839607649927</v>
      </c>
      <c r="AK20" s="104">
        <f>Output!Y20+AK19</f>
        <v>41263.839607649927</v>
      </c>
      <c r="AL20" s="104">
        <f>Output!Z20+AL19</f>
        <v>41263.839607649927</v>
      </c>
      <c r="AM20" s="104">
        <f>Output!AA20+AM19</f>
        <v>0</v>
      </c>
      <c r="AN20" s="104">
        <f>Output!AB20+AN19</f>
        <v>0</v>
      </c>
      <c r="AO20" s="104">
        <f>Output!AC20+AO19</f>
        <v>41263.839607649927</v>
      </c>
      <c r="AP20" s="104">
        <f>Output!AD20+AP19</f>
        <v>0</v>
      </c>
      <c r="AQ20" s="21"/>
    </row>
    <row r="21" spans="4:43" ht="1" customHeight="1" x14ac:dyDescent="0.2">
      <c r="D21" s="19"/>
      <c r="E21" s="20"/>
      <c r="F21" s="20"/>
      <c r="G21" s="20"/>
      <c r="H21" s="20"/>
      <c r="I21" s="20"/>
      <c r="J21" s="20"/>
      <c r="K21" s="20"/>
      <c r="L21" s="20"/>
      <c r="M21" s="20"/>
      <c r="N21" s="21"/>
      <c r="P21" s="19"/>
      <c r="Q21" s="96">
        <f>'Input Data'!D20</f>
        <v>43956</v>
      </c>
      <c r="R21" s="103">
        <f>'Input Data'!F20</f>
        <v>31.617054374053598</v>
      </c>
      <c r="S21" s="103">
        <v>0</v>
      </c>
      <c r="T21" s="103">
        <f>'Input Data'!E20-'Input Data'!F20</f>
        <v>53.020736855487101</v>
      </c>
      <c r="U21" s="103">
        <f>5*'Input Data'!H20</f>
        <v>66.629995253006001</v>
      </c>
      <c r="V21" s="103"/>
      <c r="W21" s="103">
        <f>VLOOKUP($R$7&amp;"_"&amp;W$7,calc_basis!$C$5:$G$37,5,FALSE)*$R21+VLOOKUP($S$7&amp;"_"&amp;W$7,calc_basis!$C$5:$G$37,5,FALSE)*$S21+VLOOKUP($T$7&amp;"_"&amp;W$7,calc_basis!$C$5:$G$37,5,FALSE)*$T21+VLOOKUP($U$7&amp;"_"&amp;W$7,calc_basis!$C$5:$G$37,5,FALSE)*$U21</f>
        <v>3803.5891273393436</v>
      </c>
      <c r="X21" s="103">
        <f>VLOOKUP($R$7&amp;"_"&amp;X$7,calc_basis!$C$5:$G$37,5,FALSE)*$R21+VLOOKUP($S$7&amp;"_"&amp;X$7,calc_basis!$C$5:$G$37,5,FALSE)*$S21+VLOOKUP($T$7&amp;"_"&amp;X$7,calc_basis!$C$5:$G$37,5,FALSE)*$T21+VLOOKUP($U$7&amp;"_"&amp;X$7,calc_basis!$C$5:$G$37,5,FALSE)*$U21</f>
        <v>3803.5891273393436</v>
      </c>
      <c r="Y21" s="103">
        <f>VLOOKUP($R$7&amp;"_"&amp;Y$7,calc_basis!$C$5:$G$37,5,FALSE)*$R21+VLOOKUP($S$7&amp;"_"&amp;Y$7,calc_basis!$C$5:$G$37,5,FALSE)*$S21+VLOOKUP($T$7&amp;"_"&amp;Y$7,calc_basis!$C$5:$G$37,5,FALSE)*$T21+VLOOKUP($U$7&amp;"_"&amp;Y$7,calc_basis!$C$5:$G$37,5,FALSE)*$U21</f>
        <v>3803.5891273393436</v>
      </c>
      <c r="Z21" s="103">
        <f>VLOOKUP($R$7&amp;"_"&amp;Z$7,calc_basis!$C$5:$G$37,5,FALSE)*$R21+VLOOKUP($S$7&amp;"_"&amp;Z$7,calc_basis!$C$5:$G$37,5,FALSE)*$S21+VLOOKUP($T$7&amp;"_"&amp;Z$7,calc_basis!$C$5:$G$37,5,FALSE)*$T21+VLOOKUP($U$7&amp;"_"&amp;Z$7,calc_basis!$C$5:$G$37,5,FALSE)*$U21</f>
        <v>3803.5891273393436</v>
      </c>
      <c r="AA21" s="103">
        <f>VLOOKUP($R$7&amp;"_"&amp;AA$7,calc_basis!$C$5:$G$37,5,FALSE)*$R21+VLOOKUP($S$7&amp;"_"&amp;AA$7,calc_basis!$C$5:$G$37,5,FALSE)*$S21+VLOOKUP($T$7&amp;"_"&amp;AA$7,calc_basis!$C$5:$G$37,5,FALSE)*$T21+VLOOKUP($U$7&amp;"_"&amp;AA$7,calc_basis!$C$5:$G$37,5,FALSE)*$U21</f>
        <v>0</v>
      </c>
      <c r="AB21" s="103">
        <f>VLOOKUP($R$7&amp;"_"&amp;AB$7,calc_basis!$C$5:$G$37,5,FALSE)*$R21+VLOOKUP($S$7&amp;"_"&amp;AB$7,calc_basis!$C$5:$G$37,5,FALSE)*$S21+VLOOKUP($T$7&amp;"_"&amp;AB$7,calc_basis!$C$5:$G$37,5,FALSE)*$T21+VLOOKUP($U$7&amp;"_"&amp;AB$7,calc_basis!$C$5:$G$37,5,FALSE)*$U21</f>
        <v>0</v>
      </c>
      <c r="AC21" s="103">
        <f>VLOOKUP($R$7&amp;"_"&amp;AC$7,calc_basis!$C$5:$G$37,5,FALSE)*$R21+VLOOKUP($S$7&amp;"_"&amp;AC$7,calc_basis!$C$5:$G$37,5,FALSE)*$S21+VLOOKUP($T$7&amp;"_"&amp;AC$7,calc_basis!$C$5:$G$37,5,FALSE)*$T21+VLOOKUP($U$7&amp;"_"&amp;AC$7,calc_basis!$C$5:$G$37,5,FALSE)*$U21</f>
        <v>3803.5891273393436</v>
      </c>
      <c r="AD21" s="103">
        <f>VLOOKUP($R$7&amp;"_"&amp;AD$7,calc_basis!$C$5:$G$37,5,FALSE)*$R21+VLOOKUP($S$7&amp;"_"&amp;AD$7,calc_basis!$C$5:$G$37,5,FALSE)*$S21+VLOOKUP($T$7&amp;"_"&amp;AD$7,calc_basis!$C$5:$G$37,5,FALSE)*$T21+VLOOKUP($U$7&amp;"_"&amp;AD$7,calc_basis!$C$5:$G$37,5,FALSE)*$U21</f>
        <v>0</v>
      </c>
      <c r="AE21" s="21"/>
      <c r="AG21" s="19"/>
      <c r="AH21" s="96">
        <f>'Input Data'!D20</f>
        <v>43956</v>
      </c>
      <c r="AI21" s="104">
        <f>Output!W21+AI20</f>
        <v>45067.428734989269</v>
      </c>
      <c r="AJ21" s="104">
        <f>Output!X21+AJ20</f>
        <v>45067.428734989269</v>
      </c>
      <c r="AK21" s="104">
        <f>Output!Y21+AK20</f>
        <v>45067.428734989269</v>
      </c>
      <c r="AL21" s="104">
        <f>Output!Z21+AL20</f>
        <v>45067.428734989269</v>
      </c>
      <c r="AM21" s="104">
        <f>Output!AA21+AM20</f>
        <v>0</v>
      </c>
      <c r="AN21" s="104">
        <f>Output!AB21+AN20</f>
        <v>0</v>
      </c>
      <c r="AO21" s="104">
        <f>Output!AC21+AO20</f>
        <v>45067.428734989269</v>
      </c>
      <c r="AP21" s="104">
        <f>Output!AD21+AP20</f>
        <v>0</v>
      </c>
      <c r="AQ21" s="21"/>
    </row>
    <row r="22" spans="4:43" x14ac:dyDescent="0.2">
      <c r="D22" s="19"/>
      <c r="E22" s="20"/>
      <c r="F22" s="20"/>
      <c r="G22" s="20"/>
      <c r="H22" s="20"/>
      <c r="I22" s="20"/>
      <c r="J22" s="20"/>
      <c r="K22" s="20"/>
      <c r="L22" s="20"/>
      <c r="M22" s="20"/>
      <c r="N22" s="21"/>
      <c r="P22" s="19"/>
      <c r="Q22" s="96">
        <f>'Input Data'!D21</f>
        <v>43957</v>
      </c>
      <c r="R22" s="103">
        <f>'Input Data'!F21</f>
        <v>32.687801299334403</v>
      </c>
      <c r="S22" s="103">
        <v>0</v>
      </c>
      <c r="T22" s="103">
        <f>'Input Data'!E21-'Input Data'!F21</f>
        <v>54.805256130081595</v>
      </c>
      <c r="U22" s="103">
        <f>5*'Input Data'!H21</f>
        <v>68.847811559928502</v>
      </c>
      <c r="V22" s="103"/>
      <c r="W22" s="103">
        <f>VLOOKUP($R$7&amp;"_"&amp;W$7,calc_basis!$C$5:$G$37,5,FALSE)*$R22+VLOOKUP($S$7&amp;"_"&amp;W$7,calc_basis!$C$5:$G$37,5,FALSE)*$S22+VLOOKUP($T$7&amp;"_"&amp;W$7,calc_basis!$C$5:$G$37,5,FALSE)*$T22+VLOOKUP($U$7&amp;"_"&amp;W$7,calc_basis!$C$5:$G$37,5,FALSE)*$U22</f>
        <v>3931.3348224297088</v>
      </c>
      <c r="X22" s="103">
        <f>VLOOKUP($R$7&amp;"_"&amp;X$7,calc_basis!$C$5:$G$37,5,FALSE)*$R22+VLOOKUP($S$7&amp;"_"&amp;X$7,calc_basis!$C$5:$G$37,5,FALSE)*$S22+VLOOKUP($T$7&amp;"_"&amp;X$7,calc_basis!$C$5:$G$37,5,FALSE)*$T22+VLOOKUP($U$7&amp;"_"&amp;X$7,calc_basis!$C$5:$G$37,5,FALSE)*$U22</f>
        <v>3931.3348224297088</v>
      </c>
      <c r="Y22" s="103">
        <f>VLOOKUP($R$7&amp;"_"&amp;Y$7,calc_basis!$C$5:$G$37,5,FALSE)*$R22+VLOOKUP($S$7&amp;"_"&amp;Y$7,calc_basis!$C$5:$G$37,5,FALSE)*$S22+VLOOKUP($T$7&amp;"_"&amp;Y$7,calc_basis!$C$5:$G$37,5,FALSE)*$T22+VLOOKUP($U$7&amp;"_"&amp;Y$7,calc_basis!$C$5:$G$37,5,FALSE)*$U22</f>
        <v>3931.3348224297088</v>
      </c>
      <c r="Z22" s="103">
        <f>VLOOKUP($R$7&amp;"_"&amp;Z$7,calc_basis!$C$5:$G$37,5,FALSE)*$R22+VLOOKUP($S$7&amp;"_"&amp;Z$7,calc_basis!$C$5:$G$37,5,FALSE)*$S22+VLOOKUP($T$7&amp;"_"&amp;Z$7,calc_basis!$C$5:$G$37,5,FALSE)*$T22+VLOOKUP($U$7&amp;"_"&amp;Z$7,calc_basis!$C$5:$G$37,5,FALSE)*$U22</f>
        <v>3931.3348224297088</v>
      </c>
      <c r="AA22" s="103">
        <f>VLOOKUP($R$7&amp;"_"&amp;AA$7,calc_basis!$C$5:$G$37,5,FALSE)*$R22+VLOOKUP($S$7&amp;"_"&amp;AA$7,calc_basis!$C$5:$G$37,5,FALSE)*$S22+VLOOKUP($T$7&amp;"_"&amp;AA$7,calc_basis!$C$5:$G$37,5,FALSE)*$T22+VLOOKUP($U$7&amp;"_"&amp;AA$7,calc_basis!$C$5:$G$37,5,FALSE)*$U22</f>
        <v>0</v>
      </c>
      <c r="AB22" s="103">
        <f>VLOOKUP($R$7&amp;"_"&amp;AB$7,calc_basis!$C$5:$G$37,5,FALSE)*$R22+VLOOKUP($S$7&amp;"_"&amp;AB$7,calc_basis!$C$5:$G$37,5,FALSE)*$S22+VLOOKUP($T$7&amp;"_"&amp;AB$7,calc_basis!$C$5:$G$37,5,FALSE)*$T22+VLOOKUP($U$7&amp;"_"&amp;AB$7,calc_basis!$C$5:$G$37,5,FALSE)*$U22</f>
        <v>0</v>
      </c>
      <c r="AC22" s="103">
        <f>VLOOKUP($R$7&amp;"_"&amp;AC$7,calc_basis!$C$5:$G$37,5,FALSE)*$R22+VLOOKUP($S$7&amp;"_"&amp;AC$7,calc_basis!$C$5:$G$37,5,FALSE)*$S22+VLOOKUP($T$7&amp;"_"&amp;AC$7,calc_basis!$C$5:$G$37,5,FALSE)*$T22+VLOOKUP($U$7&amp;"_"&amp;AC$7,calc_basis!$C$5:$G$37,5,FALSE)*$U22</f>
        <v>3931.3348224297088</v>
      </c>
      <c r="AD22" s="103">
        <f>VLOOKUP($R$7&amp;"_"&amp;AD$7,calc_basis!$C$5:$G$37,5,FALSE)*$R22+VLOOKUP($S$7&amp;"_"&amp;AD$7,calc_basis!$C$5:$G$37,5,FALSE)*$S22+VLOOKUP($T$7&amp;"_"&amp;AD$7,calc_basis!$C$5:$G$37,5,FALSE)*$T22+VLOOKUP($U$7&amp;"_"&amp;AD$7,calc_basis!$C$5:$G$37,5,FALSE)*$U22</f>
        <v>0</v>
      </c>
      <c r="AE22" s="21"/>
      <c r="AG22" s="19"/>
      <c r="AH22" s="96">
        <f>'Input Data'!D21</f>
        <v>43957</v>
      </c>
      <c r="AI22" s="104">
        <f>Output!W22+AI21</f>
        <v>48998.763557418977</v>
      </c>
      <c r="AJ22" s="104">
        <f>Output!X22+AJ21</f>
        <v>48998.763557418977</v>
      </c>
      <c r="AK22" s="104">
        <f>Output!Y22+AK21</f>
        <v>48998.763557418977</v>
      </c>
      <c r="AL22" s="104">
        <f>Output!Z22+AL21</f>
        <v>48998.763557418977</v>
      </c>
      <c r="AM22" s="104">
        <f>Output!AA22+AM21</f>
        <v>0</v>
      </c>
      <c r="AN22" s="104">
        <f>Output!AB22+AN21</f>
        <v>0</v>
      </c>
      <c r="AO22" s="104">
        <f>Output!AC22+AO21</f>
        <v>48998.763557418977</v>
      </c>
      <c r="AP22" s="104">
        <f>Output!AD22+AP21</f>
        <v>0</v>
      </c>
      <c r="AQ22" s="21"/>
    </row>
    <row r="23" spans="4:43" x14ac:dyDescent="0.2">
      <c r="D23" s="19"/>
      <c r="E23" s="20"/>
      <c r="F23" s="20"/>
      <c r="G23" s="20"/>
      <c r="H23" s="20"/>
      <c r="I23" s="20"/>
      <c r="J23" s="20"/>
      <c r="K23" s="20"/>
      <c r="L23" s="20"/>
      <c r="M23" s="20"/>
      <c r="N23" s="21"/>
      <c r="P23" s="19"/>
      <c r="Q23" s="96">
        <f>'Input Data'!D22</f>
        <v>43958</v>
      </c>
      <c r="R23" s="103">
        <f>'Input Data'!F22</f>
        <v>33.789868362341402</v>
      </c>
      <c r="S23" s="103">
        <v>0</v>
      </c>
      <c r="T23" s="103">
        <f>'Input Data'!E22-'Input Data'!F22</f>
        <v>56.641161890573194</v>
      </c>
      <c r="U23" s="103">
        <f>5*'Input Data'!H22</f>
        <v>71.127704998057993</v>
      </c>
      <c r="V23" s="103"/>
      <c r="W23" s="103">
        <f>VLOOKUP($R$7&amp;"_"&amp;W$7,calc_basis!$C$5:$G$37,5,FALSE)*$R23+VLOOKUP($S$7&amp;"_"&amp;W$7,calc_basis!$C$5:$G$37,5,FALSE)*$S23+VLOOKUP($T$7&amp;"_"&amp;W$7,calc_basis!$C$5:$G$37,5,FALSE)*$T23+VLOOKUP($U$7&amp;"_"&amp;W$7,calc_basis!$C$5:$G$37,5,FALSE)*$U23</f>
        <v>4062.7398815098677</v>
      </c>
      <c r="X23" s="103">
        <f>VLOOKUP($R$7&amp;"_"&amp;X$7,calc_basis!$C$5:$G$37,5,FALSE)*$R23+VLOOKUP($S$7&amp;"_"&amp;X$7,calc_basis!$C$5:$G$37,5,FALSE)*$S23+VLOOKUP($T$7&amp;"_"&amp;X$7,calc_basis!$C$5:$G$37,5,FALSE)*$T23+VLOOKUP($U$7&amp;"_"&amp;X$7,calc_basis!$C$5:$G$37,5,FALSE)*$U23</f>
        <v>4062.7398815098677</v>
      </c>
      <c r="Y23" s="103">
        <f>VLOOKUP($R$7&amp;"_"&amp;Y$7,calc_basis!$C$5:$G$37,5,FALSE)*$R23+VLOOKUP($S$7&amp;"_"&amp;Y$7,calc_basis!$C$5:$G$37,5,FALSE)*$S23+VLOOKUP($T$7&amp;"_"&amp;Y$7,calc_basis!$C$5:$G$37,5,FALSE)*$T23+VLOOKUP($U$7&amp;"_"&amp;Y$7,calc_basis!$C$5:$G$37,5,FALSE)*$U23</f>
        <v>4062.7398815098677</v>
      </c>
      <c r="Z23" s="103">
        <f>VLOOKUP($R$7&amp;"_"&amp;Z$7,calc_basis!$C$5:$G$37,5,FALSE)*$R23+VLOOKUP($S$7&amp;"_"&amp;Z$7,calc_basis!$C$5:$G$37,5,FALSE)*$S23+VLOOKUP($T$7&amp;"_"&amp;Z$7,calc_basis!$C$5:$G$37,5,FALSE)*$T23+VLOOKUP($U$7&amp;"_"&amp;Z$7,calc_basis!$C$5:$G$37,5,FALSE)*$U23</f>
        <v>4062.7398815098677</v>
      </c>
      <c r="AA23" s="103">
        <f>VLOOKUP($R$7&amp;"_"&amp;AA$7,calc_basis!$C$5:$G$37,5,FALSE)*$R23+VLOOKUP($S$7&amp;"_"&amp;AA$7,calc_basis!$C$5:$G$37,5,FALSE)*$S23+VLOOKUP($T$7&amp;"_"&amp;AA$7,calc_basis!$C$5:$G$37,5,FALSE)*$T23+VLOOKUP($U$7&amp;"_"&amp;AA$7,calc_basis!$C$5:$G$37,5,FALSE)*$U23</f>
        <v>0</v>
      </c>
      <c r="AB23" s="103">
        <f>VLOOKUP($R$7&amp;"_"&amp;AB$7,calc_basis!$C$5:$G$37,5,FALSE)*$R23+VLOOKUP($S$7&amp;"_"&amp;AB$7,calc_basis!$C$5:$G$37,5,FALSE)*$S23+VLOOKUP($T$7&amp;"_"&amp;AB$7,calc_basis!$C$5:$G$37,5,FALSE)*$T23+VLOOKUP($U$7&amp;"_"&amp;AB$7,calc_basis!$C$5:$G$37,5,FALSE)*$U23</f>
        <v>0</v>
      </c>
      <c r="AC23" s="103">
        <f>VLOOKUP($R$7&amp;"_"&amp;AC$7,calc_basis!$C$5:$G$37,5,FALSE)*$R23+VLOOKUP($S$7&amp;"_"&amp;AC$7,calc_basis!$C$5:$G$37,5,FALSE)*$S23+VLOOKUP($T$7&amp;"_"&amp;AC$7,calc_basis!$C$5:$G$37,5,FALSE)*$T23+VLOOKUP($U$7&amp;"_"&amp;AC$7,calc_basis!$C$5:$G$37,5,FALSE)*$U23</f>
        <v>4062.7398815098677</v>
      </c>
      <c r="AD23" s="103">
        <f>VLOOKUP($R$7&amp;"_"&amp;AD$7,calc_basis!$C$5:$G$37,5,FALSE)*$R23+VLOOKUP($S$7&amp;"_"&amp;AD$7,calc_basis!$C$5:$G$37,5,FALSE)*$S23+VLOOKUP($T$7&amp;"_"&amp;AD$7,calc_basis!$C$5:$G$37,5,FALSE)*$T23+VLOOKUP($U$7&amp;"_"&amp;AD$7,calc_basis!$C$5:$G$37,5,FALSE)*$U23</f>
        <v>0</v>
      </c>
      <c r="AE23" s="21"/>
      <c r="AG23" s="19"/>
      <c r="AH23" s="96">
        <f>'Input Data'!D22</f>
        <v>43958</v>
      </c>
      <c r="AI23" s="104">
        <f>Output!W23+AI22</f>
        <v>53061.503438928848</v>
      </c>
      <c r="AJ23" s="104">
        <f>Output!X23+AJ22</f>
        <v>53061.503438928848</v>
      </c>
      <c r="AK23" s="104">
        <f>Output!Y23+AK22</f>
        <v>53061.503438928848</v>
      </c>
      <c r="AL23" s="104">
        <f>Output!Z23+AL22</f>
        <v>53061.503438928848</v>
      </c>
      <c r="AM23" s="104">
        <f>Output!AA23+AM22</f>
        <v>0</v>
      </c>
      <c r="AN23" s="104">
        <f>Output!AB23+AN22</f>
        <v>0</v>
      </c>
      <c r="AO23" s="104">
        <f>Output!AC23+AO22</f>
        <v>53061.503438928848</v>
      </c>
      <c r="AP23" s="104">
        <f>Output!AD23+AP22</f>
        <v>0</v>
      </c>
      <c r="AQ23" s="21"/>
    </row>
    <row r="24" spans="4:43" ht="1" customHeight="1" x14ac:dyDescent="0.2">
      <c r="D24" s="19"/>
      <c r="E24" s="20"/>
      <c r="F24" s="20"/>
      <c r="G24" s="20"/>
      <c r="H24" s="20"/>
      <c r="I24" s="20"/>
      <c r="J24" s="20"/>
      <c r="K24" s="20"/>
      <c r="L24" s="20"/>
      <c r="M24" s="20"/>
      <c r="N24" s="21"/>
      <c r="P24" s="19"/>
      <c r="Q24" s="96">
        <f>'Input Data'!D23</f>
        <v>43959</v>
      </c>
      <c r="R24" s="103">
        <f>'Input Data'!F23</f>
        <v>34.923813642109401</v>
      </c>
      <c r="S24" s="103">
        <v>0</v>
      </c>
      <c r="T24" s="103">
        <f>'Input Data'!E23-'Input Data'!F23</f>
        <v>58.529306668244992</v>
      </c>
      <c r="U24" s="103">
        <f>5*'Input Data'!H23</f>
        <v>73.470568556685492</v>
      </c>
      <c r="V24" s="103"/>
      <c r="W24" s="103">
        <f>VLOOKUP($R$7&amp;"_"&amp;W$7,calc_basis!$C$5:$G$37,5,FALSE)*$R24+VLOOKUP($S$7&amp;"_"&amp;W$7,calc_basis!$C$5:$G$37,5,FALSE)*$S24+VLOOKUP($T$7&amp;"_"&amp;W$7,calc_basis!$C$5:$G$37,5,FALSE)*$T24+VLOOKUP($U$7&amp;"_"&amp;W$7,calc_basis!$C$5:$G$37,5,FALSE)*$U24</f>
        <v>4197.8635973906094</v>
      </c>
      <c r="X24" s="103">
        <f>VLOOKUP($R$7&amp;"_"&amp;X$7,calc_basis!$C$5:$G$37,5,FALSE)*$R24+VLOOKUP($S$7&amp;"_"&amp;X$7,calc_basis!$C$5:$G$37,5,FALSE)*$S24+VLOOKUP($T$7&amp;"_"&amp;X$7,calc_basis!$C$5:$G$37,5,FALSE)*$T24+VLOOKUP($U$7&amp;"_"&amp;X$7,calc_basis!$C$5:$G$37,5,FALSE)*$U24</f>
        <v>4197.8635973906094</v>
      </c>
      <c r="Y24" s="103">
        <f>VLOOKUP($R$7&amp;"_"&amp;Y$7,calc_basis!$C$5:$G$37,5,FALSE)*$R24+VLOOKUP($S$7&amp;"_"&amp;Y$7,calc_basis!$C$5:$G$37,5,FALSE)*$S24+VLOOKUP($T$7&amp;"_"&amp;Y$7,calc_basis!$C$5:$G$37,5,FALSE)*$T24+VLOOKUP($U$7&amp;"_"&amp;Y$7,calc_basis!$C$5:$G$37,5,FALSE)*$U24</f>
        <v>4197.8635973906094</v>
      </c>
      <c r="Z24" s="103">
        <f>VLOOKUP($R$7&amp;"_"&amp;Z$7,calc_basis!$C$5:$G$37,5,FALSE)*$R24+VLOOKUP($S$7&amp;"_"&amp;Z$7,calc_basis!$C$5:$G$37,5,FALSE)*$S24+VLOOKUP($T$7&amp;"_"&amp;Z$7,calc_basis!$C$5:$G$37,5,FALSE)*$T24+VLOOKUP($U$7&amp;"_"&amp;Z$7,calc_basis!$C$5:$G$37,5,FALSE)*$U24</f>
        <v>4197.8635973906094</v>
      </c>
      <c r="AA24" s="103">
        <f>VLOOKUP($R$7&amp;"_"&amp;AA$7,calc_basis!$C$5:$G$37,5,FALSE)*$R24+VLOOKUP($S$7&amp;"_"&amp;AA$7,calc_basis!$C$5:$G$37,5,FALSE)*$S24+VLOOKUP($T$7&amp;"_"&amp;AA$7,calc_basis!$C$5:$G$37,5,FALSE)*$T24+VLOOKUP($U$7&amp;"_"&amp;AA$7,calc_basis!$C$5:$G$37,5,FALSE)*$U24</f>
        <v>0</v>
      </c>
      <c r="AB24" s="103">
        <f>VLOOKUP($R$7&amp;"_"&amp;AB$7,calc_basis!$C$5:$G$37,5,FALSE)*$R24+VLOOKUP($S$7&amp;"_"&amp;AB$7,calc_basis!$C$5:$G$37,5,FALSE)*$S24+VLOOKUP($T$7&amp;"_"&amp;AB$7,calc_basis!$C$5:$G$37,5,FALSE)*$T24+VLOOKUP($U$7&amp;"_"&amp;AB$7,calc_basis!$C$5:$G$37,5,FALSE)*$U24</f>
        <v>0</v>
      </c>
      <c r="AC24" s="103">
        <f>VLOOKUP($R$7&amp;"_"&amp;AC$7,calc_basis!$C$5:$G$37,5,FALSE)*$R24+VLOOKUP($S$7&amp;"_"&amp;AC$7,calc_basis!$C$5:$G$37,5,FALSE)*$S24+VLOOKUP($T$7&amp;"_"&amp;AC$7,calc_basis!$C$5:$G$37,5,FALSE)*$T24+VLOOKUP($U$7&amp;"_"&amp;AC$7,calc_basis!$C$5:$G$37,5,FALSE)*$U24</f>
        <v>4197.8635973906094</v>
      </c>
      <c r="AD24" s="103">
        <f>VLOOKUP($R$7&amp;"_"&amp;AD$7,calc_basis!$C$5:$G$37,5,FALSE)*$R24+VLOOKUP($S$7&amp;"_"&amp;AD$7,calc_basis!$C$5:$G$37,5,FALSE)*$S24+VLOOKUP($T$7&amp;"_"&amp;AD$7,calc_basis!$C$5:$G$37,5,FALSE)*$T24+VLOOKUP($U$7&amp;"_"&amp;AD$7,calc_basis!$C$5:$G$37,5,FALSE)*$U24</f>
        <v>0</v>
      </c>
      <c r="AE24" s="21"/>
      <c r="AG24" s="19"/>
      <c r="AH24" s="96">
        <f>'Input Data'!D23</f>
        <v>43959</v>
      </c>
      <c r="AI24" s="104">
        <f>Output!W24+AI23</f>
        <v>57259.367036319454</v>
      </c>
      <c r="AJ24" s="104">
        <f>Output!X24+AJ23</f>
        <v>57259.367036319454</v>
      </c>
      <c r="AK24" s="104">
        <f>Output!Y24+AK23</f>
        <v>57259.367036319454</v>
      </c>
      <c r="AL24" s="104">
        <f>Output!Z24+AL23</f>
        <v>57259.367036319454</v>
      </c>
      <c r="AM24" s="104">
        <f>Output!AA24+AM23</f>
        <v>0</v>
      </c>
      <c r="AN24" s="104">
        <f>Output!AB24+AN23</f>
        <v>0</v>
      </c>
      <c r="AO24" s="104">
        <f>Output!AC24+AO23</f>
        <v>57259.367036319454</v>
      </c>
      <c r="AP24" s="104">
        <f>Output!AD24+AP23</f>
        <v>0</v>
      </c>
      <c r="AQ24" s="21"/>
    </row>
    <row r="25" spans="4:43" x14ac:dyDescent="0.2">
      <c r="D25" s="19"/>
      <c r="E25" s="20"/>
      <c r="F25" s="20"/>
      <c r="G25" s="20"/>
      <c r="H25" s="20"/>
      <c r="I25" s="20"/>
      <c r="J25" s="20"/>
      <c r="K25" s="20"/>
      <c r="L25" s="20"/>
      <c r="M25" s="20"/>
      <c r="N25" s="21"/>
      <c r="P25" s="19"/>
      <c r="Q25" s="96">
        <f>'Input Data'!D24</f>
        <v>43960</v>
      </c>
      <c r="R25" s="103">
        <f>'Input Data'!F24</f>
        <v>36.090177760526601</v>
      </c>
      <c r="S25" s="103">
        <v>0</v>
      </c>
      <c r="T25" s="103">
        <f>'Input Data'!E24-'Input Data'!F24</f>
        <v>60.470508958540293</v>
      </c>
      <c r="U25" s="103">
        <f>5*'Input Data'!H24</f>
        <v>75.877242854185496</v>
      </c>
      <c r="V25" s="103"/>
      <c r="W25" s="103">
        <f>VLOOKUP($R$7&amp;"_"&amp;W$7,calc_basis!$C$5:$G$37,5,FALSE)*$R25+VLOOKUP($S$7&amp;"_"&amp;W$7,calc_basis!$C$5:$G$37,5,FALSE)*$S25+VLOOKUP($T$7&amp;"_"&amp;W$7,calc_basis!$C$5:$G$37,5,FALSE)*$T25+VLOOKUP($U$7&amp;"_"&amp;W$7,calc_basis!$C$5:$G$37,5,FALSE)*$U25</f>
        <v>4336.7627282066078</v>
      </c>
      <c r="X25" s="103">
        <f>VLOOKUP($R$7&amp;"_"&amp;X$7,calc_basis!$C$5:$G$37,5,FALSE)*$R25+VLOOKUP($S$7&amp;"_"&amp;X$7,calc_basis!$C$5:$G$37,5,FALSE)*$S25+VLOOKUP($T$7&amp;"_"&amp;X$7,calc_basis!$C$5:$G$37,5,FALSE)*$T25+VLOOKUP($U$7&amp;"_"&amp;X$7,calc_basis!$C$5:$G$37,5,FALSE)*$U25</f>
        <v>4336.7627282066078</v>
      </c>
      <c r="Y25" s="103">
        <f>VLOOKUP($R$7&amp;"_"&amp;Y$7,calc_basis!$C$5:$G$37,5,FALSE)*$R25+VLOOKUP($S$7&amp;"_"&amp;Y$7,calc_basis!$C$5:$G$37,5,FALSE)*$S25+VLOOKUP($T$7&amp;"_"&amp;Y$7,calc_basis!$C$5:$G$37,5,FALSE)*$T25+VLOOKUP($U$7&amp;"_"&amp;Y$7,calc_basis!$C$5:$G$37,5,FALSE)*$U25</f>
        <v>4336.7627282066078</v>
      </c>
      <c r="Z25" s="103">
        <f>VLOOKUP($R$7&amp;"_"&amp;Z$7,calc_basis!$C$5:$G$37,5,FALSE)*$R25+VLOOKUP($S$7&amp;"_"&amp;Z$7,calc_basis!$C$5:$G$37,5,FALSE)*$S25+VLOOKUP($T$7&amp;"_"&amp;Z$7,calc_basis!$C$5:$G$37,5,FALSE)*$T25+VLOOKUP($U$7&amp;"_"&amp;Z$7,calc_basis!$C$5:$G$37,5,FALSE)*$U25</f>
        <v>4336.7627282066078</v>
      </c>
      <c r="AA25" s="103">
        <f>VLOOKUP($R$7&amp;"_"&amp;AA$7,calc_basis!$C$5:$G$37,5,FALSE)*$R25+VLOOKUP($S$7&amp;"_"&amp;AA$7,calc_basis!$C$5:$G$37,5,FALSE)*$S25+VLOOKUP($T$7&amp;"_"&amp;AA$7,calc_basis!$C$5:$G$37,5,FALSE)*$T25+VLOOKUP($U$7&amp;"_"&amp;AA$7,calc_basis!$C$5:$G$37,5,FALSE)*$U25</f>
        <v>0</v>
      </c>
      <c r="AB25" s="103">
        <f>VLOOKUP($R$7&amp;"_"&amp;AB$7,calc_basis!$C$5:$G$37,5,FALSE)*$R25+VLOOKUP($S$7&amp;"_"&amp;AB$7,calc_basis!$C$5:$G$37,5,FALSE)*$S25+VLOOKUP($T$7&amp;"_"&amp;AB$7,calc_basis!$C$5:$G$37,5,FALSE)*$T25+VLOOKUP($U$7&amp;"_"&amp;AB$7,calc_basis!$C$5:$G$37,5,FALSE)*$U25</f>
        <v>0</v>
      </c>
      <c r="AC25" s="103">
        <f>VLOOKUP($R$7&amp;"_"&amp;AC$7,calc_basis!$C$5:$G$37,5,FALSE)*$R25+VLOOKUP($S$7&amp;"_"&amp;AC$7,calc_basis!$C$5:$G$37,5,FALSE)*$S25+VLOOKUP($T$7&amp;"_"&amp;AC$7,calc_basis!$C$5:$G$37,5,FALSE)*$T25+VLOOKUP($U$7&amp;"_"&amp;AC$7,calc_basis!$C$5:$G$37,5,FALSE)*$U25</f>
        <v>4336.7627282066078</v>
      </c>
      <c r="AD25" s="103">
        <f>VLOOKUP($R$7&amp;"_"&amp;AD$7,calc_basis!$C$5:$G$37,5,FALSE)*$R25+VLOOKUP($S$7&amp;"_"&amp;AD$7,calc_basis!$C$5:$G$37,5,FALSE)*$S25+VLOOKUP($T$7&amp;"_"&amp;AD$7,calc_basis!$C$5:$G$37,5,FALSE)*$T25+VLOOKUP($U$7&amp;"_"&amp;AD$7,calc_basis!$C$5:$G$37,5,FALSE)*$U25</f>
        <v>0</v>
      </c>
      <c r="AE25" s="21"/>
      <c r="AG25" s="19"/>
      <c r="AH25" s="96">
        <f>'Input Data'!D24</f>
        <v>43960</v>
      </c>
      <c r="AI25" s="104">
        <f>Output!W25+AI24</f>
        <v>61596.129764526064</v>
      </c>
      <c r="AJ25" s="104">
        <f>Output!X25+AJ24</f>
        <v>61596.129764526064</v>
      </c>
      <c r="AK25" s="104">
        <f>Output!Y25+AK24</f>
        <v>61596.129764526064</v>
      </c>
      <c r="AL25" s="104">
        <f>Output!Z25+AL24</f>
        <v>61596.129764526064</v>
      </c>
      <c r="AM25" s="104">
        <f>Output!AA25+AM24</f>
        <v>0</v>
      </c>
      <c r="AN25" s="104">
        <f>Output!AB25+AN24</f>
        <v>0</v>
      </c>
      <c r="AO25" s="104">
        <f>Output!AC25+AO24</f>
        <v>61596.129764526064</v>
      </c>
      <c r="AP25" s="104">
        <f>Output!AD25+AP24</f>
        <v>0</v>
      </c>
      <c r="AQ25" s="21"/>
    </row>
    <row r="26" spans="4:43" ht="1" customHeight="1" x14ac:dyDescent="0.2">
      <c r="D26" s="19"/>
      <c r="E26" s="20"/>
      <c r="F26" s="20"/>
      <c r="G26" s="20"/>
      <c r="H26" s="20"/>
      <c r="I26" s="20"/>
      <c r="J26" s="20"/>
      <c r="K26" s="20"/>
      <c r="L26" s="20"/>
      <c r="M26" s="20"/>
      <c r="N26" s="21"/>
      <c r="P26" s="19"/>
      <c r="Q26" s="96">
        <f>'Input Data'!D25</f>
        <v>43961</v>
      </c>
      <c r="R26" s="103">
        <f>'Input Data'!F25</f>
        <v>37.289481274670599</v>
      </c>
      <c r="S26" s="103">
        <v>0</v>
      </c>
      <c r="T26" s="103">
        <f>'Input Data'!E25-'Input Data'!F25</f>
        <v>62.465548682510594</v>
      </c>
      <c r="U26" s="103">
        <f>5*'Input Data'!H25</f>
        <v>78.348510171886502</v>
      </c>
      <c r="V26" s="103"/>
      <c r="W26" s="103">
        <f>VLOOKUP($R$7&amp;"_"&amp;W$7,calc_basis!$C$5:$G$37,5,FALSE)*$R26+VLOOKUP($S$7&amp;"_"&amp;W$7,calc_basis!$C$5:$G$37,5,FALSE)*$S26+VLOOKUP($T$7&amp;"_"&amp;W$7,calc_basis!$C$5:$G$37,5,FALSE)*$T26+VLOOKUP($U$7&amp;"_"&amp;W$7,calc_basis!$C$5:$G$37,5,FALSE)*$U26</f>
        <v>4479.4911702337358</v>
      </c>
      <c r="X26" s="103">
        <f>VLOOKUP($R$7&amp;"_"&amp;X$7,calc_basis!$C$5:$G$37,5,FALSE)*$R26+VLOOKUP($S$7&amp;"_"&amp;X$7,calc_basis!$C$5:$G$37,5,FALSE)*$S26+VLOOKUP($T$7&amp;"_"&amp;X$7,calc_basis!$C$5:$G$37,5,FALSE)*$T26+VLOOKUP($U$7&amp;"_"&amp;X$7,calc_basis!$C$5:$G$37,5,FALSE)*$U26</f>
        <v>4479.4911702337358</v>
      </c>
      <c r="Y26" s="103">
        <f>VLOOKUP($R$7&amp;"_"&amp;Y$7,calc_basis!$C$5:$G$37,5,FALSE)*$R26+VLOOKUP($S$7&amp;"_"&amp;Y$7,calc_basis!$C$5:$G$37,5,FALSE)*$S26+VLOOKUP($T$7&amp;"_"&amp;Y$7,calc_basis!$C$5:$G$37,5,FALSE)*$T26+VLOOKUP($U$7&amp;"_"&amp;Y$7,calc_basis!$C$5:$G$37,5,FALSE)*$U26</f>
        <v>4479.4911702337358</v>
      </c>
      <c r="Z26" s="103">
        <f>VLOOKUP($R$7&amp;"_"&amp;Z$7,calc_basis!$C$5:$G$37,5,FALSE)*$R26+VLOOKUP($S$7&amp;"_"&amp;Z$7,calc_basis!$C$5:$G$37,5,FALSE)*$S26+VLOOKUP($T$7&amp;"_"&amp;Z$7,calc_basis!$C$5:$G$37,5,FALSE)*$T26+VLOOKUP($U$7&amp;"_"&amp;Z$7,calc_basis!$C$5:$G$37,5,FALSE)*$U26</f>
        <v>4479.4911702337358</v>
      </c>
      <c r="AA26" s="103">
        <f>VLOOKUP($R$7&amp;"_"&amp;AA$7,calc_basis!$C$5:$G$37,5,FALSE)*$R26+VLOOKUP($S$7&amp;"_"&amp;AA$7,calc_basis!$C$5:$G$37,5,FALSE)*$S26+VLOOKUP($T$7&amp;"_"&amp;AA$7,calc_basis!$C$5:$G$37,5,FALSE)*$T26+VLOOKUP($U$7&amp;"_"&amp;AA$7,calc_basis!$C$5:$G$37,5,FALSE)*$U26</f>
        <v>0</v>
      </c>
      <c r="AB26" s="103">
        <f>VLOOKUP($R$7&amp;"_"&amp;AB$7,calc_basis!$C$5:$G$37,5,FALSE)*$R26+VLOOKUP($S$7&amp;"_"&amp;AB$7,calc_basis!$C$5:$G$37,5,FALSE)*$S26+VLOOKUP($T$7&amp;"_"&amp;AB$7,calc_basis!$C$5:$G$37,5,FALSE)*$T26+VLOOKUP($U$7&amp;"_"&amp;AB$7,calc_basis!$C$5:$G$37,5,FALSE)*$U26</f>
        <v>0</v>
      </c>
      <c r="AC26" s="103">
        <f>VLOOKUP($R$7&amp;"_"&amp;AC$7,calc_basis!$C$5:$G$37,5,FALSE)*$R26+VLOOKUP($S$7&amp;"_"&amp;AC$7,calc_basis!$C$5:$G$37,5,FALSE)*$S26+VLOOKUP($T$7&amp;"_"&amp;AC$7,calc_basis!$C$5:$G$37,5,FALSE)*$T26+VLOOKUP($U$7&amp;"_"&amp;AC$7,calc_basis!$C$5:$G$37,5,FALSE)*$U26</f>
        <v>4479.4911702337358</v>
      </c>
      <c r="AD26" s="103">
        <f>VLOOKUP($R$7&amp;"_"&amp;AD$7,calc_basis!$C$5:$G$37,5,FALSE)*$R26+VLOOKUP($S$7&amp;"_"&amp;AD$7,calc_basis!$C$5:$G$37,5,FALSE)*$S26+VLOOKUP($T$7&amp;"_"&amp;AD$7,calc_basis!$C$5:$G$37,5,FALSE)*$T26+VLOOKUP($U$7&amp;"_"&amp;AD$7,calc_basis!$C$5:$G$37,5,FALSE)*$U26</f>
        <v>0</v>
      </c>
      <c r="AE26" s="21"/>
      <c r="AG26" s="19"/>
      <c r="AH26" s="96">
        <f>'Input Data'!D25</f>
        <v>43961</v>
      </c>
      <c r="AI26" s="104">
        <f>Output!W26+AI25</f>
        <v>66075.620934759805</v>
      </c>
      <c r="AJ26" s="104">
        <f>Output!X26+AJ25</f>
        <v>66075.620934759805</v>
      </c>
      <c r="AK26" s="104">
        <f>Output!Y26+AK25</f>
        <v>66075.620934759805</v>
      </c>
      <c r="AL26" s="104">
        <f>Output!Z26+AL25</f>
        <v>66075.620934759805</v>
      </c>
      <c r="AM26" s="104">
        <f>Output!AA26+AM25</f>
        <v>0</v>
      </c>
      <c r="AN26" s="104">
        <f>Output!AB26+AN25</f>
        <v>0</v>
      </c>
      <c r="AO26" s="104">
        <f>Output!AC26+AO25</f>
        <v>66075.620934759805</v>
      </c>
      <c r="AP26" s="104">
        <f>Output!AD26+AP25</f>
        <v>0</v>
      </c>
      <c r="AQ26" s="21"/>
    </row>
    <row r="27" spans="4:43" x14ac:dyDescent="0.2">
      <c r="D27" s="19"/>
      <c r="E27" s="20"/>
      <c r="F27" s="20"/>
      <c r="G27" s="20"/>
      <c r="H27" s="20"/>
      <c r="I27" s="20"/>
      <c r="J27" s="20"/>
      <c r="K27" s="20"/>
      <c r="L27" s="20"/>
      <c r="M27" s="20"/>
      <c r="N27" s="21"/>
      <c r="P27" s="19"/>
      <c r="Q27" s="96">
        <f>'Input Data'!D26</f>
        <v>43962</v>
      </c>
      <c r="R27" s="103">
        <f>'Input Data'!F26</f>
        <v>38.522221917900701</v>
      </c>
      <c r="S27" s="103">
        <v>0</v>
      </c>
      <c r="T27" s="103">
        <f>'Input Data'!E26-'Input Data'!F26</f>
        <v>64.515162400407291</v>
      </c>
      <c r="U27" s="103">
        <f>5*'Input Data'!H26</f>
        <v>80.885088197789997</v>
      </c>
      <c r="V27" s="103"/>
      <c r="W27" s="103">
        <f>VLOOKUP($R$7&amp;"_"&amp;W$7,calc_basis!$C$5:$G$37,5,FALSE)*$R27+VLOOKUP($S$7&amp;"_"&amp;W$7,calc_basis!$C$5:$G$37,5,FALSE)*$S27+VLOOKUP($T$7&amp;"_"&amp;W$7,calc_basis!$C$5:$G$37,5,FALSE)*$T27+VLOOKUP($U$7&amp;"_"&amp;W$7,calc_basis!$C$5:$G$37,5,FALSE)*$U27</f>
        <v>4626.0996132612181</v>
      </c>
      <c r="X27" s="103">
        <f>VLOOKUP($R$7&amp;"_"&amp;X$7,calc_basis!$C$5:$G$37,5,FALSE)*$R27+VLOOKUP($S$7&amp;"_"&amp;X$7,calc_basis!$C$5:$G$37,5,FALSE)*$S27+VLOOKUP($T$7&amp;"_"&amp;X$7,calc_basis!$C$5:$G$37,5,FALSE)*$T27+VLOOKUP($U$7&amp;"_"&amp;X$7,calc_basis!$C$5:$G$37,5,FALSE)*$U27</f>
        <v>4626.0996132612181</v>
      </c>
      <c r="Y27" s="103">
        <f>VLOOKUP($R$7&amp;"_"&amp;Y$7,calc_basis!$C$5:$G$37,5,FALSE)*$R27+VLOOKUP($S$7&amp;"_"&amp;Y$7,calc_basis!$C$5:$G$37,5,FALSE)*$S27+VLOOKUP($T$7&amp;"_"&amp;Y$7,calc_basis!$C$5:$G$37,5,FALSE)*$T27+VLOOKUP($U$7&amp;"_"&amp;Y$7,calc_basis!$C$5:$G$37,5,FALSE)*$U27</f>
        <v>4626.0996132612181</v>
      </c>
      <c r="Z27" s="103">
        <f>VLOOKUP($R$7&amp;"_"&amp;Z$7,calc_basis!$C$5:$G$37,5,FALSE)*$R27+VLOOKUP($S$7&amp;"_"&amp;Z$7,calc_basis!$C$5:$G$37,5,FALSE)*$S27+VLOOKUP($T$7&amp;"_"&amp;Z$7,calc_basis!$C$5:$G$37,5,FALSE)*$T27+VLOOKUP($U$7&amp;"_"&amp;Z$7,calc_basis!$C$5:$G$37,5,FALSE)*$U27</f>
        <v>4626.0996132612181</v>
      </c>
      <c r="AA27" s="103">
        <f>VLOOKUP($R$7&amp;"_"&amp;AA$7,calc_basis!$C$5:$G$37,5,FALSE)*$R27+VLOOKUP($S$7&amp;"_"&amp;AA$7,calc_basis!$C$5:$G$37,5,FALSE)*$S27+VLOOKUP($T$7&amp;"_"&amp;AA$7,calc_basis!$C$5:$G$37,5,FALSE)*$T27+VLOOKUP($U$7&amp;"_"&amp;AA$7,calc_basis!$C$5:$G$37,5,FALSE)*$U27</f>
        <v>0</v>
      </c>
      <c r="AB27" s="103">
        <f>VLOOKUP($R$7&amp;"_"&amp;AB$7,calc_basis!$C$5:$G$37,5,FALSE)*$R27+VLOOKUP($S$7&amp;"_"&amp;AB$7,calc_basis!$C$5:$G$37,5,FALSE)*$S27+VLOOKUP($T$7&amp;"_"&amp;AB$7,calc_basis!$C$5:$G$37,5,FALSE)*$T27+VLOOKUP($U$7&amp;"_"&amp;AB$7,calc_basis!$C$5:$G$37,5,FALSE)*$U27</f>
        <v>0</v>
      </c>
      <c r="AC27" s="103">
        <f>VLOOKUP($R$7&amp;"_"&amp;AC$7,calc_basis!$C$5:$G$37,5,FALSE)*$R27+VLOOKUP($S$7&amp;"_"&amp;AC$7,calc_basis!$C$5:$G$37,5,FALSE)*$S27+VLOOKUP($T$7&amp;"_"&amp;AC$7,calc_basis!$C$5:$G$37,5,FALSE)*$T27+VLOOKUP($U$7&amp;"_"&amp;AC$7,calc_basis!$C$5:$G$37,5,FALSE)*$U27</f>
        <v>4626.0996132612181</v>
      </c>
      <c r="AD27" s="103">
        <f>VLOOKUP($R$7&amp;"_"&amp;AD$7,calc_basis!$C$5:$G$37,5,FALSE)*$R27+VLOOKUP($S$7&amp;"_"&amp;AD$7,calc_basis!$C$5:$G$37,5,FALSE)*$S27+VLOOKUP($T$7&amp;"_"&amp;AD$7,calc_basis!$C$5:$G$37,5,FALSE)*$T27+VLOOKUP($U$7&amp;"_"&amp;AD$7,calc_basis!$C$5:$G$37,5,FALSE)*$U27</f>
        <v>0</v>
      </c>
      <c r="AE27" s="21"/>
      <c r="AG27" s="19"/>
      <c r="AH27" s="96">
        <f>'Input Data'!D26</f>
        <v>43962</v>
      </c>
      <c r="AI27" s="104">
        <f>Output!W27+AI26</f>
        <v>70701.720548021025</v>
      </c>
      <c r="AJ27" s="104">
        <f>Output!X27+AJ26</f>
        <v>70701.720548021025</v>
      </c>
      <c r="AK27" s="104">
        <f>Output!Y27+AK26</f>
        <v>70701.720548021025</v>
      </c>
      <c r="AL27" s="104">
        <f>Output!Z27+AL26</f>
        <v>70701.720548021025</v>
      </c>
      <c r="AM27" s="104">
        <f>Output!AA27+AM26</f>
        <v>0</v>
      </c>
      <c r="AN27" s="104">
        <f>Output!AB27+AN26</f>
        <v>0</v>
      </c>
      <c r="AO27" s="104">
        <f>Output!AC27+AO26</f>
        <v>70701.720548021025</v>
      </c>
      <c r="AP27" s="104">
        <f>Output!AD27+AP26</f>
        <v>0</v>
      </c>
      <c r="AQ27" s="21"/>
    </row>
    <row r="28" spans="4:43" ht="1" customHeight="1" x14ac:dyDescent="0.2">
      <c r="D28" s="19"/>
      <c r="E28" s="20"/>
      <c r="F28" s="20"/>
      <c r="G28" s="20"/>
      <c r="H28" s="20"/>
      <c r="I28" s="20"/>
      <c r="J28" s="20"/>
      <c r="K28" s="20"/>
      <c r="L28" s="20"/>
      <c r="M28" s="20"/>
      <c r="N28" s="21"/>
      <c r="P28" s="19"/>
      <c r="Q28" s="96">
        <f>'Input Data'!D27</f>
        <v>43963</v>
      </c>
      <c r="R28" s="103">
        <f>'Input Data'!F27</f>
        <v>39.788871688000299</v>
      </c>
      <c r="S28" s="103">
        <v>0</v>
      </c>
      <c r="T28" s="103">
        <f>'Input Data'!E27-'Input Data'!F27</f>
        <v>66.620038276301699</v>
      </c>
      <c r="U28" s="103">
        <f>5*'Input Data'!H27</f>
        <v>83.487623482975494</v>
      </c>
      <c r="V28" s="103"/>
      <c r="W28" s="103">
        <f>VLOOKUP($R$7&amp;"_"&amp;W$7,calc_basis!$C$5:$G$37,5,FALSE)*$R28+VLOOKUP($S$7&amp;"_"&amp;W$7,calc_basis!$C$5:$G$37,5,FALSE)*$S28+VLOOKUP($T$7&amp;"_"&amp;W$7,calc_basis!$C$5:$G$37,5,FALSE)*$T28+VLOOKUP($U$7&amp;"_"&amp;W$7,calc_basis!$C$5:$G$37,5,FALSE)*$U28</f>
        <v>4776.6351784892768</v>
      </c>
      <c r="X28" s="103">
        <f>VLOOKUP($R$7&amp;"_"&amp;X$7,calc_basis!$C$5:$G$37,5,FALSE)*$R28+VLOOKUP($S$7&amp;"_"&amp;X$7,calc_basis!$C$5:$G$37,5,FALSE)*$S28+VLOOKUP($T$7&amp;"_"&amp;X$7,calc_basis!$C$5:$G$37,5,FALSE)*$T28+VLOOKUP($U$7&amp;"_"&amp;X$7,calc_basis!$C$5:$G$37,5,FALSE)*$U28</f>
        <v>4776.6351784892768</v>
      </c>
      <c r="Y28" s="103">
        <f>VLOOKUP($R$7&amp;"_"&amp;Y$7,calc_basis!$C$5:$G$37,5,FALSE)*$R28+VLOOKUP($S$7&amp;"_"&amp;Y$7,calc_basis!$C$5:$G$37,5,FALSE)*$S28+VLOOKUP($T$7&amp;"_"&amp;Y$7,calc_basis!$C$5:$G$37,5,FALSE)*$T28+VLOOKUP($U$7&amp;"_"&amp;Y$7,calc_basis!$C$5:$G$37,5,FALSE)*$U28</f>
        <v>4776.6351784892768</v>
      </c>
      <c r="Z28" s="103">
        <f>VLOOKUP($R$7&amp;"_"&amp;Z$7,calc_basis!$C$5:$G$37,5,FALSE)*$R28+VLOOKUP($S$7&amp;"_"&amp;Z$7,calc_basis!$C$5:$G$37,5,FALSE)*$S28+VLOOKUP($T$7&amp;"_"&amp;Z$7,calc_basis!$C$5:$G$37,5,FALSE)*$T28+VLOOKUP($U$7&amp;"_"&amp;Z$7,calc_basis!$C$5:$G$37,5,FALSE)*$U28</f>
        <v>4776.6351784892768</v>
      </c>
      <c r="AA28" s="103">
        <f>VLOOKUP($R$7&amp;"_"&amp;AA$7,calc_basis!$C$5:$G$37,5,FALSE)*$R28+VLOOKUP($S$7&amp;"_"&amp;AA$7,calc_basis!$C$5:$G$37,5,FALSE)*$S28+VLOOKUP($T$7&amp;"_"&amp;AA$7,calc_basis!$C$5:$G$37,5,FALSE)*$T28+VLOOKUP($U$7&amp;"_"&amp;AA$7,calc_basis!$C$5:$G$37,5,FALSE)*$U28</f>
        <v>0</v>
      </c>
      <c r="AB28" s="103">
        <f>VLOOKUP($R$7&amp;"_"&amp;AB$7,calc_basis!$C$5:$G$37,5,FALSE)*$R28+VLOOKUP($S$7&amp;"_"&amp;AB$7,calc_basis!$C$5:$G$37,5,FALSE)*$S28+VLOOKUP($T$7&amp;"_"&amp;AB$7,calc_basis!$C$5:$G$37,5,FALSE)*$T28+VLOOKUP($U$7&amp;"_"&amp;AB$7,calc_basis!$C$5:$G$37,5,FALSE)*$U28</f>
        <v>0</v>
      </c>
      <c r="AC28" s="103">
        <f>VLOOKUP($R$7&amp;"_"&amp;AC$7,calc_basis!$C$5:$G$37,5,FALSE)*$R28+VLOOKUP($S$7&amp;"_"&amp;AC$7,calc_basis!$C$5:$G$37,5,FALSE)*$S28+VLOOKUP($T$7&amp;"_"&amp;AC$7,calc_basis!$C$5:$G$37,5,FALSE)*$T28+VLOOKUP($U$7&amp;"_"&amp;AC$7,calc_basis!$C$5:$G$37,5,FALSE)*$U28</f>
        <v>4776.6351784892768</v>
      </c>
      <c r="AD28" s="103">
        <f>VLOOKUP($R$7&amp;"_"&amp;AD$7,calc_basis!$C$5:$G$37,5,FALSE)*$R28+VLOOKUP($S$7&amp;"_"&amp;AD$7,calc_basis!$C$5:$G$37,5,FALSE)*$S28+VLOOKUP($T$7&amp;"_"&amp;AD$7,calc_basis!$C$5:$G$37,5,FALSE)*$T28+VLOOKUP($U$7&amp;"_"&amp;AD$7,calc_basis!$C$5:$G$37,5,FALSE)*$U28</f>
        <v>0</v>
      </c>
      <c r="AE28" s="21"/>
      <c r="AG28" s="19"/>
      <c r="AH28" s="96">
        <f>'Input Data'!D27</f>
        <v>43963</v>
      </c>
      <c r="AI28" s="104">
        <f>Output!W28+AI27</f>
        <v>75478.355726510301</v>
      </c>
      <c r="AJ28" s="104">
        <f>Output!X28+AJ27</f>
        <v>75478.355726510301</v>
      </c>
      <c r="AK28" s="104">
        <f>Output!Y28+AK27</f>
        <v>75478.355726510301</v>
      </c>
      <c r="AL28" s="104">
        <f>Output!Z28+AL27</f>
        <v>75478.355726510301</v>
      </c>
      <c r="AM28" s="104">
        <f>Output!AA28+AM27</f>
        <v>0</v>
      </c>
      <c r="AN28" s="104">
        <f>Output!AB28+AN27</f>
        <v>0</v>
      </c>
      <c r="AO28" s="104">
        <f>Output!AC28+AO27</f>
        <v>75478.355726510301</v>
      </c>
      <c r="AP28" s="104">
        <f>Output!AD28+AP27</f>
        <v>0</v>
      </c>
      <c r="AQ28" s="21"/>
    </row>
    <row r="29" spans="4:43" x14ac:dyDescent="0.2">
      <c r="D29" s="19"/>
      <c r="E29" s="20"/>
      <c r="F29" s="20"/>
      <c r="G29" s="20"/>
      <c r="H29" s="20"/>
      <c r="I29" s="20"/>
      <c r="J29" s="20"/>
      <c r="K29" s="20"/>
      <c r="L29" s="20"/>
      <c r="M29" s="20"/>
      <c r="N29" s="21"/>
      <c r="P29" s="19"/>
      <c r="Q29" s="96">
        <f>'Input Data'!D28</f>
        <v>43964</v>
      </c>
      <c r="R29" s="103">
        <f>'Input Data'!F28</f>
        <v>41.089873781407697</v>
      </c>
      <c r="S29" s="103">
        <v>0</v>
      </c>
      <c r="T29" s="103">
        <f>'Input Data'!E28-'Input Data'!F28</f>
        <v>68.780810794030316</v>
      </c>
      <c r="U29" s="103">
        <f>5*'Input Data'!H28</f>
        <v>86.156684615611496</v>
      </c>
      <c r="V29" s="103"/>
      <c r="W29" s="103">
        <f>VLOOKUP($R$7&amp;"_"&amp;W$7,calc_basis!$C$5:$G$37,5,FALSE)*$R29+VLOOKUP($S$7&amp;"_"&amp;W$7,calc_basis!$C$5:$G$37,5,FALSE)*$S29+VLOOKUP($T$7&amp;"_"&amp;W$7,calc_basis!$C$5:$G$37,5,FALSE)*$T29+VLOOKUP($U$7&amp;"_"&amp;W$7,calc_basis!$C$5:$G$37,5,FALSE)*$U29</f>
        <v>4931.1410390268957</v>
      </c>
      <c r="X29" s="103">
        <f>VLOOKUP($R$7&amp;"_"&amp;X$7,calc_basis!$C$5:$G$37,5,FALSE)*$R29+VLOOKUP($S$7&amp;"_"&amp;X$7,calc_basis!$C$5:$G$37,5,FALSE)*$S29+VLOOKUP($T$7&amp;"_"&amp;X$7,calc_basis!$C$5:$G$37,5,FALSE)*$T29+VLOOKUP($U$7&amp;"_"&amp;X$7,calc_basis!$C$5:$G$37,5,FALSE)*$U29</f>
        <v>4931.1410390268957</v>
      </c>
      <c r="Y29" s="103">
        <f>VLOOKUP($R$7&amp;"_"&amp;Y$7,calc_basis!$C$5:$G$37,5,FALSE)*$R29+VLOOKUP($S$7&amp;"_"&amp;Y$7,calc_basis!$C$5:$G$37,5,FALSE)*$S29+VLOOKUP($T$7&amp;"_"&amp;Y$7,calc_basis!$C$5:$G$37,5,FALSE)*$T29+VLOOKUP($U$7&amp;"_"&amp;Y$7,calc_basis!$C$5:$G$37,5,FALSE)*$U29</f>
        <v>4931.1410390268957</v>
      </c>
      <c r="Z29" s="103">
        <f>VLOOKUP($R$7&amp;"_"&amp;Z$7,calc_basis!$C$5:$G$37,5,FALSE)*$R29+VLOOKUP($S$7&amp;"_"&amp;Z$7,calc_basis!$C$5:$G$37,5,FALSE)*$S29+VLOOKUP($T$7&amp;"_"&amp;Z$7,calc_basis!$C$5:$G$37,5,FALSE)*$T29+VLOOKUP($U$7&amp;"_"&amp;Z$7,calc_basis!$C$5:$G$37,5,FALSE)*$U29</f>
        <v>4931.1410390268957</v>
      </c>
      <c r="AA29" s="103">
        <f>VLOOKUP($R$7&amp;"_"&amp;AA$7,calc_basis!$C$5:$G$37,5,FALSE)*$R29+VLOOKUP($S$7&amp;"_"&amp;AA$7,calc_basis!$C$5:$G$37,5,FALSE)*$S29+VLOOKUP($T$7&amp;"_"&amp;AA$7,calc_basis!$C$5:$G$37,5,FALSE)*$T29+VLOOKUP($U$7&amp;"_"&amp;AA$7,calc_basis!$C$5:$G$37,5,FALSE)*$U29</f>
        <v>0</v>
      </c>
      <c r="AB29" s="103">
        <f>VLOOKUP($R$7&amp;"_"&amp;AB$7,calc_basis!$C$5:$G$37,5,FALSE)*$R29+VLOOKUP($S$7&amp;"_"&amp;AB$7,calc_basis!$C$5:$G$37,5,FALSE)*$S29+VLOOKUP($T$7&amp;"_"&amp;AB$7,calc_basis!$C$5:$G$37,5,FALSE)*$T29+VLOOKUP($U$7&amp;"_"&amp;AB$7,calc_basis!$C$5:$G$37,5,FALSE)*$U29</f>
        <v>0</v>
      </c>
      <c r="AC29" s="103">
        <f>VLOOKUP($R$7&amp;"_"&amp;AC$7,calc_basis!$C$5:$G$37,5,FALSE)*$R29+VLOOKUP($S$7&amp;"_"&amp;AC$7,calc_basis!$C$5:$G$37,5,FALSE)*$S29+VLOOKUP($T$7&amp;"_"&amp;AC$7,calc_basis!$C$5:$G$37,5,FALSE)*$T29+VLOOKUP($U$7&amp;"_"&amp;AC$7,calc_basis!$C$5:$G$37,5,FALSE)*$U29</f>
        <v>4931.1410390268957</v>
      </c>
      <c r="AD29" s="103">
        <f>VLOOKUP($R$7&amp;"_"&amp;AD$7,calc_basis!$C$5:$G$37,5,FALSE)*$R29+VLOOKUP($S$7&amp;"_"&amp;AD$7,calc_basis!$C$5:$G$37,5,FALSE)*$S29+VLOOKUP($T$7&amp;"_"&amp;AD$7,calc_basis!$C$5:$G$37,5,FALSE)*$T29+VLOOKUP($U$7&amp;"_"&amp;AD$7,calc_basis!$C$5:$G$37,5,FALSE)*$U29</f>
        <v>0</v>
      </c>
      <c r="AE29" s="21"/>
      <c r="AG29" s="19"/>
      <c r="AH29" s="96">
        <f>'Input Data'!D28</f>
        <v>43964</v>
      </c>
      <c r="AI29" s="104">
        <f>Output!W29+AI28</f>
        <v>80409.496765537202</v>
      </c>
      <c r="AJ29" s="104">
        <f>Output!X29+AJ28</f>
        <v>80409.496765537202</v>
      </c>
      <c r="AK29" s="104">
        <f>Output!Y29+AK28</f>
        <v>80409.496765537202</v>
      </c>
      <c r="AL29" s="104">
        <f>Output!Z29+AL28</f>
        <v>80409.496765537202</v>
      </c>
      <c r="AM29" s="104">
        <f>Output!AA29+AM28</f>
        <v>0</v>
      </c>
      <c r="AN29" s="104">
        <f>Output!AB29+AN28</f>
        <v>0</v>
      </c>
      <c r="AO29" s="104">
        <f>Output!AC29+AO28</f>
        <v>80409.496765537202</v>
      </c>
      <c r="AP29" s="104">
        <f>Output!AD29+AP28</f>
        <v>0</v>
      </c>
      <c r="AQ29" s="21"/>
    </row>
    <row r="30" spans="4:43" ht="1" customHeight="1" x14ac:dyDescent="0.2">
      <c r="D30" s="19"/>
      <c r="E30" s="20"/>
      <c r="F30" s="20"/>
      <c r="G30" s="20"/>
      <c r="H30" s="20"/>
      <c r="I30" s="20"/>
      <c r="J30" s="20"/>
      <c r="K30" s="20"/>
      <c r="L30" s="20"/>
      <c r="M30" s="20"/>
      <c r="N30" s="21"/>
      <c r="P30" s="19"/>
      <c r="Q30" s="96">
        <f>'Input Data'!D29</f>
        <v>43965</v>
      </c>
      <c r="R30" s="103">
        <f>'Input Data'!F29</f>
        <v>42.425639373427401</v>
      </c>
      <c r="S30" s="103">
        <v>0</v>
      </c>
      <c r="T30" s="103">
        <f>'Input Data'!E29-'Input Data'!F29</f>
        <v>70.9980552263996</v>
      </c>
      <c r="U30" s="103">
        <f>5*'Input Data'!H29</f>
        <v>88.89275512000151</v>
      </c>
      <c r="V30" s="103"/>
      <c r="W30" s="103">
        <f>VLOOKUP($R$7&amp;"_"&amp;W$7,calc_basis!$C$5:$G$37,5,FALSE)*$R30+VLOOKUP($S$7&amp;"_"&amp;W$7,calc_basis!$C$5:$G$37,5,FALSE)*$S30+VLOOKUP($T$7&amp;"_"&amp;W$7,calc_basis!$C$5:$G$37,5,FALSE)*$T30+VLOOKUP($U$7&amp;"_"&amp;W$7,calc_basis!$C$5:$G$37,5,FALSE)*$U30</f>
        <v>5089.6560231866615</v>
      </c>
      <c r="X30" s="103">
        <f>VLOOKUP($R$7&amp;"_"&amp;X$7,calc_basis!$C$5:$G$37,5,FALSE)*$R30+VLOOKUP($S$7&amp;"_"&amp;X$7,calc_basis!$C$5:$G$37,5,FALSE)*$S30+VLOOKUP($T$7&amp;"_"&amp;X$7,calc_basis!$C$5:$G$37,5,FALSE)*$T30+VLOOKUP($U$7&amp;"_"&amp;X$7,calc_basis!$C$5:$G$37,5,FALSE)*$U30</f>
        <v>5089.6560231866615</v>
      </c>
      <c r="Y30" s="103">
        <f>VLOOKUP($R$7&amp;"_"&amp;Y$7,calc_basis!$C$5:$G$37,5,FALSE)*$R30+VLOOKUP($S$7&amp;"_"&amp;Y$7,calc_basis!$C$5:$G$37,5,FALSE)*$S30+VLOOKUP($T$7&amp;"_"&amp;Y$7,calc_basis!$C$5:$G$37,5,FALSE)*$T30+VLOOKUP($U$7&amp;"_"&amp;Y$7,calc_basis!$C$5:$G$37,5,FALSE)*$U30</f>
        <v>5089.6560231866615</v>
      </c>
      <c r="Z30" s="103">
        <f>VLOOKUP($R$7&amp;"_"&amp;Z$7,calc_basis!$C$5:$G$37,5,FALSE)*$R30+VLOOKUP($S$7&amp;"_"&amp;Z$7,calc_basis!$C$5:$G$37,5,FALSE)*$S30+VLOOKUP($T$7&amp;"_"&amp;Z$7,calc_basis!$C$5:$G$37,5,FALSE)*$T30+VLOOKUP($U$7&amp;"_"&amp;Z$7,calc_basis!$C$5:$G$37,5,FALSE)*$U30</f>
        <v>5089.6560231866615</v>
      </c>
      <c r="AA30" s="103">
        <f>VLOOKUP($R$7&amp;"_"&amp;AA$7,calc_basis!$C$5:$G$37,5,FALSE)*$R30+VLOOKUP($S$7&amp;"_"&amp;AA$7,calc_basis!$C$5:$G$37,5,FALSE)*$S30+VLOOKUP($T$7&amp;"_"&amp;AA$7,calc_basis!$C$5:$G$37,5,FALSE)*$T30+VLOOKUP($U$7&amp;"_"&amp;AA$7,calc_basis!$C$5:$G$37,5,FALSE)*$U30</f>
        <v>0</v>
      </c>
      <c r="AB30" s="103">
        <f>VLOOKUP($R$7&amp;"_"&amp;AB$7,calc_basis!$C$5:$G$37,5,FALSE)*$R30+VLOOKUP($S$7&amp;"_"&amp;AB$7,calc_basis!$C$5:$G$37,5,FALSE)*$S30+VLOOKUP($T$7&amp;"_"&amp;AB$7,calc_basis!$C$5:$G$37,5,FALSE)*$T30+VLOOKUP($U$7&amp;"_"&amp;AB$7,calc_basis!$C$5:$G$37,5,FALSE)*$U30</f>
        <v>0</v>
      </c>
      <c r="AC30" s="103">
        <f>VLOOKUP($R$7&amp;"_"&amp;AC$7,calc_basis!$C$5:$G$37,5,FALSE)*$R30+VLOOKUP($S$7&amp;"_"&amp;AC$7,calc_basis!$C$5:$G$37,5,FALSE)*$S30+VLOOKUP($T$7&amp;"_"&amp;AC$7,calc_basis!$C$5:$G$37,5,FALSE)*$T30+VLOOKUP($U$7&amp;"_"&amp;AC$7,calc_basis!$C$5:$G$37,5,FALSE)*$U30</f>
        <v>5089.6560231866615</v>
      </c>
      <c r="AD30" s="103">
        <f>VLOOKUP($R$7&amp;"_"&amp;AD$7,calc_basis!$C$5:$G$37,5,FALSE)*$R30+VLOOKUP($S$7&amp;"_"&amp;AD$7,calc_basis!$C$5:$G$37,5,FALSE)*$S30+VLOOKUP($T$7&amp;"_"&amp;AD$7,calc_basis!$C$5:$G$37,5,FALSE)*$T30+VLOOKUP($U$7&amp;"_"&amp;AD$7,calc_basis!$C$5:$G$37,5,FALSE)*$U30</f>
        <v>0</v>
      </c>
      <c r="AE30" s="21"/>
      <c r="AG30" s="19"/>
      <c r="AH30" s="96">
        <f>'Input Data'!D29</f>
        <v>43965</v>
      </c>
      <c r="AI30" s="104">
        <f>Output!W30+AI29</f>
        <v>85499.152788723863</v>
      </c>
      <c r="AJ30" s="104">
        <f>Output!X30+AJ29</f>
        <v>85499.152788723863</v>
      </c>
      <c r="AK30" s="104">
        <f>Output!Y30+AK29</f>
        <v>85499.152788723863</v>
      </c>
      <c r="AL30" s="104">
        <f>Output!Z30+AL29</f>
        <v>85499.152788723863</v>
      </c>
      <c r="AM30" s="104">
        <f>Output!AA30+AM29</f>
        <v>0</v>
      </c>
      <c r="AN30" s="104">
        <f>Output!AB30+AN29</f>
        <v>0</v>
      </c>
      <c r="AO30" s="104">
        <f>Output!AC30+AO29</f>
        <v>85499.152788723863</v>
      </c>
      <c r="AP30" s="104">
        <f>Output!AD30+AP29</f>
        <v>0</v>
      </c>
      <c r="AQ30" s="21"/>
    </row>
    <row r="31" spans="4:43" x14ac:dyDescent="0.2">
      <c r="D31" s="19"/>
      <c r="E31" s="20"/>
      <c r="F31" s="20"/>
      <c r="G31" s="20"/>
      <c r="H31" s="20"/>
      <c r="I31" s="20"/>
      <c r="J31" s="20"/>
      <c r="K31" s="20"/>
      <c r="L31" s="20"/>
      <c r="M31" s="20"/>
      <c r="N31" s="21"/>
      <c r="P31" s="19"/>
      <c r="Q31" s="96">
        <f>'Input Data'!D30</f>
        <v>43966</v>
      </c>
      <c r="R31" s="103">
        <f>'Input Data'!F30</f>
        <v>43.7965442452657</v>
      </c>
      <c r="S31" s="103">
        <v>0</v>
      </c>
      <c r="T31" s="103">
        <f>'Input Data'!E30-'Input Data'!F30</f>
        <v>73.272281861337291</v>
      </c>
      <c r="U31" s="103">
        <f>5*'Input Data'!H30</f>
        <v>91.696226090566512</v>
      </c>
      <c r="V31" s="103"/>
      <c r="W31" s="103">
        <f>VLOOKUP($R$7&amp;"_"&amp;W$7,calc_basis!$C$5:$G$37,5,FALSE)*$R31+VLOOKUP($S$7&amp;"_"&amp;W$7,calc_basis!$C$5:$G$37,5,FALSE)*$S31+VLOOKUP($T$7&amp;"_"&amp;W$7,calc_basis!$C$5:$G$37,5,FALSE)*$T31+VLOOKUP($U$7&amp;"_"&amp;W$7,calc_basis!$C$5:$G$37,5,FALSE)*$U31</f>
        <v>5252.2142009013833</v>
      </c>
      <c r="X31" s="103">
        <f>VLOOKUP($R$7&amp;"_"&amp;X$7,calc_basis!$C$5:$G$37,5,FALSE)*$R31+VLOOKUP($S$7&amp;"_"&amp;X$7,calc_basis!$C$5:$G$37,5,FALSE)*$S31+VLOOKUP($T$7&amp;"_"&amp;X$7,calc_basis!$C$5:$G$37,5,FALSE)*$T31+VLOOKUP($U$7&amp;"_"&amp;X$7,calc_basis!$C$5:$G$37,5,FALSE)*$U31</f>
        <v>5252.2142009013833</v>
      </c>
      <c r="Y31" s="103">
        <f>VLOOKUP($R$7&amp;"_"&amp;Y$7,calc_basis!$C$5:$G$37,5,FALSE)*$R31+VLOOKUP($S$7&amp;"_"&amp;Y$7,calc_basis!$C$5:$G$37,5,FALSE)*$S31+VLOOKUP($T$7&amp;"_"&amp;Y$7,calc_basis!$C$5:$G$37,5,FALSE)*$T31+VLOOKUP($U$7&amp;"_"&amp;Y$7,calc_basis!$C$5:$G$37,5,FALSE)*$U31</f>
        <v>5252.2142009013833</v>
      </c>
      <c r="Z31" s="103">
        <f>VLOOKUP($R$7&amp;"_"&amp;Z$7,calc_basis!$C$5:$G$37,5,FALSE)*$R31+VLOOKUP($S$7&amp;"_"&amp;Z$7,calc_basis!$C$5:$G$37,5,FALSE)*$S31+VLOOKUP($T$7&amp;"_"&amp;Z$7,calc_basis!$C$5:$G$37,5,FALSE)*$T31+VLOOKUP($U$7&amp;"_"&amp;Z$7,calc_basis!$C$5:$G$37,5,FALSE)*$U31</f>
        <v>5252.2142009013833</v>
      </c>
      <c r="AA31" s="103">
        <f>VLOOKUP($R$7&amp;"_"&amp;AA$7,calc_basis!$C$5:$G$37,5,FALSE)*$R31+VLOOKUP($S$7&amp;"_"&amp;AA$7,calc_basis!$C$5:$G$37,5,FALSE)*$S31+VLOOKUP($T$7&amp;"_"&amp;AA$7,calc_basis!$C$5:$G$37,5,FALSE)*$T31+VLOOKUP($U$7&amp;"_"&amp;AA$7,calc_basis!$C$5:$G$37,5,FALSE)*$U31</f>
        <v>0</v>
      </c>
      <c r="AB31" s="103">
        <f>VLOOKUP($R$7&amp;"_"&amp;AB$7,calc_basis!$C$5:$G$37,5,FALSE)*$R31+VLOOKUP($S$7&amp;"_"&amp;AB$7,calc_basis!$C$5:$G$37,5,FALSE)*$S31+VLOOKUP($T$7&amp;"_"&amp;AB$7,calc_basis!$C$5:$G$37,5,FALSE)*$T31+VLOOKUP($U$7&amp;"_"&amp;AB$7,calc_basis!$C$5:$G$37,5,FALSE)*$U31</f>
        <v>0</v>
      </c>
      <c r="AC31" s="103">
        <f>VLOOKUP($R$7&amp;"_"&amp;AC$7,calc_basis!$C$5:$G$37,5,FALSE)*$R31+VLOOKUP($S$7&amp;"_"&amp;AC$7,calc_basis!$C$5:$G$37,5,FALSE)*$S31+VLOOKUP($T$7&amp;"_"&amp;AC$7,calc_basis!$C$5:$G$37,5,FALSE)*$T31+VLOOKUP($U$7&amp;"_"&amp;AC$7,calc_basis!$C$5:$G$37,5,FALSE)*$U31</f>
        <v>5252.2142009013833</v>
      </c>
      <c r="AD31" s="103">
        <f>VLOOKUP($R$7&amp;"_"&amp;AD$7,calc_basis!$C$5:$G$37,5,FALSE)*$R31+VLOOKUP($S$7&amp;"_"&amp;AD$7,calc_basis!$C$5:$G$37,5,FALSE)*$S31+VLOOKUP($T$7&amp;"_"&amp;AD$7,calc_basis!$C$5:$G$37,5,FALSE)*$T31+VLOOKUP($U$7&amp;"_"&amp;AD$7,calc_basis!$C$5:$G$37,5,FALSE)*$U31</f>
        <v>0</v>
      </c>
      <c r="AE31" s="21"/>
      <c r="AG31" s="19"/>
      <c r="AH31" s="96">
        <f>'Input Data'!D30</f>
        <v>43966</v>
      </c>
      <c r="AI31" s="104">
        <f>Output!W31+AI30</f>
        <v>90751.36698962524</v>
      </c>
      <c r="AJ31" s="104">
        <f>Output!X31+AJ30</f>
        <v>90751.36698962524</v>
      </c>
      <c r="AK31" s="104">
        <f>Output!Y31+AK30</f>
        <v>90751.36698962524</v>
      </c>
      <c r="AL31" s="104">
        <f>Output!Z31+AL30</f>
        <v>90751.36698962524</v>
      </c>
      <c r="AM31" s="104">
        <f>Output!AA31+AM30</f>
        <v>0</v>
      </c>
      <c r="AN31" s="104">
        <f>Output!AB31+AN30</f>
        <v>0</v>
      </c>
      <c r="AO31" s="104">
        <f>Output!AC31+AO30</f>
        <v>90751.36698962524</v>
      </c>
      <c r="AP31" s="104">
        <f>Output!AD31+AP30</f>
        <v>0</v>
      </c>
      <c r="AQ31" s="21"/>
    </row>
    <row r="32" spans="4:43" x14ac:dyDescent="0.2">
      <c r="D32" s="19"/>
      <c r="E32" s="20"/>
      <c r="F32" s="20"/>
      <c r="G32" s="20"/>
      <c r="H32" s="20"/>
      <c r="I32" s="20"/>
      <c r="J32" s="20"/>
      <c r="K32" s="20"/>
      <c r="L32" s="20"/>
      <c r="M32" s="20"/>
      <c r="N32" s="21"/>
      <c r="P32" s="19"/>
      <c r="Q32" s="96">
        <f>'Input Data'!D31</f>
        <v>43967</v>
      </c>
      <c r="R32" s="103">
        <f>'Input Data'!F31</f>
        <v>45.202925259798199</v>
      </c>
      <c r="S32" s="103">
        <v>0</v>
      </c>
      <c r="T32" s="103">
        <f>'Input Data'!E31-'Input Data'!F31</f>
        <v>75.603929990687789</v>
      </c>
      <c r="U32" s="103">
        <f>5*'Input Data'!H31</f>
        <v>94.567388573599004</v>
      </c>
      <c r="V32" s="103"/>
      <c r="W32" s="103">
        <f>VLOOKUP($R$7&amp;"_"&amp;W$7,calc_basis!$C$5:$G$37,5,FALSE)*$R32+VLOOKUP($S$7&amp;"_"&amp;W$7,calc_basis!$C$5:$G$37,5,FALSE)*$S32+VLOOKUP($T$7&amp;"_"&amp;W$7,calc_basis!$C$5:$G$37,5,FALSE)*$T32+VLOOKUP($U$7&amp;"_"&amp;W$7,calc_basis!$C$5:$G$37,5,FALSE)*$U32</f>
        <v>5418.8444537347004</v>
      </c>
      <c r="X32" s="103">
        <f>VLOOKUP($R$7&amp;"_"&amp;X$7,calc_basis!$C$5:$G$37,5,FALSE)*$R32+VLOOKUP($S$7&amp;"_"&amp;X$7,calc_basis!$C$5:$G$37,5,FALSE)*$S32+VLOOKUP($T$7&amp;"_"&amp;X$7,calc_basis!$C$5:$G$37,5,FALSE)*$T32+VLOOKUP($U$7&amp;"_"&amp;X$7,calc_basis!$C$5:$G$37,5,FALSE)*$U32</f>
        <v>5418.8444537347004</v>
      </c>
      <c r="Y32" s="103">
        <f>VLOOKUP($R$7&amp;"_"&amp;Y$7,calc_basis!$C$5:$G$37,5,FALSE)*$R32+VLOOKUP($S$7&amp;"_"&amp;Y$7,calc_basis!$C$5:$G$37,5,FALSE)*$S32+VLOOKUP($T$7&amp;"_"&amp;Y$7,calc_basis!$C$5:$G$37,5,FALSE)*$T32+VLOOKUP($U$7&amp;"_"&amp;Y$7,calc_basis!$C$5:$G$37,5,FALSE)*$U32</f>
        <v>5418.8444537347004</v>
      </c>
      <c r="Z32" s="103">
        <f>VLOOKUP($R$7&amp;"_"&amp;Z$7,calc_basis!$C$5:$G$37,5,FALSE)*$R32+VLOOKUP($S$7&amp;"_"&amp;Z$7,calc_basis!$C$5:$G$37,5,FALSE)*$S32+VLOOKUP($T$7&amp;"_"&amp;Z$7,calc_basis!$C$5:$G$37,5,FALSE)*$T32+VLOOKUP($U$7&amp;"_"&amp;Z$7,calc_basis!$C$5:$G$37,5,FALSE)*$U32</f>
        <v>5418.8444537347004</v>
      </c>
      <c r="AA32" s="103">
        <f>VLOOKUP($R$7&amp;"_"&amp;AA$7,calc_basis!$C$5:$G$37,5,FALSE)*$R32+VLOOKUP($S$7&amp;"_"&amp;AA$7,calc_basis!$C$5:$G$37,5,FALSE)*$S32+VLOOKUP($T$7&amp;"_"&amp;AA$7,calc_basis!$C$5:$G$37,5,FALSE)*$T32+VLOOKUP($U$7&amp;"_"&amp;AA$7,calc_basis!$C$5:$G$37,5,FALSE)*$U32</f>
        <v>0</v>
      </c>
      <c r="AB32" s="103">
        <f>VLOOKUP($R$7&amp;"_"&amp;AB$7,calc_basis!$C$5:$G$37,5,FALSE)*$R32+VLOOKUP($S$7&amp;"_"&amp;AB$7,calc_basis!$C$5:$G$37,5,FALSE)*$S32+VLOOKUP($T$7&amp;"_"&amp;AB$7,calc_basis!$C$5:$G$37,5,FALSE)*$T32+VLOOKUP($U$7&amp;"_"&amp;AB$7,calc_basis!$C$5:$G$37,5,FALSE)*$U32</f>
        <v>0</v>
      </c>
      <c r="AC32" s="103">
        <f>VLOOKUP($R$7&amp;"_"&amp;AC$7,calc_basis!$C$5:$G$37,5,FALSE)*$R32+VLOOKUP($S$7&amp;"_"&amp;AC$7,calc_basis!$C$5:$G$37,5,FALSE)*$S32+VLOOKUP($T$7&amp;"_"&amp;AC$7,calc_basis!$C$5:$G$37,5,FALSE)*$T32+VLOOKUP($U$7&amp;"_"&amp;AC$7,calc_basis!$C$5:$G$37,5,FALSE)*$U32</f>
        <v>5418.8444537347004</v>
      </c>
      <c r="AD32" s="103">
        <f>VLOOKUP($R$7&amp;"_"&amp;AD$7,calc_basis!$C$5:$G$37,5,FALSE)*$R32+VLOOKUP($S$7&amp;"_"&amp;AD$7,calc_basis!$C$5:$G$37,5,FALSE)*$S32+VLOOKUP($T$7&amp;"_"&amp;AD$7,calc_basis!$C$5:$G$37,5,FALSE)*$T32+VLOOKUP($U$7&amp;"_"&amp;AD$7,calc_basis!$C$5:$G$37,5,FALSE)*$U32</f>
        <v>0</v>
      </c>
      <c r="AE32" s="21"/>
      <c r="AG32" s="19"/>
      <c r="AH32" s="96">
        <f>'Input Data'!D31</f>
        <v>43967</v>
      </c>
      <c r="AI32" s="104">
        <f>Output!W32+AI31</f>
        <v>96170.211443359934</v>
      </c>
      <c r="AJ32" s="104">
        <f>Output!X32+AJ31</f>
        <v>96170.211443359934</v>
      </c>
      <c r="AK32" s="104">
        <f>Output!Y32+AK31</f>
        <v>96170.211443359934</v>
      </c>
      <c r="AL32" s="104">
        <f>Output!Z32+AL31</f>
        <v>96170.211443359934</v>
      </c>
      <c r="AM32" s="104">
        <f>Output!AA32+AM31</f>
        <v>0</v>
      </c>
      <c r="AN32" s="104">
        <f>Output!AB32+AN31</f>
        <v>0</v>
      </c>
      <c r="AO32" s="104">
        <f>Output!AC32+AO31</f>
        <v>96170.211443359934</v>
      </c>
      <c r="AP32" s="104">
        <f>Output!AD32+AP31</f>
        <v>0</v>
      </c>
      <c r="AQ32" s="21"/>
    </row>
    <row r="33" spans="3:43" ht="1" customHeight="1" x14ac:dyDescent="0.2">
      <c r="D33" s="19"/>
      <c r="E33" s="20"/>
      <c r="F33" s="20"/>
      <c r="G33" s="20"/>
      <c r="H33" s="20"/>
      <c r="I33" s="20"/>
      <c r="J33" s="20"/>
      <c r="K33" s="20"/>
      <c r="L33" s="20"/>
      <c r="M33" s="20"/>
      <c r="N33" s="21"/>
      <c r="P33" s="19"/>
      <c r="Q33" s="96">
        <f>'Input Data'!D32</f>
        <v>43968</v>
      </c>
      <c r="R33" s="103">
        <f>'Input Data'!F32</f>
        <v>46.645076689156099</v>
      </c>
      <c r="S33" s="103">
        <v>0</v>
      </c>
      <c r="T33" s="103">
        <f>'Input Data'!E32-'Input Data'!F32</f>
        <v>77.993361669482894</v>
      </c>
      <c r="U33" s="103">
        <f>5*'Input Data'!H32</f>
        <v>97.506425712651009</v>
      </c>
      <c r="V33" s="103"/>
      <c r="W33" s="103">
        <f>VLOOKUP($R$7&amp;"_"&amp;W$7,calc_basis!$C$5:$G$37,5,FALSE)*$R33+VLOOKUP($S$7&amp;"_"&amp;W$7,calc_basis!$C$5:$G$37,5,FALSE)*$S33+VLOOKUP($T$7&amp;"_"&amp;W$7,calc_basis!$C$5:$G$37,5,FALSE)*$T33+VLOOKUP($U$7&amp;"_"&amp;W$7,calc_basis!$C$5:$G$37,5,FALSE)*$U33</f>
        <v>5589.5700291147241</v>
      </c>
      <c r="X33" s="103">
        <f>VLOOKUP($R$7&amp;"_"&amp;X$7,calc_basis!$C$5:$G$37,5,FALSE)*$R33+VLOOKUP($S$7&amp;"_"&amp;X$7,calc_basis!$C$5:$G$37,5,FALSE)*$S33+VLOOKUP($T$7&amp;"_"&amp;X$7,calc_basis!$C$5:$G$37,5,FALSE)*$T33+VLOOKUP($U$7&amp;"_"&amp;X$7,calc_basis!$C$5:$G$37,5,FALSE)*$U33</f>
        <v>5589.5700291147241</v>
      </c>
      <c r="Y33" s="103">
        <f>VLOOKUP($R$7&amp;"_"&amp;Y$7,calc_basis!$C$5:$G$37,5,FALSE)*$R33+VLOOKUP($S$7&amp;"_"&amp;Y$7,calc_basis!$C$5:$G$37,5,FALSE)*$S33+VLOOKUP($T$7&amp;"_"&amp;Y$7,calc_basis!$C$5:$G$37,5,FALSE)*$T33+VLOOKUP($U$7&amp;"_"&amp;Y$7,calc_basis!$C$5:$G$37,5,FALSE)*$U33</f>
        <v>5589.5700291147241</v>
      </c>
      <c r="Z33" s="103">
        <f>VLOOKUP($R$7&amp;"_"&amp;Z$7,calc_basis!$C$5:$G$37,5,FALSE)*$R33+VLOOKUP($S$7&amp;"_"&amp;Z$7,calc_basis!$C$5:$G$37,5,FALSE)*$S33+VLOOKUP($T$7&amp;"_"&amp;Z$7,calc_basis!$C$5:$G$37,5,FALSE)*$T33+VLOOKUP($U$7&amp;"_"&amp;Z$7,calc_basis!$C$5:$G$37,5,FALSE)*$U33</f>
        <v>5589.5700291147241</v>
      </c>
      <c r="AA33" s="103">
        <f>VLOOKUP($R$7&amp;"_"&amp;AA$7,calc_basis!$C$5:$G$37,5,FALSE)*$R33+VLOOKUP($S$7&amp;"_"&amp;AA$7,calc_basis!$C$5:$G$37,5,FALSE)*$S33+VLOOKUP($T$7&amp;"_"&amp;AA$7,calc_basis!$C$5:$G$37,5,FALSE)*$T33+VLOOKUP($U$7&amp;"_"&amp;AA$7,calc_basis!$C$5:$G$37,5,FALSE)*$U33</f>
        <v>0</v>
      </c>
      <c r="AB33" s="103">
        <f>VLOOKUP($R$7&amp;"_"&amp;AB$7,calc_basis!$C$5:$G$37,5,FALSE)*$R33+VLOOKUP($S$7&amp;"_"&amp;AB$7,calc_basis!$C$5:$G$37,5,FALSE)*$S33+VLOOKUP($T$7&amp;"_"&amp;AB$7,calc_basis!$C$5:$G$37,5,FALSE)*$T33+VLOOKUP($U$7&amp;"_"&amp;AB$7,calc_basis!$C$5:$G$37,5,FALSE)*$U33</f>
        <v>0</v>
      </c>
      <c r="AC33" s="103">
        <f>VLOOKUP($R$7&amp;"_"&amp;AC$7,calc_basis!$C$5:$G$37,5,FALSE)*$R33+VLOOKUP($S$7&amp;"_"&amp;AC$7,calc_basis!$C$5:$G$37,5,FALSE)*$S33+VLOOKUP($T$7&amp;"_"&amp;AC$7,calc_basis!$C$5:$G$37,5,FALSE)*$T33+VLOOKUP($U$7&amp;"_"&amp;AC$7,calc_basis!$C$5:$G$37,5,FALSE)*$U33</f>
        <v>5589.5700291147241</v>
      </c>
      <c r="AD33" s="103">
        <f>VLOOKUP($R$7&amp;"_"&amp;AD$7,calc_basis!$C$5:$G$37,5,FALSE)*$R33+VLOOKUP($S$7&amp;"_"&amp;AD$7,calc_basis!$C$5:$G$37,5,FALSE)*$S33+VLOOKUP($T$7&amp;"_"&amp;AD$7,calc_basis!$C$5:$G$37,5,FALSE)*$T33+VLOOKUP($U$7&amp;"_"&amp;AD$7,calc_basis!$C$5:$G$37,5,FALSE)*$U33</f>
        <v>0</v>
      </c>
      <c r="AE33" s="21"/>
      <c r="AG33" s="19"/>
      <c r="AH33" s="96">
        <f>'Input Data'!D32</f>
        <v>43968</v>
      </c>
      <c r="AI33" s="104">
        <f>Output!W33+AI32</f>
        <v>101759.78147247466</v>
      </c>
      <c r="AJ33" s="104">
        <f>Output!X33+AJ32</f>
        <v>101759.78147247466</v>
      </c>
      <c r="AK33" s="104">
        <f>Output!Y33+AK32</f>
        <v>101759.78147247466</v>
      </c>
      <c r="AL33" s="104">
        <f>Output!Z33+AL32</f>
        <v>101759.78147247466</v>
      </c>
      <c r="AM33" s="104">
        <f>Output!AA33+AM32</f>
        <v>0</v>
      </c>
      <c r="AN33" s="104">
        <f>Output!AB33+AN32</f>
        <v>0</v>
      </c>
      <c r="AO33" s="104">
        <f>Output!AC33+AO32</f>
        <v>101759.78147247466</v>
      </c>
      <c r="AP33" s="104">
        <f>Output!AD33+AP32</f>
        <v>0</v>
      </c>
      <c r="AQ33" s="21"/>
    </row>
    <row r="34" spans="3:43" x14ac:dyDescent="0.2">
      <c r="D34" s="19"/>
      <c r="E34" s="20"/>
      <c r="F34" s="20"/>
      <c r="G34" s="20"/>
      <c r="H34" s="20"/>
      <c r="I34" s="20"/>
      <c r="J34" s="20"/>
      <c r="K34" s="20"/>
      <c r="L34" s="20"/>
      <c r="M34" s="20"/>
      <c r="N34" s="21"/>
      <c r="P34" s="19"/>
      <c r="Q34" s="96">
        <f>'Input Data'!D33</f>
        <v>43969</v>
      </c>
      <c r="R34" s="103">
        <f>'Input Data'!F33</f>
        <v>48.123246398510801</v>
      </c>
      <c r="S34" s="103">
        <v>0</v>
      </c>
      <c r="T34" s="103">
        <f>'Input Data'!E33-'Input Data'!F33</f>
        <v>80.440855255923211</v>
      </c>
      <c r="U34" s="103">
        <f>5*'Input Data'!H33</f>
        <v>100.513404676764</v>
      </c>
      <c r="V34" s="103"/>
      <c r="W34" s="103">
        <f>VLOOKUP($R$7&amp;"_"&amp;W$7,calc_basis!$C$5:$G$37,5,FALSE)*$R34+VLOOKUP($S$7&amp;"_"&amp;W$7,calc_basis!$C$5:$G$37,5,FALSE)*$S34+VLOOKUP($T$7&amp;"_"&amp;W$7,calc_basis!$C$5:$G$37,5,FALSE)*$T34+VLOOKUP($U$7&amp;"_"&amp;W$7,calc_basis!$C$5:$G$37,5,FALSE)*$U34</f>
        <v>5764.4080795933296</v>
      </c>
      <c r="X34" s="103">
        <f>VLOOKUP($R$7&amp;"_"&amp;X$7,calc_basis!$C$5:$G$37,5,FALSE)*$R34+VLOOKUP($S$7&amp;"_"&amp;X$7,calc_basis!$C$5:$G$37,5,FALSE)*$S34+VLOOKUP($T$7&amp;"_"&amp;X$7,calc_basis!$C$5:$G$37,5,FALSE)*$T34+VLOOKUP($U$7&amp;"_"&amp;X$7,calc_basis!$C$5:$G$37,5,FALSE)*$U34</f>
        <v>5764.4080795933296</v>
      </c>
      <c r="Y34" s="103">
        <f>VLOOKUP($R$7&amp;"_"&amp;Y$7,calc_basis!$C$5:$G$37,5,FALSE)*$R34+VLOOKUP($S$7&amp;"_"&amp;Y$7,calc_basis!$C$5:$G$37,5,FALSE)*$S34+VLOOKUP($T$7&amp;"_"&amp;Y$7,calc_basis!$C$5:$G$37,5,FALSE)*$T34+VLOOKUP($U$7&amp;"_"&amp;Y$7,calc_basis!$C$5:$G$37,5,FALSE)*$U34</f>
        <v>5764.4080795933296</v>
      </c>
      <c r="Z34" s="103">
        <f>VLOOKUP($R$7&amp;"_"&amp;Z$7,calc_basis!$C$5:$G$37,5,FALSE)*$R34+VLOOKUP($S$7&amp;"_"&amp;Z$7,calc_basis!$C$5:$G$37,5,FALSE)*$S34+VLOOKUP($T$7&amp;"_"&amp;Z$7,calc_basis!$C$5:$G$37,5,FALSE)*$T34+VLOOKUP($U$7&amp;"_"&amp;Z$7,calc_basis!$C$5:$G$37,5,FALSE)*$U34</f>
        <v>5764.4080795933296</v>
      </c>
      <c r="AA34" s="103">
        <f>VLOOKUP($R$7&amp;"_"&amp;AA$7,calc_basis!$C$5:$G$37,5,FALSE)*$R34+VLOOKUP($S$7&amp;"_"&amp;AA$7,calc_basis!$C$5:$G$37,5,FALSE)*$S34+VLOOKUP($T$7&amp;"_"&amp;AA$7,calc_basis!$C$5:$G$37,5,FALSE)*$T34+VLOOKUP($U$7&amp;"_"&amp;AA$7,calc_basis!$C$5:$G$37,5,FALSE)*$U34</f>
        <v>0</v>
      </c>
      <c r="AB34" s="103">
        <f>VLOOKUP($R$7&amp;"_"&amp;AB$7,calc_basis!$C$5:$G$37,5,FALSE)*$R34+VLOOKUP($S$7&amp;"_"&amp;AB$7,calc_basis!$C$5:$G$37,5,FALSE)*$S34+VLOOKUP($T$7&amp;"_"&amp;AB$7,calc_basis!$C$5:$G$37,5,FALSE)*$T34+VLOOKUP($U$7&amp;"_"&amp;AB$7,calc_basis!$C$5:$G$37,5,FALSE)*$U34</f>
        <v>0</v>
      </c>
      <c r="AC34" s="103">
        <f>VLOOKUP($R$7&amp;"_"&amp;AC$7,calc_basis!$C$5:$G$37,5,FALSE)*$R34+VLOOKUP($S$7&amp;"_"&amp;AC$7,calc_basis!$C$5:$G$37,5,FALSE)*$S34+VLOOKUP($T$7&amp;"_"&amp;AC$7,calc_basis!$C$5:$G$37,5,FALSE)*$T34+VLOOKUP($U$7&amp;"_"&amp;AC$7,calc_basis!$C$5:$G$37,5,FALSE)*$U34</f>
        <v>5764.4080795933296</v>
      </c>
      <c r="AD34" s="103">
        <f>VLOOKUP($R$7&amp;"_"&amp;AD$7,calc_basis!$C$5:$G$37,5,FALSE)*$R34+VLOOKUP($S$7&amp;"_"&amp;AD$7,calc_basis!$C$5:$G$37,5,FALSE)*$S34+VLOOKUP($T$7&amp;"_"&amp;AD$7,calc_basis!$C$5:$G$37,5,FALSE)*$T34+VLOOKUP($U$7&amp;"_"&amp;AD$7,calc_basis!$C$5:$G$37,5,FALSE)*$U34</f>
        <v>0</v>
      </c>
      <c r="AE34" s="21"/>
      <c r="AG34" s="19"/>
      <c r="AH34" s="96">
        <f>'Input Data'!D33</f>
        <v>43969</v>
      </c>
      <c r="AI34" s="104">
        <f>Output!W34+AI33</f>
        <v>107524.18955206798</v>
      </c>
      <c r="AJ34" s="104">
        <f>Output!X34+AJ33</f>
        <v>107524.18955206798</v>
      </c>
      <c r="AK34" s="104">
        <f>Output!Y34+AK33</f>
        <v>107524.18955206798</v>
      </c>
      <c r="AL34" s="104">
        <f>Output!Z34+AL33</f>
        <v>107524.18955206798</v>
      </c>
      <c r="AM34" s="104">
        <f>Output!AA34+AM33</f>
        <v>0</v>
      </c>
      <c r="AN34" s="104">
        <f>Output!AB34+AN33</f>
        <v>0</v>
      </c>
      <c r="AO34" s="104">
        <f>Output!AC34+AO33</f>
        <v>107524.18955206798</v>
      </c>
      <c r="AP34" s="104">
        <f>Output!AD34+AP33</f>
        <v>0</v>
      </c>
      <c r="AQ34" s="21"/>
    </row>
    <row r="35" spans="3:43" ht="1" customHeight="1" x14ac:dyDescent="0.2">
      <c r="D35" s="19"/>
      <c r="E35" s="20"/>
      <c r="F35" s="20"/>
      <c r="G35" s="20"/>
      <c r="H35" s="20"/>
      <c r="I35" s="20"/>
      <c r="J35" s="20"/>
      <c r="K35" s="20"/>
      <c r="L35" s="20"/>
      <c r="M35" s="20"/>
      <c r="N35" s="21"/>
      <c r="P35" s="19"/>
      <c r="Q35" s="96">
        <f>'Input Data'!D34</f>
        <v>43970</v>
      </c>
      <c r="R35" s="103">
        <f>'Input Data'!F34</f>
        <v>49.637631891850901</v>
      </c>
      <c r="S35" s="103">
        <v>0</v>
      </c>
      <c r="T35" s="103">
        <f>'Input Data'!E34-'Input Data'!F34</f>
        <v>82.946598744832102</v>
      </c>
      <c r="U35" s="103">
        <f>5*'Input Data'!H34</f>
        <v>103.5882683942225</v>
      </c>
      <c r="V35" s="103"/>
      <c r="W35" s="103">
        <f>VLOOKUP($R$7&amp;"_"&amp;W$7,calc_basis!$C$5:$G$37,5,FALSE)*$R35+VLOOKUP($S$7&amp;"_"&amp;W$7,calc_basis!$C$5:$G$37,5,FALSE)*$S35+VLOOKUP($T$7&amp;"_"&amp;W$7,calc_basis!$C$5:$G$37,5,FALSE)*$T35+VLOOKUP($U$7&amp;"_"&amp;W$7,calc_basis!$C$5:$G$37,5,FALSE)*$U35</f>
        <v>5943.3691881177219</v>
      </c>
      <c r="X35" s="103">
        <f>VLOOKUP($R$7&amp;"_"&amp;X$7,calc_basis!$C$5:$G$37,5,FALSE)*$R35+VLOOKUP($S$7&amp;"_"&amp;X$7,calc_basis!$C$5:$G$37,5,FALSE)*$S35+VLOOKUP($T$7&amp;"_"&amp;X$7,calc_basis!$C$5:$G$37,5,FALSE)*$T35+VLOOKUP($U$7&amp;"_"&amp;X$7,calc_basis!$C$5:$G$37,5,FALSE)*$U35</f>
        <v>5943.3691881177219</v>
      </c>
      <c r="Y35" s="103">
        <f>VLOOKUP($R$7&amp;"_"&amp;Y$7,calc_basis!$C$5:$G$37,5,FALSE)*$R35+VLOOKUP($S$7&amp;"_"&amp;Y$7,calc_basis!$C$5:$G$37,5,FALSE)*$S35+VLOOKUP($T$7&amp;"_"&amp;Y$7,calc_basis!$C$5:$G$37,5,FALSE)*$T35+VLOOKUP($U$7&amp;"_"&amp;Y$7,calc_basis!$C$5:$G$37,5,FALSE)*$U35</f>
        <v>5943.3691881177219</v>
      </c>
      <c r="Z35" s="103">
        <f>VLOOKUP($R$7&amp;"_"&amp;Z$7,calc_basis!$C$5:$G$37,5,FALSE)*$R35+VLOOKUP($S$7&amp;"_"&amp;Z$7,calc_basis!$C$5:$G$37,5,FALSE)*$S35+VLOOKUP($T$7&amp;"_"&amp;Z$7,calc_basis!$C$5:$G$37,5,FALSE)*$T35+VLOOKUP($U$7&amp;"_"&amp;Z$7,calc_basis!$C$5:$G$37,5,FALSE)*$U35</f>
        <v>5943.3691881177219</v>
      </c>
      <c r="AA35" s="103">
        <f>VLOOKUP($R$7&amp;"_"&amp;AA$7,calc_basis!$C$5:$G$37,5,FALSE)*$R35+VLOOKUP($S$7&amp;"_"&amp;AA$7,calc_basis!$C$5:$G$37,5,FALSE)*$S35+VLOOKUP($T$7&amp;"_"&amp;AA$7,calc_basis!$C$5:$G$37,5,FALSE)*$T35+VLOOKUP($U$7&amp;"_"&amp;AA$7,calc_basis!$C$5:$G$37,5,FALSE)*$U35</f>
        <v>0</v>
      </c>
      <c r="AB35" s="103">
        <f>VLOOKUP($R$7&amp;"_"&amp;AB$7,calc_basis!$C$5:$G$37,5,FALSE)*$R35+VLOOKUP($S$7&amp;"_"&amp;AB$7,calc_basis!$C$5:$G$37,5,FALSE)*$S35+VLOOKUP($T$7&amp;"_"&amp;AB$7,calc_basis!$C$5:$G$37,5,FALSE)*$T35+VLOOKUP($U$7&amp;"_"&amp;AB$7,calc_basis!$C$5:$G$37,5,FALSE)*$U35</f>
        <v>0</v>
      </c>
      <c r="AC35" s="103">
        <f>VLOOKUP($R$7&amp;"_"&amp;AC$7,calc_basis!$C$5:$G$37,5,FALSE)*$R35+VLOOKUP($S$7&amp;"_"&amp;AC$7,calc_basis!$C$5:$G$37,5,FALSE)*$S35+VLOOKUP($T$7&amp;"_"&amp;AC$7,calc_basis!$C$5:$G$37,5,FALSE)*$T35+VLOOKUP($U$7&amp;"_"&amp;AC$7,calc_basis!$C$5:$G$37,5,FALSE)*$U35</f>
        <v>5943.3691881177219</v>
      </c>
      <c r="AD35" s="103">
        <f>VLOOKUP($R$7&amp;"_"&amp;AD$7,calc_basis!$C$5:$G$37,5,FALSE)*$R35+VLOOKUP($S$7&amp;"_"&amp;AD$7,calc_basis!$C$5:$G$37,5,FALSE)*$S35+VLOOKUP($T$7&amp;"_"&amp;AD$7,calc_basis!$C$5:$G$37,5,FALSE)*$T35+VLOOKUP($U$7&amp;"_"&amp;AD$7,calc_basis!$C$5:$G$37,5,FALSE)*$U35</f>
        <v>0</v>
      </c>
      <c r="AE35" s="21"/>
      <c r="AG35" s="19"/>
      <c r="AH35" s="96">
        <f>'Input Data'!D34</f>
        <v>43970</v>
      </c>
      <c r="AI35" s="104">
        <f>Output!W35+AI34</f>
        <v>113467.5587401857</v>
      </c>
      <c r="AJ35" s="104">
        <f>Output!X35+AJ34</f>
        <v>113467.5587401857</v>
      </c>
      <c r="AK35" s="104">
        <f>Output!Y35+AK34</f>
        <v>113467.5587401857</v>
      </c>
      <c r="AL35" s="104">
        <f>Output!Z35+AL34</f>
        <v>113467.5587401857</v>
      </c>
      <c r="AM35" s="104">
        <f>Output!AA35+AM34</f>
        <v>0</v>
      </c>
      <c r="AN35" s="104">
        <f>Output!AB35+AN34</f>
        <v>0</v>
      </c>
      <c r="AO35" s="104">
        <f>Output!AC35+AO34</f>
        <v>113467.5587401857</v>
      </c>
      <c r="AP35" s="104">
        <f>Output!AD35+AP34</f>
        <v>0</v>
      </c>
      <c r="AQ35" s="21"/>
    </row>
    <row r="36" spans="3:43" x14ac:dyDescent="0.2">
      <c r="D36" s="19"/>
      <c r="E36" s="20"/>
      <c r="F36" s="20"/>
      <c r="G36" s="20"/>
      <c r="H36" s="20"/>
      <c r="I36" s="20"/>
      <c r="J36" s="20"/>
      <c r="K36" s="20"/>
      <c r="L36" s="20"/>
      <c r="M36" s="20"/>
      <c r="N36" s="21"/>
      <c r="P36" s="19"/>
      <c r="Q36" s="96">
        <f>'Input Data'!D35</f>
        <v>43971</v>
      </c>
      <c r="R36" s="103">
        <f>'Input Data'!F35</f>
        <v>51.188376227085598</v>
      </c>
      <c r="S36" s="103">
        <v>0</v>
      </c>
      <c r="T36" s="103">
        <f>'Input Data'!E35-'Input Data'!F35</f>
        <v>85.510682910148404</v>
      </c>
      <c r="U36" s="103">
        <f>5*'Input Data'!H35</f>
        <v>106.7308271183685</v>
      </c>
      <c r="V36" s="103"/>
      <c r="W36" s="103">
        <f>VLOOKUP($R$7&amp;"_"&amp;W$7,calc_basis!$C$5:$G$37,5,FALSE)*$R36+VLOOKUP($S$7&amp;"_"&amp;W$7,calc_basis!$C$5:$G$37,5,FALSE)*$S36+VLOOKUP($T$7&amp;"_"&amp;W$7,calc_basis!$C$5:$G$37,5,FALSE)*$T36+VLOOKUP($U$7&amp;"_"&amp;W$7,calc_basis!$C$5:$G$37,5,FALSE)*$U36</f>
        <v>6126.4568805037015</v>
      </c>
      <c r="X36" s="103">
        <f>VLOOKUP($R$7&amp;"_"&amp;X$7,calc_basis!$C$5:$G$37,5,FALSE)*$R36+VLOOKUP($S$7&amp;"_"&amp;X$7,calc_basis!$C$5:$G$37,5,FALSE)*$S36+VLOOKUP($T$7&amp;"_"&amp;X$7,calc_basis!$C$5:$G$37,5,FALSE)*$T36+VLOOKUP($U$7&amp;"_"&amp;X$7,calc_basis!$C$5:$G$37,5,FALSE)*$U36</f>
        <v>6126.4568805037015</v>
      </c>
      <c r="Y36" s="103">
        <f>VLOOKUP($R$7&amp;"_"&amp;Y$7,calc_basis!$C$5:$G$37,5,FALSE)*$R36+VLOOKUP($S$7&amp;"_"&amp;Y$7,calc_basis!$C$5:$G$37,5,FALSE)*$S36+VLOOKUP($T$7&amp;"_"&amp;Y$7,calc_basis!$C$5:$G$37,5,FALSE)*$T36+VLOOKUP($U$7&amp;"_"&amp;Y$7,calc_basis!$C$5:$G$37,5,FALSE)*$U36</f>
        <v>6126.4568805037015</v>
      </c>
      <c r="Z36" s="103">
        <f>VLOOKUP($R$7&amp;"_"&amp;Z$7,calc_basis!$C$5:$G$37,5,FALSE)*$R36+VLOOKUP($S$7&amp;"_"&amp;Z$7,calc_basis!$C$5:$G$37,5,FALSE)*$S36+VLOOKUP($T$7&amp;"_"&amp;Z$7,calc_basis!$C$5:$G$37,5,FALSE)*$T36+VLOOKUP($U$7&amp;"_"&amp;Z$7,calc_basis!$C$5:$G$37,5,FALSE)*$U36</f>
        <v>6126.4568805037015</v>
      </c>
      <c r="AA36" s="103">
        <f>VLOOKUP($R$7&amp;"_"&amp;AA$7,calc_basis!$C$5:$G$37,5,FALSE)*$R36+VLOOKUP($S$7&amp;"_"&amp;AA$7,calc_basis!$C$5:$G$37,5,FALSE)*$S36+VLOOKUP($T$7&amp;"_"&amp;AA$7,calc_basis!$C$5:$G$37,5,FALSE)*$T36+VLOOKUP($U$7&amp;"_"&amp;AA$7,calc_basis!$C$5:$G$37,5,FALSE)*$U36</f>
        <v>0</v>
      </c>
      <c r="AB36" s="103">
        <f>VLOOKUP($R$7&amp;"_"&amp;AB$7,calc_basis!$C$5:$G$37,5,FALSE)*$R36+VLOOKUP($S$7&amp;"_"&amp;AB$7,calc_basis!$C$5:$G$37,5,FALSE)*$S36+VLOOKUP($T$7&amp;"_"&amp;AB$7,calc_basis!$C$5:$G$37,5,FALSE)*$T36+VLOOKUP($U$7&amp;"_"&amp;AB$7,calc_basis!$C$5:$G$37,5,FALSE)*$U36</f>
        <v>0</v>
      </c>
      <c r="AC36" s="103">
        <f>VLOOKUP($R$7&amp;"_"&amp;AC$7,calc_basis!$C$5:$G$37,5,FALSE)*$R36+VLOOKUP($S$7&amp;"_"&amp;AC$7,calc_basis!$C$5:$G$37,5,FALSE)*$S36+VLOOKUP($T$7&amp;"_"&amp;AC$7,calc_basis!$C$5:$G$37,5,FALSE)*$T36+VLOOKUP($U$7&amp;"_"&amp;AC$7,calc_basis!$C$5:$G$37,5,FALSE)*$U36</f>
        <v>6126.4568805037015</v>
      </c>
      <c r="AD36" s="103">
        <f>VLOOKUP($R$7&amp;"_"&amp;AD$7,calc_basis!$C$5:$G$37,5,FALSE)*$R36+VLOOKUP($S$7&amp;"_"&amp;AD$7,calc_basis!$C$5:$G$37,5,FALSE)*$S36+VLOOKUP($T$7&amp;"_"&amp;AD$7,calc_basis!$C$5:$G$37,5,FALSE)*$T36+VLOOKUP($U$7&amp;"_"&amp;AD$7,calc_basis!$C$5:$G$37,5,FALSE)*$U36</f>
        <v>0</v>
      </c>
      <c r="AE36" s="21"/>
      <c r="AG36" s="19"/>
      <c r="AH36" s="96">
        <f>'Input Data'!D35</f>
        <v>43971</v>
      </c>
      <c r="AI36" s="104">
        <f>Output!W36+AI35</f>
        <v>119594.0156206894</v>
      </c>
      <c r="AJ36" s="104">
        <f>Output!X36+AJ35</f>
        <v>119594.0156206894</v>
      </c>
      <c r="AK36" s="104">
        <f>Output!Y36+AK35</f>
        <v>119594.0156206894</v>
      </c>
      <c r="AL36" s="104">
        <f>Output!Z36+AL35</f>
        <v>119594.0156206894</v>
      </c>
      <c r="AM36" s="104">
        <f>Output!AA36+AM35</f>
        <v>0</v>
      </c>
      <c r="AN36" s="104">
        <f>Output!AB36+AN35</f>
        <v>0</v>
      </c>
      <c r="AO36" s="104">
        <f>Output!AC36+AO35</f>
        <v>119594.0156206894</v>
      </c>
      <c r="AP36" s="104">
        <f>Output!AD36+AP35</f>
        <v>0</v>
      </c>
      <c r="AQ36" s="21"/>
    </row>
    <row r="37" spans="3:43" ht="1" customHeight="1" x14ac:dyDescent="0.2">
      <c r="D37" s="19"/>
      <c r="E37" s="20"/>
      <c r="F37" s="20"/>
      <c r="G37" s="20"/>
      <c r="H37" s="20"/>
      <c r="I37" s="20"/>
      <c r="J37" s="20"/>
      <c r="K37" s="20"/>
      <c r="L37" s="20"/>
      <c r="M37" s="20"/>
      <c r="N37" s="21"/>
      <c r="P37" s="19"/>
      <c r="Q37" s="96">
        <f>'Input Data'!D36</f>
        <v>43972</v>
      </c>
      <c r="R37" s="103">
        <f>'Input Data'!F36</f>
        <v>52.775563809460401</v>
      </c>
      <c r="S37" s="103">
        <v>0</v>
      </c>
      <c r="T37" s="103">
        <f>'Input Data'!E36-'Input Data'!F36</f>
        <v>88.133094274951588</v>
      </c>
      <c r="U37" s="103">
        <f>5*'Input Data'!H36</f>
        <v>109.94074985588699</v>
      </c>
      <c r="V37" s="103"/>
      <c r="W37" s="103">
        <f>VLOOKUP($R$7&amp;"_"&amp;W$7,calc_basis!$C$5:$G$37,5,FALSE)*$R37+VLOOKUP($S$7&amp;"_"&amp;W$7,calc_basis!$C$5:$G$37,5,FALSE)*$S37+VLOOKUP($T$7&amp;"_"&amp;W$7,calc_basis!$C$5:$G$37,5,FALSE)*$T37+VLOOKUP($U$7&amp;"_"&amp;W$7,calc_basis!$C$5:$G$37,5,FALSE)*$U37</f>
        <v>6313.6671265103441</v>
      </c>
      <c r="X37" s="103">
        <f>VLOOKUP($R$7&amp;"_"&amp;X$7,calc_basis!$C$5:$G$37,5,FALSE)*$R37+VLOOKUP($S$7&amp;"_"&amp;X$7,calc_basis!$C$5:$G$37,5,FALSE)*$S37+VLOOKUP($T$7&amp;"_"&amp;X$7,calc_basis!$C$5:$G$37,5,FALSE)*$T37+VLOOKUP($U$7&amp;"_"&amp;X$7,calc_basis!$C$5:$G$37,5,FALSE)*$U37</f>
        <v>6313.6671265103441</v>
      </c>
      <c r="Y37" s="103">
        <f>VLOOKUP($R$7&amp;"_"&amp;Y$7,calc_basis!$C$5:$G$37,5,FALSE)*$R37+VLOOKUP($S$7&amp;"_"&amp;Y$7,calc_basis!$C$5:$G$37,5,FALSE)*$S37+VLOOKUP($T$7&amp;"_"&amp;Y$7,calc_basis!$C$5:$G$37,5,FALSE)*$T37+VLOOKUP($U$7&amp;"_"&amp;Y$7,calc_basis!$C$5:$G$37,5,FALSE)*$U37</f>
        <v>6313.6671265103441</v>
      </c>
      <c r="Z37" s="103">
        <f>VLOOKUP($R$7&amp;"_"&amp;Z$7,calc_basis!$C$5:$G$37,5,FALSE)*$R37+VLOOKUP($S$7&amp;"_"&amp;Z$7,calc_basis!$C$5:$G$37,5,FALSE)*$S37+VLOOKUP($T$7&amp;"_"&amp;Z$7,calc_basis!$C$5:$G$37,5,FALSE)*$T37+VLOOKUP($U$7&amp;"_"&amp;Z$7,calc_basis!$C$5:$G$37,5,FALSE)*$U37</f>
        <v>6313.6671265103441</v>
      </c>
      <c r="AA37" s="103">
        <f>VLOOKUP($R$7&amp;"_"&amp;AA$7,calc_basis!$C$5:$G$37,5,FALSE)*$R37+VLOOKUP($S$7&amp;"_"&amp;AA$7,calc_basis!$C$5:$G$37,5,FALSE)*$S37+VLOOKUP($T$7&amp;"_"&amp;AA$7,calc_basis!$C$5:$G$37,5,FALSE)*$T37+VLOOKUP($U$7&amp;"_"&amp;AA$7,calc_basis!$C$5:$G$37,5,FALSE)*$U37</f>
        <v>0</v>
      </c>
      <c r="AB37" s="103">
        <f>VLOOKUP($R$7&amp;"_"&amp;AB$7,calc_basis!$C$5:$G$37,5,FALSE)*$R37+VLOOKUP($S$7&amp;"_"&amp;AB$7,calc_basis!$C$5:$G$37,5,FALSE)*$S37+VLOOKUP($T$7&amp;"_"&amp;AB$7,calc_basis!$C$5:$G$37,5,FALSE)*$T37+VLOOKUP($U$7&amp;"_"&amp;AB$7,calc_basis!$C$5:$G$37,5,FALSE)*$U37</f>
        <v>0</v>
      </c>
      <c r="AC37" s="103">
        <f>VLOOKUP($R$7&amp;"_"&amp;AC$7,calc_basis!$C$5:$G$37,5,FALSE)*$R37+VLOOKUP($S$7&amp;"_"&amp;AC$7,calc_basis!$C$5:$G$37,5,FALSE)*$S37+VLOOKUP($T$7&amp;"_"&amp;AC$7,calc_basis!$C$5:$G$37,5,FALSE)*$T37+VLOOKUP($U$7&amp;"_"&amp;AC$7,calc_basis!$C$5:$G$37,5,FALSE)*$U37</f>
        <v>6313.6671265103441</v>
      </c>
      <c r="AD37" s="103">
        <f>VLOOKUP($R$7&amp;"_"&amp;AD$7,calc_basis!$C$5:$G$37,5,FALSE)*$R37+VLOOKUP($S$7&amp;"_"&amp;AD$7,calc_basis!$C$5:$G$37,5,FALSE)*$S37+VLOOKUP($T$7&amp;"_"&amp;AD$7,calc_basis!$C$5:$G$37,5,FALSE)*$T37+VLOOKUP($U$7&amp;"_"&amp;AD$7,calc_basis!$C$5:$G$37,5,FALSE)*$U37</f>
        <v>0</v>
      </c>
      <c r="AE37" s="21"/>
      <c r="AG37" s="19"/>
      <c r="AH37" s="96">
        <f>'Input Data'!D36</f>
        <v>43972</v>
      </c>
      <c r="AI37" s="104">
        <f>Output!W37+AI36</f>
        <v>125907.68274719975</v>
      </c>
      <c r="AJ37" s="104">
        <f>Output!X37+AJ36</f>
        <v>125907.68274719975</v>
      </c>
      <c r="AK37" s="104">
        <f>Output!Y37+AK36</f>
        <v>125907.68274719975</v>
      </c>
      <c r="AL37" s="104">
        <f>Output!Z37+AL36</f>
        <v>125907.68274719975</v>
      </c>
      <c r="AM37" s="104">
        <f>Output!AA37+AM36</f>
        <v>0</v>
      </c>
      <c r="AN37" s="104">
        <f>Output!AB37+AN36</f>
        <v>0</v>
      </c>
      <c r="AO37" s="104">
        <f>Output!AC37+AO36</f>
        <v>125907.68274719975</v>
      </c>
      <c r="AP37" s="104">
        <f>Output!AD37+AP36</f>
        <v>0</v>
      </c>
      <c r="AQ37" s="21"/>
    </row>
    <row r="38" spans="3:43" x14ac:dyDescent="0.2">
      <c r="C38" s="14"/>
      <c r="D38" s="19"/>
      <c r="E38" s="20"/>
      <c r="F38" s="20"/>
      <c r="G38" s="20"/>
      <c r="H38" s="20"/>
      <c r="I38" s="20"/>
      <c r="J38" s="20"/>
      <c r="K38" s="20"/>
      <c r="L38" s="20"/>
      <c r="M38" s="20"/>
      <c r="N38" s="21"/>
      <c r="P38" s="19"/>
      <c r="Q38" s="96">
        <f>'Input Data'!D37</f>
        <v>43973</v>
      </c>
      <c r="R38" s="103">
        <f>'Input Data'!F37</f>
        <v>54.399216074056703</v>
      </c>
      <c r="S38" s="103">
        <v>0</v>
      </c>
      <c r="T38" s="103">
        <f>'Input Data'!E37-'Input Data'!F37</f>
        <v>90.813707930685297</v>
      </c>
      <c r="U38" s="103">
        <f>5*'Input Data'!H37</f>
        <v>113.2175556922185</v>
      </c>
      <c r="V38" s="103"/>
      <c r="W38" s="103">
        <f>VLOOKUP($R$7&amp;"_"&amp;W$7,calc_basis!$C$5:$G$37,5,FALSE)*$R38+VLOOKUP($S$7&amp;"_"&amp;W$7,calc_basis!$C$5:$G$37,5,FALSE)*$S38+VLOOKUP($T$7&amp;"_"&amp;W$7,calc_basis!$C$5:$G$37,5,FALSE)*$T38+VLOOKUP($U$7&amp;"_"&amp;W$7,calc_basis!$C$5:$G$37,5,FALSE)*$U38</f>
        <v>6504.9878311445418</v>
      </c>
      <c r="X38" s="103">
        <f>VLOOKUP($R$7&amp;"_"&amp;X$7,calc_basis!$C$5:$G$37,5,FALSE)*$R38+VLOOKUP($S$7&amp;"_"&amp;X$7,calc_basis!$C$5:$G$37,5,FALSE)*$S38+VLOOKUP($T$7&amp;"_"&amp;X$7,calc_basis!$C$5:$G$37,5,FALSE)*$T38+VLOOKUP($U$7&amp;"_"&amp;X$7,calc_basis!$C$5:$G$37,5,FALSE)*$U38</f>
        <v>6504.9878311445418</v>
      </c>
      <c r="Y38" s="103">
        <f>VLOOKUP($R$7&amp;"_"&amp;Y$7,calc_basis!$C$5:$G$37,5,FALSE)*$R38+VLOOKUP($S$7&amp;"_"&amp;Y$7,calc_basis!$C$5:$G$37,5,FALSE)*$S38+VLOOKUP($T$7&amp;"_"&amp;Y$7,calc_basis!$C$5:$G$37,5,FALSE)*$T38+VLOOKUP($U$7&amp;"_"&amp;Y$7,calc_basis!$C$5:$G$37,5,FALSE)*$U38</f>
        <v>6504.9878311445418</v>
      </c>
      <c r="Z38" s="103">
        <f>VLOOKUP($R$7&amp;"_"&amp;Z$7,calc_basis!$C$5:$G$37,5,FALSE)*$R38+VLOOKUP($S$7&amp;"_"&amp;Z$7,calc_basis!$C$5:$G$37,5,FALSE)*$S38+VLOOKUP($T$7&amp;"_"&amp;Z$7,calc_basis!$C$5:$G$37,5,FALSE)*$T38+VLOOKUP($U$7&amp;"_"&amp;Z$7,calc_basis!$C$5:$G$37,5,FALSE)*$U38</f>
        <v>6504.9878311445418</v>
      </c>
      <c r="AA38" s="103">
        <f>VLOOKUP($R$7&amp;"_"&amp;AA$7,calc_basis!$C$5:$G$37,5,FALSE)*$R38+VLOOKUP($S$7&amp;"_"&amp;AA$7,calc_basis!$C$5:$G$37,5,FALSE)*$S38+VLOOKUP($T$7&amp;"_"&amp;AA$7,calc_basis!$C$5:$G$37,5,FALSE)*$T38+VLOOKUP($U$7&amp;"_"&amp;AA$7,calc_basis!$C$5:$G$37,5,FALSE)*$U38</f>
        <v>0</v>
      </c>
      <c r="AB38" s="103">
        <f>VLOOKUP($R$7&amp;"_"&amp;AB$7,calc_basis!$C$5:$G$37,5,FALSE)*$R38+VLOOKUP($S$7&amp;"_"&amp;AB$7,calc_basis!$C$5:$G$37,5,FALSE)*$S38+VLOOKUP($T$7&amp;"_"&amp;AB$7,calc_basis!$C$5:$G$37,5,FALSE)*$T38+VLOOKUP($U$7&amp;"_"&amp;AB$7,calc_basis!$C$5:$G$37,5,FALSE)*$U38</f>
        <v>0</v>
      </c>
      <c r="AC38" s="103">
        <f>VLOOKUP($R$7&amp;"_"&amp;AC$7,calc_basis!$C$5:$G$37,5,FALSE)*$R38+VLOOKUP($S$7&amp;"_"&amp;AC$7,calc_basis!$C$5:$G$37,5,FALSE)*$S38+VLOOKUP($T$7&amp;"_"&amp;AC$7,calc_basis!$C$5:$G$37,5,FALSE)*$T38+VLOOKUP($U$7&amp;"_"&amp;AC$7,calc_basis!$C$5:$G$37,5,FALSE)*$U38</f>
        <v>6504.9878311445418</v>
      </c>
      <c r="AD38" s="103">
        <f>VLOOKUP($R$7&amp;"_"&amp;AD$7,calc_basis!$C$5:$G$37,5,FALSE)*$R38+VLOOKUP($S$7&amp;"_"&amp;AD$7,calc_basis!$C$5:$G$37,5,FALSE)*$S38+VLOOKUP($T$7&amp;"_"&amp;AD$7,calc_basis!$C$5:$G$37,5,FALSE)*$T38+VLOOKUP($U$7&amp;"_"&amp;AD$7,calc_basis!$C$5:$G$37,5,FALSE)*$U38</f>
        <v>0</v>
      </c>
      <c r="AE38" s="21"/>
      <c r="AG38" s="19"/>
      <c r="AH38" s="96">
        <f>'Input Data'!D37</f>
        <v>43973</v>
      </c>
      <c r="AI38" s="104">
        <f>Output!W38+AI37</f>
        <v>132412.67057834429</v>
      </c>
      <c r="AJ38" s="104">
        <f>Output!X38+AJ37</f>
        <v>132412.67057834429</v>
      </c>
      <c r="AK38" s="104">
        <f>Output!Y38+AK37</f>
        <v>132412.67057834429</v>
      </c>
      <c r="AL38" s="104">
        <f>Output!Z38+AL37</f>
        <v>132412.67057834429</v>
      </c>
      <c r="AM38" s="104">
        <f>Output!AA38+AM37</f>
        <v>0</v>
      </c>
      <c r="AN38" s="104">
        <f>Output!AB38+AN37</f>
        <v>0</v>
      </c>
      <c r="AO38" s="104">
        <f>Output!AC38+AO37</f>
        <v>132412.67057834429</v>
      </c>
      <c r="AP38" s="104">
        <f>Output!AD38+AP37</f>
        <v>0</v>
      </c>
      <c r="AQ38" s="21"/>
    </row>
    <row r="39" spans="3:43" ht="1" customHeight="1" x14ac:dyDescent="0.2">
      <c r="C39" s="14"/>
      <c r="D39" s="19"/>
      <c r="E39" s="20"/>
      <c r="F39" s="20"/>
      <c r="G39" s="20"/>
      <c r="H39" s="20"/>
      <c r="I39" s="20"/>
      <c r="J39" s="20"/>
      <c r="K39" s="20"/>
      <c r="L39" s="20"/>
      <c r="M39" s="20"/>
      <c r="N39" s="21"/>
      <c r="P39" s="19"/>
      <c r="Q39" s="96">
        <f>'Input Data'!D38</f>
        <v>43974</v>
      </c>
      <c r="R39" s="103">
        <f>'Input Data'!F38</f>
        <v>56.0592870700386</v>
      </c>
      <c r="S39" s="103">
        <v>0</v>
      </c>
      <c r="T39" s="103">
        <f>'Input Data'!E38-'Input Data'!F38</f>
        <v>93.552280230590384</v>
      </c>
      <c r="U39" s="103">
        <f>5*'Input Data'!H38</f>
        <v>116.560605053033</v>
      </c>
      <c r="V39" s="103"/>
      <c r="W39" s="103">
        <f>VLOOKUP($R$7&amp;"_"&amp;W$7,calc_basis!$C$5:$G$37,5,FALSE)*$R39+VLOOKUP($S$7&amp;"_"&amp;W$7,calc_basis!$C$5:$G$37,5,FALSE)*$S39+VLOOKUP($T$7&amp;"_"&amp;W$7,calc_basis!$C$5:$G$37,5,FALSE)*$T39+VLOOKUP($U$7&amp;"_"&amp;W$7,calc_basis!$C$5:$G$37,5,FALSE)*$U39</f>
        <v>6700.3983180609421</v>
      </c>
      <c r="X39" s="103">
        <f>VLOOKUP($R$7&amp;"_"&amp;X$7,calc_basis!$C$5:$G$37,5,FALSE)*$R39+VLOOKUP($S$7&amp;"_"&amp;X$7,calc_basis!$C$5:$G$37,5,FALSE)*$S39+VLOOKUP($T$7&amp;"_"&amp;X$7,calc_basis!$C$5:$G$37,5,FALSE)*$T39+VLOOKUP($U$7&amp;"_"&amp;X$7,calc_basis!$C$5:$G$37,5,FALSE)*$U39</f>
        <v>6700.3983180609421</v>
      </c>
      <c r="Y39" s="103">
        <f>VLOOKUP($R$7&amp;"_"&amp;Y$7,calc_basis!$C$5:$G$37,5,FALSE)*$R39+VLOOKUP($S$7&amp;"_"&amp;Y$7,calc_basis!$C$5:$G$37,5,FALSE)*$S39+VLOOKUP($T$7&amp;"_"&amp;Y$7,calc_basis!$C$5:$G$37,5,FALSE)*$T39+VLOOKUP($U$7&amp;"_"&amp;Y$7,calc_basis!$C$5:$G$37,5,FALSE)*$U39</f>
        <v>6700.3983180609421</v>
      </c>
      <c r="Z39" s="103">
        <f>VLOOKUP($R$7&amp;"_"&amp;Z$7,calc_basis!$C$5:$G$37,5,FALSE)*$R39+VLOOKUP($S$7&amp;"_"&amp;Z$7,calc_basis!$C$5:$G$37,5,FALSE)*$S39+VLOOKUP($T$7&amp;"_"&amp;Z$7,calc_basis!$C$5:$G$37,5,FALSE)*$T39+VLOOKUP($U$7&amp;"_"&amp;Z$7,calc_basis!$C$5:$G$37,5,FALSE)*$U39</f>
        <v>6700.3983180609421</v>
      </c>
      <c r="AA39" s="103">
        <f>VLOOKUP($R$7&amp;"_"&amp;AA$7,calc_basis!$C$5:$G$37,5,FALSE)*$R39+VLOOKUP($S$7&amp;"_"&amp;AA$7,calc_basis!$C$5:$G$37,5,FALSE)*$S39+VLOOKUP($T$7&amp;"_"&amp;AA$7,calc_basis!$C$5:$G$37,5,FALSE)*$T39+VLOOKUP($U$7&amp;"_"&amp;AA$7,calc_basis!$C$5:$G$37,5,FALSE)*$U39</f>
        <v>0</v>
      </c>
      <c r="AB39" s="103">
        <f>VLOOKUP($R$7&amp;"_"&amp;AB$7,calc_basis!$C$5:$G$37,5,FALSE)*$R39+VLOOKUP($S$7&amp;"_"&amp;AB$7,calc_basis!$C$5:$G$37,5,FALSE)*$S39+VLOOKUP($T$7&amp;"_"&amp;AB$7,calc_basis!$C$5:$G$37,5,FALSE)*$T39+VLOOKUP($U$7&amp;"_"&amp;AB$7,calc_basis!$C$5:$G$37,5,FALSE)*$U39</f>
        <v>0</v>
      </c>
      <c r="AC39" s="103">
        <f>VLOOKUP($R$7&amp;"_"&amp;AC$7,calc_basis!$C$5:$G$37,5,FALSE)*$R39+VLOOKUP($S$7&amp;"_"&amp;AC$7,calc_basis!$C$5:$G$37,5,FALSE)*$S39+VLOOKUP($T$7&amp;"_"&amp;AC$7,calc_basis!$C$5:$G$37,5,FALSE)*$T39+VLOOKUP($U$7&amp;"_"&amp;AC$7,calc_basis!$C$5:$G$37,5,FALSE)*$U39</f>
        <v>6700.3983180609421</v>
      </c>
      <c r="AD39" s="103">
        <f>VLOOKUP($R$7&amp;"_"&amp;AD$7,calc_basis!$C$5:$G$37,5,FALSE)*$R39+VLOOKUP($S$7&amp;"_"&amp;AD$7,calc_basis!$C$5:$G$37,5,FALSE)*$S39+VLOOKUP($T$7&amp;"_"&amp;AD$7,calc_basis!$C$5:$G$37,5,FALSE)*$T39+VLOOKUP($U$7&amp;"_"&amp;AD$7,calc_basis!$C$5:$G$37,5,FALSE)*$U39</f>
        <v>0</v>
      </c>
      <c r="AE39" s="21"/>
      <c r="AG39" s="19"/>
      <c r="AH39" s="96">
        <f>'Input Data'!D38</f>
        <v>43974</v>
      </c>
      <c r="AI39" s="104">
        <f>Output!W39+AI38</f>
        <v>139113.06889640522</v>
      </c>
      <c r="AJ39" s="104">
        <f>Output!X39+AJ38</f>
        <v>139113.06889640522</v>
      </c>
      <c r="AK39" s="104">
        <f>Output!Y39+AK38</f>
        <v>139113.06889640522</v>
      </c>
      <c r="AL39" s="104">
        <f>Output!Z39+AL38</f>
        <v>139113.06889640522</v>
      </c>
      <c r="AM39" s="104">
        <f>Output!AA39+AM38</f>
        <v>0</v>
      </c>
      <c r="AN39" s="104">
        <f>Output!AB39+AN38</f>
        <v>0</v>
      </c>
      <c r="AO39" s="104">
        <f>Output!AC39+AO38</f>
        <v>139113.06889640522</v>
      </c>
      <c r="AP39" s="104">
        <f>Output!AD39+AP38</f>
        <v>0</v>
      </c>
      <c r="AQ39" s="21"/>
    </row>
    <row r="40" spans="3:43" x14ac:dyDescent="0.2">
      <c r="C40" s="15"/>
      <c r="D40" s="19"/>
      <c r="E40" s="20"/>
      <c r="F40" s="20"/>
      <c r="G40" s="20"/>
      <c r="H40" s="20"/>
      <c r="I40" s="20"/>
      <c r="J40" s="20"/>
      <c r="K40" s="20"/>
      <c r="L40" s="20"/>
      <c r="M40" s="20"/>
      <c r="N40" s="21"/>
      <c r="P40" s="19"/>
      <c r="Q40" s="96">
        <f>'Input Data'!D39</f>
        <v>43975</v>
      </c>
      <c r="R40" s="103">
        <f>'Input Data'!F39</f>
        <v>57.7556589613203</v>
      </c>
      <c r="S40" s="103">
        <v>0</v>
      </c>
      <c r="T40" s="103">
        <f>'Input Data'!E39-'Input Data'!F39</f>
        <v>96.348441385830682</v>
      </c>
      <c r="U40" s="103">
        <f>5*'Input Data'!H39</f>
        <v>119.969090945261</v>
      </c>
      <c r="V40" s="103"/>
      <c r="W40" s="103">
        <f>VLOOKUP($R$7&amp;"_"&amp;W$7,calc_basis!$C$5:$G$37,5,FALSE)*$R40+VLOOKUP($S$7&amp;"_"&amp;W$7,calc_basis!$C$5:$G$37,5,FALSE)*$S40+VLOOKUP($T$7&amp;"_"&amp;W$7,calc_basis!$C$5:$G$37,5,FALSE)*$T40+VLOOKUP($U$7&amp;"_"&amp;W$7,calc_basis!$C$5:$G$37,5,FALSE)*$U40</f>
        <v>6899.8688071737079</v>
      </c>
      <c r="X40" s="103">
        <f>VLOOKUP($R$7&amp;"_"&amp;X$7,calc_basis!$C$5:$G$37,5,FALSE)*$R40+VLOOKUP($S$7&amp;"_"&amp;X$7,calc_basis!$C$5:$G$37,5,FALSE)*$S40+VLOOKUP($T$7&amp;"_"&amp;X$7,calc_basis!$C$5:$G$37,5,FALSE)*$T40+VLOOKUP($U$7&amp;"_"&amp;X$7,calc_basis!$C$5:$G$37,5,FALSE)*$U40</f>
        <v>6899.8688071737079</v>
      </c>
      <c r="Y40" s="103">
        <f>VLOOKUP($R$7&amp;"_"&amp;Y$7,calc_basis!$C$5:$G$37,5,FALSE)*$R40+VLOOKUP($S$7&amp;"_"&amp;Y$7,calc_basis!$C$5:$G$37,5,FALSE)*$S40+VLOOKUP($T$7&amp;"_"&amp;Y$7,calc_basis!$C$5:$G$37,5,FALSE)*$T40+VLOOKUP($U$7&amp;"_"&amp;Y$7,calc_basis!$C$5:$G$37,5,FALSE)*$U40</f>
        <v>6899.8688071737079</v>
      </c>
      <c r="Z40" s="103">
        <f>VLOOKUP($R$7&amp;"_"&amp;Z$7,calc_basis!$C$5:$G$37,5,FALSE)*$R40+VLOOKUP($S$7&amp;"_"&amp;Z$7,calc_basis!$C$5:$G$37,5,FALSE)*$S40+VLOOKUP($T$7&amp;"_"&amp;Z$7,calc_basis!$C$5:$G$37,5,FALSE)*$T40+VLOOKUP($U$7&amp;"_"&amp;Z$7,calc_basis!$C$5:$G$37,5,FALSE)*$U40</f>
        <v>6899.8688071737079</v>
      </c>
      <c r="AA40" s="103">
        <f>VLOOKUP($R$7&amp;"_"&amp;AA$7,calc_basis!$C$5:$G$37,5,FALSE)*$R40+VLOOKUP($S$7&amp;"_"&amp;AA$7,calc_basis!$C$5:$G$37,5,FALSE)*$S40+VLOOKUP($T$7&amp;"_"&amp;AA$7,calc_basis!$C$5:$G$37,5,FALSE)*$T40+VLOOKUP($U$7&amp;"_"&amp;AA$7,calc_basis!$C$5:$G$37,5,FALSE)*$U40</f>
        <v>0</v>
      </c>
      <c r="AB40" s="103">
        <f>VLOOKUP($R$7&amp;"_"&amp;AB$7,calc_basis!$C$5:$G$37,5,FALSE)*$R40+VLOOKUP($S$7&amp;"_"&amp;AB$7,calc_basis!$C$5:$G$37,5,FALSE)*$S40+VLOOKUP($T$7&amp;"_"&amp;AB$7,calc_basis!$C$5:$G$37,5,FALSE)*$T40+VLOOKUP($U$7&amp;"_"&amp;AB$7,calc_basis!$C$5:$G$37,5,FALSE)*$U40</f>
        <v>0</v>
      </c>
      <c r="AC40" s="103">
        <f>VLOOKUP($R$7&amp;"_"&amp;AC$7,calc_basis!$C$5:$G$37,5,FALSE)*$R40+VLOOKUP($S$7&amp;"_"&amp;AC$7,calc_basis!$C$5:$G$37,5,FALSE)*$S40+VLOOKUP($T$7&amp;"_"&amp;AC$7,calc_basis!$C$5:$G$37,5,FALSE)*$T40+VLOOKUP($U$7&amp;"_"&amp;AC$7,calc_basis!$C$5:$G$37,5,FALSE)*$U40</f>
        <v>6899.8688071737079</v>
      </c>
      <c r="AD40" s="103">
        <f>VLOOKUP($R$7&amp;"_"&amp;AD$7,calc_basis!$C$5:$G$37,5,FALSE)*$R40+VLOOKUP($S$7&amp;"_"&amp;AD$7,calc_basis!$C$5:$G$37,5,FALSE)*$S40+VLOOKUP($T$7&amp;"_"&amp;AD$7,calc_basis!$C$5:$G$37,5,FALSE)*$T40+VLOOKUP($U$7&amp;"_"&amp;AD$7,calc_basis!$C$5:$G$37,5,FALSE)*$U40</f>
        <v>0</v>
      </c>
      <c r="AE40" s="21"/>
      <c r="AG40" s="19"/>
      <c r="AH40" s="96">
        <f>'Input Data'!D39</f>
        <v>43975</v>
      </c>
      <c r="AI40" s="104">
        <f>Output!W40+AI39</f>
        <v>146012.93770357894</v>
      </c>
      <c r="AJ40" s="104">
        <f>Output!X40+AJ39</f>
        <v>146012.93770357894</v>
      </c>
      <c r="AK40" s="104">
        <f>Output!Y40+AK39</f>
        <v>146012.93770357894</v>
      </c>
      <c r="AL40" s="104">
        <f>Output!Z40+AL39</f>
        <v>146012.93770357894</v>
      </c>
      <c r="AM40" s="104">
        <f>Output!AA40+AM39</f>
        <v>0</v>
      </c>
      <c r="AN40" s="104">
        <f>Output!AB40+AN39</f>
        <v>0</v>
      </c>
      <c r="AO40" s="104">
        <f>Output!AC40+AO39</f>
        <v>146012.93770357894</v>
      </c>
      <c r="AP40" s="104">
        <f>Output!AD40+AP39</f>
        <v>0</v>
      </c>
      <c r="AQ40" s="21"/>
    </row>
    <row r="41" spans="3:43" ht="1" customHeight="1" x14ac:dyDescent="0.2">
      <c r="C41" s="15"/>
      <c r="D41" s="19"/>
      <c r="E41" s="20"/>
      <c r="F41" s="20"/>
      <c r="G41" s="20"/>
      <c r="H41" s="20"/>
      <c r="I41" s="20"/>
      <c r="J41" s="20"/>
      <c r="K41" s="20"/>
      <c r="L41" s="20"/>
      <c r="M41" s="20"/>
      <c r="N41" s="21"/>
      <c r="P41" s="19"/>
      <c r="Q41" s="96">
        <f>'Input Data'!D40</f>
        <v>43976</v>
      </c>
      <c r="R41" s="103">
        <f>'Input Data'!F40</f>
        <v>59.488137460445003</v>
      </c>
      <c r="S41" s="103">
        <v>0</v>
      </c>
      <c r="T41" s="103">
        <f>'Input Data'!E40-'Input Data'!F40</f>
        <v>99.201687996487991</v>
      </c>
      <c r="U41" s="103">
        <f>5*'Input Data'!H40</f>
        <v>123.442030225677</v>
      </c>
      <c r="V41" s="103"/>
      <c r="W41" s="103">
        <f>VLOOKUP($R$7&amp;"_"&amp;W$7,calc_basis!$C$5:$G$37,5,FALSE)*$R41+VLOOKUP($S$7&amp;"_"&amp;W$7,calc_basis!$C$5:$G$37,5,FALSE)*$S41+VLOOKUP($T$7&amp;"_"&amp;W$7,calc_basis!$C$5:$G$37,5,FALSE)*$T41+VLOOKUP($U$7&amp;"_"&amp;W$7,calc_basis!$C$5:$G$37,5,FALSE)*$U41</f>
        <v>7103.3598888544038</v>
      </c>
      <c r="X41" s="103">
        <f>VLOOKUP($R$7&amp;"_"&amp;X$7,calc_basis!$C$5:$G$37,5,FALSE)*$R41+VLOOKUP($S$7&amp;"_"&amp;X$7,calc_basis!$C$5:$G$37,5,FALSE)*$S41+VLOOKUP($T$7&amp;"_"&amp;X$7,calc_basis!$C$5:$G$37,5,FALSE)*$T41+VLOOKUP($U$7&amp;"_"&amp;X$7,calc_basis!$C$5:$G$37,5,FALSE)*$U41</f>
        <v>7103.3598888544038</v>
      </c>
      <c r="Y41" s="103">
        <f>VLOOKUP($R$7&amp;"_"&amp;Y$7,calc_basis!$C$5:$G$37,5,FALSE)*$R41+VLOOKUP($S$7&amp;"_"&amp;Y$7,calc_basis!$C$5:$G$37,5,FALSE)*$S41+VLOOKUP($T$7&amp;"_"&amp;Y$7,calc_basis!$C$5:$G$37,5,FALSE)*$T41+VLOOKUP($U$7&amp;"_"&amp;Y$7,calc_basis!$C$5:$G$37,5,FALSE)*$U41</f>
        <v>7103.3598888544038</v>
      </c>
      <c r="Z41" s="103">
        <f>VLOOKUP($R$7&amp;"_"&amp;Z$7,calc_basis!$C$5:$G$37,5,FALSE)*$R41+VLOOKUP($S$7&amp;"_"&amp;Z$7,calc_basis!$C$5:$G$37,5,FALSE)*$S41+VLOOKUP($T$7&amp;"_"&amp;Z$7,calc_basis!$C$5:$G$37,5,FALSE)*$T41+VLOOKUP($U$7&amp;"_"&amp;Z$7,calc_basis!$C$5:$G$37,5,FALSE)*$U41</f>
        <v>7103.3598888544038</v>
      </c>
      <c r="AA41" s="103">
        <f>VLOOKUP($R$7&amp;"_"&amp;AA$7,calc_basis!$C$5:$G$37,5,FALSE)*$R41+VLOOKUP($S$7&amp;"_"&amp;AA$7,calc_basis!$C$5:$G$37,5,FALSE)*$S41+VLOOKUP($T$7&amp;"_"&amp;AA$7,calc_basis!$C$5:$G$37,5,FALSE)*$T41+VLOOKUP($U$7&amp;"_"&amp;AA$7,calc_basis!$C$5:$G$37,5,FALSE)*$U41</f>
        <v>0</v>
      </c>
      <c r="AB41" s="103">
        <f>VLOOKUP($R$7&amp;"_"&amp;AB$7,calc_basis!$C$5:$G$37,5,FALSE)*$R41+VLOOKUP($S$7&amp;"_"&amp;AB$7,calc_basis!$C$5:$G$37,5,FALSE)*$S41+VLOOKUP($T$7&amp;"_"&amp;AB$7,calc_basis!$C$5:$G$37,5,FALSE)*$T41+VLOOKUP($U$7&amp;"_"&amp;AB$7,calc_basis!$C$5:$G$37,5,FALSE)*$U41</f>
        <v>0</v>
      </c>
      <c r="AC41" s="103">
        <f>VLOOKUP($R$7&amp;"_"&amp;AC$7,calc_basis!$C$5:$G$37,5,FALSE)*$R41+VLOOKUP($S$7&amp;"_"&amp;AC$7,calc_basis!$C$5:$G$37,5,FALSE)*$S41+VLOOKUP($T$7&amp;"_"&amp;AC$7,calc_basis!$C$5:$G$37,5,FALSE)*$T41+VLOOKUP($U$7&amp;"_"&amp;AC$7,calc_basis!$C$5:$G$37,5,FALSE)*$U41</f>
        <v>7103.3598888544038</v>
      </c>
      <c r="AD41" s="103">
        <f>VLOOKUP($R$7&amp;"_"&amp;AD$7,calc_basis!$C$5:$G$37,5,FALSE)*$R41+VLOOKUP($S$7&amp;"_"&amp;AD$7,calc_basis!$C$5:$G$37,5,FALSE)*$S41+VLOOKUP($T$7&amp;"_"&amp;AD$7,calc_basis!$C$5:$G$37,5,FALSE)*$T41+VLOOKUP($U$7&amp;"_"&amp;AD$7,calc_basis!$C$5:$G$37,5,FALSE)*$U41</f>
        <v>0</v>
      </c>
      <c r="AE41" s="21"/>
      <c r="AG41" s="19"/>
      <c r="AH41" s="96">
        <f>'Input Data'!D40</f>
        <v>43976</v>
      </c>
      <c r="AI41" s="104">
        <f>Output!W41+AI40</f>
        <v>153116.29759243334</v>
      </c>
      <c r="AJ41" s="104">
        <f>Output!X41+AJ40</f>
        <v>153116.29759243334</v>
      </c>
      <c r="AK41" s="104">
        <f>Output!Y41+AK40</f>
        <v>153116.29759243334</v>
      </c>
      <c r="AL41" s="104">
        <f>Output!Z41+AL40</f>
        <v>153116.29759243334</v>
      </c>
      <c r="AM41" s="104">
        <f>Output!AA41+AM40</f>
        <v>0</v>
      </c>
      <c r="AN41" s="104">
        <f>Output!AB41+AN40</f>
        <v>0</v>
      </c>
      <c r="AO41" s="104">
        <f>Output!AC41+AO40</f>
        <v>153116.29759243334</v>
      </c>
      <c r="AP41" s="104">
        <f>Output!AD41+AP40</f>
        <v>0</v>
      </c>
      <c r="AQ41" s="21"/>
    </row>
    <row r="42" spans="3:43" x14ac:dyDescent="0.2">
      <c r="D42" s="19"/>
      <c r="E42" s="20"/>
      <c r="F42" s="43"/>
      <c r="G42" s="43"/>
      <c r="H42" s="43"/>
      <c r="I42" s="43"/>
      <c r="J42" s="43"/>
      <c r="K42" s="20"/>
      <c r="L42" s="20"/>
      <c r="M42" s="20"/>
      <c r="N42" s="21"/>
      <c r="P42" s="19"/>
      <c r="Q42" s="96">
        <f>'Input Data'!D41</f>
        <v>43977</v>
      </c>
      <c r="R42" s="103">
        <f>'Input Data'!F41</f>
        <v>61.2564472146775</v>
      </c>
      <c r="S42" s="103">
        <v>0</v>
      </c>
      <c r="T42" s="103">
        <f>'Input Data'!E41-'Input Data'!F41</f>
        <v>102.11137555338348</v>
      </c>
      <c r="U42" s="103">
        <f>5*'Input Data'!H41</f>
        <v>126.978254949858</v>
      </c>
      <c r="V42" s="103"/>
      <c r="W42" s="103">
        <f>VLOOKUP($R$7&amp;"_"&amp;W$7,calc_basis!$C$5:$G$37,5,FALSE)*$R42+VLOOKUP($S$7&amp;"_"&amp;W$7,calc_basis!$C$5:$G$37,5,FALSE)*$S42+VLOOKUP($T$7&amp;"_"&amp;W$7,calc_basis!$C$5:$G$37,5,FALSE)*$T42+VLOOKUP($U$7&amp;"_"&amp;W$7,calc_basis!$C$5:$G$37,5,FALSE)*$U42</f>
        <v>7310.8219973613568</v>
      </c>
      <c r="X42" s="103">
        <f>VLOOKUP($R$7&amp;"_"&amp;X$7,calc_basis!$C$5:$G$37,5,FALSE)*$R42+VLOOKUP($S$7&amp;"_"&amp;X$7,calc_basis!$C$5:$G$37,5,FALSE)*$S42+VLOOKUP($T$7&amp;"_"&amp;X$7,calc_basis!$C$5:$G$37,5,FALSE)*$T42+VLOOKUP($U$7&amp;"_"&amp;X$7,calc_basis!$C$5:$G$37,5,FALSE)*$U42</f>
        <v>7310.8219973613568</v>
      </c>
      <c r="Y42" s="103">
        <f>VLOOKUP($R$7&amp;"_"&amp;Y$7,calc_basis!$C$5:$G$37,5,FALSE)*$R42+VLOOKUP($S$7&amp;"_"&amp;Y$7,calc_basis!$C$5:$G$37,5,FALSE)*$S42+VLOOKUP($T$7&amp;"_"&amp;Y$7,calc_basis!$C$5:$G$37,5,FALSE)*$T42+VLOOKUP($U$7&amp;"_"&amp;Y$7,calc_basis!$C$5:$G$37,5,FALSE)*$U42</f>
        <v>7310.8219973613568</v>
      </c>
      <c r="Z42" s="103">
        <f>VLOOKUP($R$7&amp;"_"&amp;Z$7,calc_basis!$C$5:$G$37,5,FALSE)*$R42+VLOOKUP($S$7&amp;"_"&amp;Z$7,calc_basis!$C$5:$G$37,5,FALSE)*$S42+VLOOKUP($T$7&amp;"_"&amp;Z$7,calc_basis!$C$5:$G$37,5,FALSE)*$T42+VLOOKUP($U$7&amp;"_"&amp;Z$7,calc_basis!$C$5:$G$37,5,FALSE)*$U42</f>
        <v>7310.8219973613568</v>
      </c>
      <c r="AA42" s="103">
        <f>VLOOKUP($R$7&amp;"_"&amp;AA$7,calc_basis!$C$5:$G$37,5,FALSE)*$R42+VLOOKUP($S$7&amp;"_"&amp;AA$7,calc_basis!$C$5:$G$37,5,FALSE)*$S42+VLOOKUP($T$7&amp;"_"&amp;AA$7,calc_basis!$C$5:$G$37,5,FALSE)*$T42+VLOOKUP($U$7&amp;"_"&amp;AA$7,calc_basis!$C$5:$G$37,5,FALSE)*$U42</f>
        <v>0</v>
      </c>
      <c r="AB42" s="103">
        <f>VLOOKUP($R$7&amp;"_"&amp;AB$7,calc_basis!$C$5:$G$37,5,FALSE)*$R42+VLOOKUP($S$7&amp;"_"&amp;AB$7,calc_basis!$C$5:$G$37,5,FALSE)*$S42+VLOOKUP($T$7&amp;"_"&amp;AB$7,calc_basis!$C$5:$G$37,5,FALSE)*$T42+VLOOKUP($U$7&amp;"_"&amp;AB$7,calc_basis!$C$5:$G$37,5,FALSE)*$U42</f>
        <v>0</v>
      </c>
      <c r="AC42" s="103">
        <f>VLOOKUP($R$7&amp;"_"&amp;AC$7,calc_basis!$C$5:$G$37,5,FALSE)*$R42+VLOOKUP($S$7&amp;"_"&amp;AC$7,calc_basis!$C$5:$G$37,5,FALSE)*$S42+VLOOKUP($T$7&amp;"_"&amp;AC$7,calc_basis!$C$5:$G$37,5,FALSE)*$T42+VLOOKUP($U$7&amp;"_"&amp;AC$7,calc_basis!$C$5:$G$37,5,FALSE)*$U42</f>
        <v>7310.8219973613568</v>
      </c>
      <c r="AD42" s="103">
        <f>VLOOKUP($R$7&amp;"_"&amp;AD$7,calc_basis!$C$5:$G$37,5,FALSE)*$R42+VLOOKUP($S$7&amp;"_"&amp;AD$7,calc_basis!$C$5:$G$37,5,FALSE)*$S42+VLOOKUP($T$7&amp;"_"&amp;AD$7,calc_basis!$C$5:$G$37,5,FALSE)*$T42+VLOOKUP($U$7&amp;"_"&amp;AD$7,calc_basis!$C$5:$G$37,5,FALSE)*$U42</f>
        <v>0</v>
      </c>
      <c r="AE42" s="21"/>
      <c r="AG42" s="19"/>
      <c r="AH42" s="96">
        <f>'Input Data'!D41</f>
        <v>43977</v>
      </c>
      <c r="AI42" s="104">
        <f>Output!W42+AI41</f>
        <v>160427.11958979469</v>
      </c>
      <c r="AJ42" s="104">
        <f>Output!X42+AJ41</f>
        <v>160427.11958979469</v>
      </c>
      <c r="AK42" s="104">
        <f>Output!Y42+AK41</f>
        <v>160427.11958979469</v>
      </c>
      <c r="AL42" s="104">
        <f>Output!Z42+AL41</f>
        <v>160427.11958979469</v>
      </c>
      <c r="AM42" s="104">
        <f>Output!AA42+AM41</f>
        <v>0</v>
      </c>
      <c r="AN42" s="104">
        <f>Output!AB42+AN41</f>
        <v>0</v>
      </c>
      <c r="AO42" s="104">
        <f>Output!AC42+AO41</f>
        <v>160427.11958979469</v>
      </c>
      <c r="AP42" s="104">
        <f>Output!AD42+AP41</f>
        <v>0</v>
      </c>
      <c r="AQ42" s="21"/>
    </row>
    <row r="43" spans="3:43" ht="1" customHeight="1" x14ac:dyDescent="0.2">
      <c r="D43" s="19"/>
      <c r="E43" s="20"/>
      <c r="F43" s="43"/>
      <c r="G43" s="43"/>
      <c r="H43" s="43"/>
      <c r="I43" s="43"/>
      <c r="J43" s="43"/>
      <c r="K43" s="20"/>
      <c r="L43" s="20"/>
      <c r="M43" s="20"/>
      <c r="N43" s="21"/>
      <c r="P43" s="19"/>
      <c r="Q43" s="96">
        <f>'Input Data'!D42</f>
        <v>43978</v>
      </c>
      <c r="R43" s="103">
        <f>'Input Data'!F42</f>
        <v>63.060227165605703</v>
      </c>
      <c r="S43" s="103">
        <v>0</v>
      </c>
      <c r="T43" s="103">
        <f>'Input Data'!E42-'Input Data'!F42</f>
        <v>105.07671095056128</v>
      </c>
      <c r="U43" s="103">
        <f>5*'Input Data'!H42</f>
        <v>130.57640385890099</v>
      </c>
      <c r="V43" s="103"/>
      <c r="W43" s="103">
        <f>VLOOKUP($R$7&amp;"_"&amp;W$7,calc_basis!$C$5:$G$37,5,FALSE)*$R43+VLOOKUP($S$7&amp;"_"&amp;W$7,calc_basis!$C$5:$G$37,5,FALSE)*$S43+VLOOKUP($T$7&amp;"_"&amp;W$7,calc_basis!$C$5:$G$37,5,FALSE)*$T43+VLOOKUP($U$7&amp;"_"&amp;W$7,calc_basis!$C$5:$G$37,5,FALSE)*$U43</f>
        <v>7522.1948864159604</v>
      </c>
      <c r="X43" s="103">
        <f>VLOOKUP($R$7&amp;"_"&amp;X$7,calc_basis!$C$5:$G$37,5,FALSE)*$R43+VLOOKUP($S$7&amp;"_"&amp;X$7,calc_basis!$C$5:$G$37,5,FALSE)*$S43+VLOOKUP($T$7&amp;"_"&amp;X$7,calc_basis!$C$5:$G$37,5,FALSE)*$T43+VLOOKUP($U$7&amp;"_"&amp;X$7,calc_basis!$C$5:$G$37,5,FALSE)*$U43</f>
        <v>7522.1948864159604</v>
      </c>
      <c r="Y43" s="103">
        <f>VLOOKUP($R$7&amp;"_"&amp;Y$7,calc_basis!$C$5:$G$37,5,FALSE)*$R43+VLOOKUP($S$7&amp;"_"&amp;Y$7,calc_basis!$C$5:$G$37,5,FALSE)*$S43+VLOOKUP($T$7&amp;"_"&amp;Y$7,calc_basis!$C$5:$G$37,5,FALSE)*$T43+VLOOKUP($U$7&amp;"_"&amp;Y$7,calc_basis!$C$5:$G$37,5,FALSE)*$U43</f>
        <v>7522.1948864159604</v>
      </c>
      <c r="Z43" s="103">
        <f>VLOOKUP($R$7&amp;"_"&amp;Z$7,calc_basis!$C$5:$G$37,5,FALSE)*$R43+VLOOKUP($S$7&amp;"_"&amp;Z$7,calc_basis!$C$5:$G$37,5,FALSE)*$S43+VLOOKUP($T$7&amp;"_"&amp;Z$7,calc_basis!$C$5:$G$37,5,FALSE)*$T43+VLOOKUP($U$7&amp;"_"&amp;Z$7,calc_basis!$C$5:$G$37,5,FALSE)*$U43</f>
        <v>7522.1948864159604</v>
      </c>
      <c r="AA43" s="103">
        <f>VLOOKUP($R$7&amp;"_"&amp;AA$7,calc_basis!$C$5:$G$37,5,FALSE)*$R43+VLOOKUP($S$7&amp;"_"&amp;AA$7,calc_basis!$C$5:$G$37,5,FALSE)*$S43+VLOOKUP($T$7&amp;"_"&amp;AA$7,calc_basis!$C$5:$G$37,5,FALSE)*$T43+VLOOKUP($U$7&amp;"_"&amp;AA$7,calc_basis!$C$5:$G$37,5,FALSE)*$U43</f>
        <v>0</v>
      </c>
      <c r="AB43" s="103">
        <f>VLOOKUP($R$7&amp;"_"&amp;AB$7,calc_basis!$C$5:$G$37,5,FALSE)*$R43+VLOOKUP($S$7&amp;"_"&amp;AB$7,calc_basis!$C$5:$G$37,5,FALSE)*$S43+VLOOKUP($T$7&amp;"_"&amp;AB$7,calc_basis!$C$5:$G$37,5,FALSE)*$T43+VLOOKUP($U$7&amp;"_"&amp;AB$7,calc_basis!$C$5:$G$37,5,FALSE)*$U43</f>
        <v>0</v>
      </c>
      <c r="AC43" s="103">
        <f>VLOOKUP($R$7&amp;"_"&amp;AC$7,calc_basis!$C$5:$G$37,5,FALSE)*$R43+VLOOKUP($S$7&amp;"_"&amp;AC$7,calc_basis!$C$5:$G$37,5,FALSE)*$S43+VLOOKUP($T$7&amp;"_"&amp;AC$7,calc_basis!$C$5:$G$37,5,FALSE)*$T43+VLOOKUP($U$7&amp;"_"&amp;AC$7,calc_basis!$C$5:$G$37,5,FALSE)*$U43</f>
        <v>7522.1948864159604</v>
      </c>
      <c r="AD43" s="103">
        <f>VLOOKUP($R$7&amp;"_"&amp;AD$7,calc_basis!$C$5:$G$37,5,FALSE)*$R43+VLOOKUP($S$7&amp;"_"&amp;AD$7,calc_basis!$C$5:$G$37,5,FALSE)*$S43+VLOOKUP($T$7&amp;"_"&amp;AD$7,calc_basis!$C$5:$G$37,5,FALSE)*$T43+VLOOKUP($U$7&amp;"_"&amp;AD$7,calc_basis!$C$5:$G$37,5,FALSE)*$U43</f>
        <v>0</v>
      </c>
      <c r="AE43" s="21"/>
      <c r="AG43" s="19"/>
      <c r="AH43" s="96">
        <f>'Input Data'!D42</f>
        <v>43978</v>
      </c>
      <c r="AI43" s="104">
        <f>Output!W43+AI42</f>
        <v>167949.31447621065</v>
      </c>
      <c r="AJ43" s="104">
        <f>Output!X43+AJ42</f>
        <v>167949.31447621065</v>
      </c>
      <c r="AK43" s="104">
        <f>Output!Y43+AK42</f>
        <v>167949.31447621065</v>
      </c>
      <c r="AL43" s="104">
        <f>Output!Z43+AL42</f>
        <v>167949.31447621065</v>
      </c>
      <c r="AM43" s="104">
        <f>Output!AA43+AM42</f>
        <v>0</v>
      </c>
      <c r="AN43" s="104">
        <f>Output!AB43+AN42</f>
        <v>0</v>
      </c>
      <c r="AO43" s="104">
        <f>Output!AC43+AO42</f>
        <v>167949.31447621065</v>
      </c>
      <c r="AP43" s="104">
        <f>Output!AD43+AP42</f>
        <v>0</v>
      </c>
      <c r="AQ43" s="21"/>
    </row>
    <row r="44" spans="3:43" x14ac:dyDescent="0.2">
      <c r="D44" s="19"/>
      <c r="E44" s="20"/>
      <c r="F44" s="20"/>
      <c r="G44" s="20"/>
      <c r="H44" s="20"/>
      <c r="I44" s="20"/>
      <c r="J44" s="20"/>
      <c r="K44" s="20"/>
      <c r="L44" s="20"/>
      <c r="M44" s="20"/>
      <c r="N44" s="21"/>
      <c r="P44" s="19"/>
      <c r="Q44" s="96">
        <f>'Input Data'!D43</f>
        <v>43979</v>
      </c>
      <c r="R44" s="103">
        <f>'Input Data'!F43</f>
        <v>64.899025905921206</v>
      </c>
      <c r="S44" s="103">
        <v>0</v>
      </c>
      <c r="T44" s="103">
        <f>'Input Data'!E43-'Input Data'!F43</f>
        <v>108.09674505229779</v>
      </c>
      <c r="U44" s="103">
        <f>5*'Input Data'!H43</f>
        <v>134.23491406614801</v>
      </c>
      <c r="V44" s="103"/>
      <c r="W44" s="103">
        <f>VLOOKUP($R$7&amp;"_"&amp;W$7,calc_basis!$C$5:$G$37,5,FALSE)*$R44+VLOOKUP($S$7&amp;"_"&amp;W$7,calc_basis!$C$5:$G$37,5,FALSE)*$S44+VLOOKUP($T$7&amp;"_"&amp;W$7,calc_basis!$C$5:$G$37,5,FALSE)*$T44+VLOOKUP($U$7&amp;"_"&amp;W$7,calc_basis!$C$5:$G$37,5,FALSE)*$U44</f>
        <v>7737.4071101246236</v>
      </c>
      <c r="X44" s="103">
        <f>VLOOKUP($R$7&amp;"_"&amp;X$7,calc_basis!$C$5:$G$37,5,FALSE)*$R44+VLOOKUP($S$7&amp;"_"&amp;X$7,calc_basis!$C$5:$G$37,5,FALSE)*$S44+VLOOKUP($T$7&amp;"_"&amp;X$7,calc_basis!$C$5:$G$37,5,FALSE)*$T44+VLOOKUP($U$7&amp;"_"&amp;X$7,calc_basis!$C$5:$G$37,5,FALSE)*$U44</f>
        <v>7737.4071101246236</v>
      </c>
      <c r="Y44" s="103">
        <f>VLOOKUP($R$7&amp;"_"&amp;Y$7,calc_basis!$C$5:$G$37,5,FALSE)*$R44+VLOOKUP($S$7&amp;"_"&amp;Y$7,calc_basis!$C$5:$G$37,5,FALSE)*$S44+VLOOKUP($T$7&amp;"_"&amp;Y$7,calc_basis!$C$5:$G$37,5,FALSE)*$T44+VLOOKUP($U$7&amp;"_"&amp;Y$7,calc_basis!$C$5:$G$37,5,FALSE)*$U44</f>
        <v>7737.4071101246236</v>
      </c>
      <c r="Z44" s="103">
        <f>VLOOKUP($R$7&amp;"_"&amp;Z$7,calc_basis!$C$5:$G$37,5,FALSE)*$R44+VLOOKUP($S$7&amp;"_"&amp;Z$7,calc_basis!$C$5:$G$37,5,FALSE)*$S44+VLOOKUP($T$7&amp;"_"&amp;Z$7,calc_basis!$C$5:$G$37,5,FALSE)*$T44+VLOOKUP($U$7&amp;"_"&amp;Z$7,calc_basis!$C$5:$G$37,5,FALSE)*$U44</f>
        <v>7737.4071101246236</v>
      </c>
      <c r="AA44" s="103">
        <f>VLOOKUP($R$7&amp;"_"&amp;AA$7,calc_basis!$C$5:$G$37,5,FALSE)*$R44+VLOOKUP($S$7&amp;"_"&amp;AA$7,calc_basis!$C$5:$G$37,5,FALSE)*$S44+VLOOKUP($T$7&amp;"_"&amp;AA$7,calc_basis!$C$5:$G$37,5,FALSE)*$T44+VLOOKUP($U$7&amp;"_"&amp;AA$7,calc_basis!$C$5:$G$37,5,FALSE)*$U44</f>
        <v>0</v>
      </c>
      <c r="AB44" s="103">
        <f>VLOOKUP($R$7&amp;"_"&amp;AB$7,calc_basis!$C$5:$G$37,5,FALSE)*$R44+VLOOKUP($S$7&amp;"_"&amp;AB$7,calc_basis!$C$5:$G$37,5,FALSE)*$S44+VLOOKUP($T$7&amp;"_"&amp;AB$7,calc_basis!$C$5:$G$37,5,FALSE)*$T44+VLOOKUP($U$7&amp;"_"&amp;AB$7,calc_basis!$C$5:$G$37,5,FALSE)*$U44</f>
        <v>0</v>
      </c>
      <c r="AC44" s="103">
        <f>VLOOKUP($R$7&amp;"_"&amp;AC$7,calc_basis!$C$5:$G$37,5,FALSE)*$R44+VLOOKUP($S$7&amp;"_"&amp;AC$7,calc_basis!$C$5:$G$37,5,FALSE)*$S44+VLOOKUP($T$7&amp;"_"&amp;AC$7,calc_basis!$C$5:$G$37,5,FALSE)*$T44+VLOOKUP($U$7&amp;"_"&amp;AC$7,calc_basis!$C$5:$G$37,5,FALSE)*$U44</f>
        <v>7737.4071101246236</v>
      </c>
      <c r="AD44" s="103">
        <f>VLOOKUP($R$7&amp;"_"&amp;AD$7,calc_basis!$C$5:$G$37,5,FALSE)*$R44+VLOOKUP($S$7&amp;"_"&amp;AD$7,calc_basis!$C$5:$G$37,5,FALSE)*$S44+VLOOKUP($T$7&amp;"_"&amp;AD$7,calc_basis!$C$5:$G$37,5,FALSE)*$T44+VLOOKUP($U$7&amp;"_"&amp;AD$7,calc_basis!$C$5:$G$37,5,FALSE)*$U44</f>
        <v>0</v>
      </c>
      <c r="AE44" s="21"/>
      <c r="AG44" s="19"/>
      <c r="AH44" s="96">
        <f>'Input Data'!D43</f>
        <v>43979</v>
      </c>
      <c r="AI44" s="104">
        <f>Output!W44+AI43</f>
        <v>175686.72158633528</v>
      </c>
      <c r="AJ44" s="104">
        <f>Output!X44+AJ43</f>
        <v>175686.72158633528</v>
      </c>
      <c r="AK44" s="104">
        <f>Output!Y44+AK43</f>
        <v>175686.72158633528</v>
      </c>
      <c r="AL44" s="104">
        <f>Output!Z44+AL43</f>
        <v>175686.72158633528</v>
      </c>
      <c r="AM44" s="104">
        <f>Output!AA44+AM43</f>
        <v>0</v>
      </c>
      <c r="AN44" s="104">
        <f>Output!AB44+AN43</f>
        <v>0</v>
      </c>
      <c r="AO44" s="104">
        <f>Output!AC44+AO43</f>
        <v>175686.72158633528</v>
      </c>
      <c r="AP44" s="104">
        <f>Output!AD44+AP43</f>
        <v>0</v>
      </c>
      <c r="AQ44" s="21"/>
    </row>
    <row r="45" spans="3:43" ht="1" customHeight="1" x14ac:dyDescent="0.2">
      <c r="D45" s="19"/>
      <c r="E45" s="20"/>
      <c r="F45" s="56"/>
      <c r="G45" s="56"/>
      <c r="H45" s="56"/>
      <c r="I45" s="56"/>
      <c r="J45" s="56"/>
      <c r="K45" s="20"/>
      <c r="L45" s="20"/>
      <c r="M45" s="20"/>
      <c r="N45" s="21"/>
      <c r="P45" s="19"/>
      <c r="Q45" s="96">
        <f>'Input Data'!D44</f>
        <v>43980</v>
      </c>
      <c r="R45" s="103">
        <f>'Input Data'!F44</f>
        <v>66.772297059457401</v>
      </c>
      <c r="S45" s="103">
        <v>0</v>
      </c>
      <c r="T45" s="103">
        <f>'Input Data'!E44-'Input Data'!F44</f>
        <v>111.17036536244561</v>
      </c>
      <c r="U45" s="103">
        <f>5*'Input Data'!H44</f>
        <v>137.95201301063949</v>
      </c>
      <c r="V45" s="103"/>
      <c r="W45" s="103">
        <f>VLOOKUP($R$7&amp;"_"&amp;W$7,calc_basis!$C$5:$G$37,5,FALSE)*$R45+VLOOKUP($S$7&amp;"_"&amp;W$7,calc_basis!$C$5:$G$37,5,FALSE)*$S45+VLOOKUP($T$7&amp;"_"&amp;W$7,calc_basis!$C$5:$G$37,5,FALSE)*$T45+VLOOKUP($U$7&amp;"_"&amp;W$7,calc_basis!$C$5:$G$37,5,FALSE)*$U45</f>
        <v>7956.3755127194217</v>
      </c>
      <c r="X45" s="103">
        <f>VLOOKUP($R$7&amp;"_"&amp;X$7,calc_basis!$C$5:$G$37,5,FALSE)*$R45+VLOOKUP($S$7&amp;"_"&amp;X$7,calc_basis!$C$5:$G$37,5,FALSE)*$S45+VLOOKUP($T$7&amp;"_"&amp;X$7,calc_basis!$C$5:$G$37,5,FALSE)*$T45+VLOOKUP($U$7&amp;"_"&amp;X$7,calc_basis!$C$5:$G$37,5,FALSE)*$U45</f>
        <v>7956.3755127194217</v>
      </c>
      <c r="Y45" s="103">
        <f>VLOOKUP($R$7&amp;"_"&amp;Y$7,calc_basis!$C$5:$G$37,5,FALSE)*$R45+VLOOKUP($S$7&amp;"_"&amp;Y$7,calc_basis!$C$5:$G$37,5,FALSE)*$S45+VLOOKUP($T$7&amp;"_"&amp;Y$7,calc_basis!$C$5:$G$37,5,FALSE)*$T45+VLOOKUP($U$7&amp;"_"&amp;Y$7,calc_basis!$C$5:$G$37,5,FALSE)*$U45</f>
        <v>7956.3755127194217</v>
      </c>
      <c r="Z45" s="103">
        <f>VLOOKUP($R$7&amp;"_"&amp;Z$7,calc_basis!$C$5:$G$37,5,FALSE)*$R45+VLOOKUP($S$7&amp;"_"&amp;Z$7,calc_basis!$C$5:$G$37,5,FALSE)*$S45+VLOOKUP($T$7&amp;"_"&amp;Z$7,calc_basis!$C$5:$G$37,5,FALSE)*$T45+VLOOKUP($U$7&amp;"_"&amp;Z$7,calc_basis!$C$5:$G$37,5,FALSE)*$U45</f>
        <v>7956.3755127194217</v>
      </c>
      <c r="AA45" s="103">
        <f>VLOOKUP($R$7&amp;"_"&amp;AA$7,calc_basis!$C$5:$G$37,5,FALSE)*$R45+VLOOKUP($S$7&amp;"_"&amp;AA$7,calc_basis!$C$5:$G$37,5,FALSE)*$S45+VLOOKUP($T$7&amp;"_"&amp;AA$7,calc_basis!$C$5:$G$37,5,FALSE)*$T45+VLOOKUP($U$7&amp;"_"&amp;AA$7,calc_basis!$C$5:$G$37,5,FALSE)*$U45</f>
        <v>0</v>
      </c>
      <c r="AB45" s="103">
        <f>VLOOKUP($R$7&amp;"_"&amp;AB$7,calc_basis!$C$5:$G$37,5,FALSE)*$R45+VLOOKUP($S$7&amp;"_"&amp;AB$7,calc_basis!$C$5:$G$37,5,FALSE)*$S45+VLOOKUP($T$7&amp;"_"&amp;AB$7,calc_basis!$C$5:$G$37,5,FALSE)*$T45+VLOOKUP($U$7&amp;"_"&amp;AB$7,calc_basis!$C$5:$G$37,5,FALSE)*$U45</f>
        <v>0</v>
      </c>
      <c r="AC45" s="103">
        <f>VLOOKUP($R$7&amp;"_"&amp;AC$7,calc_basis!$C$5:$G$37,5,FALSE)*$R45+VLOOKUP($S$7&amp;"_"&amp;AC$7,calc_basis!$C$5:$G$37,5,FALSE)*$S45+VLOOKUP($T$7&amp;"_"&amp;AC$7,calc_basis!$C$5:$G$37,5,FALSE)*$T45+VLOOKUP($U$7&amp;"_"&amp;AC$7,calc_basis!$C$5:$G$37,5,FALSE)*$U45</f>
        <v>7956.3755127194217</v>
      </c>
      <c r="AD45" s="103">
        <f>VLOOKUP($R$7&amp;"_"&amp;AD$7,calc_basis!$C$5:$G$37,5,FALSE)*$R45+VLOOKUP($S$7&amp;"_"&amp;AD$7,calc_basis!$C$5:$G$37,5,FALSE)*$S45+VLOOKUP($T$7&amp;"_"&amp;AD$7,calc_basis!$C$5:$G$37,5,FALSE)*$T45+VLOOKUP($U$7&amp;"_"&amp;AD$7,calc_basis!$C$5:$G$37,5,FALSE)*$U45</f>
        <v>0</v>
      </c>
      <c r="AE45" s="21"/>
      <c r="AG45" s="19"/>
      <c r="AH45" s="96">
        <f>'Input Data'!D44</f>
        <v>43980</v>
      </c>
      <c r="AI45" s="104">
        <f>Output!W45+AI44</f>
        <v>183643.09709905469</v>
      </c>
      <c r="AJ45" s="104">
        <f>Output!X45+AJ44</f>
        <v>183643.09709905469</v>
      </c>
      <c r="AK45" s="104">
        <f>Output!Y45+AK44</f>
        <v>183643.09709905469</v>
      </c>
      <c r="AL45" s="104">
        <f>Output!Z45+AL44</f>
        <v>183643.09709905469</v>
      </c>
      <c r="AM45" s="104">
        <f>Output!AA45+AM44</f>
        <v>0</v>
      </c>
      <c r="AN45" s="104">
        <f>Output!AB45+AN44</f>
        <v>0</v>
      </c>
      <c r="AO45" s="104">
        <f>Output!AC45+AO44</f>
        <v>183643.09709905469</v>
      </c>
      <c r="AP45" s="104">
        <f>Output!AD45+AP44</f>
        <v>0</v>
      </c>
      <c r="AQ45" s="21"/>
    </row>
    <row r="46" spans="3:43" x14ac:dyDescent="0.2">
      <c r="D46" s="19"/>
      <c r="E46" s="20"/>
      <c r="F46" s="20"/>
      <c r="G46" s="20"/>
      <c r="H46" s="20"/>
      <c r="I46" s="20"/>
      <c r="J46" s="20"/>
      <c r="K46" s="20"/>
      <c r="L46" s="20"/>
      <c r="M46" s="20"/>
      <c r="N46" s="21"/>
      <c r="P46" s="19"/>
      <c r="Q46" s="96">
        <f>'Input Data'!D45</f>
        <v>43981</v>
      </c>
      <c r="R46" s="103">
        <f>'Input Data'!F45</f>
        <v>68.679394713023498</v>
      </c>
      <c r="S46" s="103">
        <v>0</v>
      </c>
      <c r="T46" s="103">
        <f>'Input Data'!E45-'Input Data'!F45</f>
        <v>114.29628884800451</v>
      </c>
      <c r="U46" s="103">
        <f>5*'Input Data'!H45</f>
        <v>141.72571074865499</v>
      </c>
      <c r="V46" s="103"/>
      <c r="W46" s="103">
        <f>VLOOKUP($R$7&amp;"_"&amp;W$7,calc_basis!$C$5:$G$37,5,FALSE)*$R46+VLOOKUP($S$7&amp;"_"&amp;W$7,calc_basis!$C$5:$G$37,5,FALSE)*$S46+VLOOKUP($T$7&amp;"_"&amp;W$7,calc_basis!$C$5:$G$37,5,FALSE)*$T46+VLOOKUP($U$7&amp;"_"&amp;W$7,calc_basis!$C$5:$G$37,5,FALSE)*$U46</f>
        <v>8179.0047308731937</v>
      </c>
      <c r="X46" s="103">
        <f>VLOOKUP($R$7&amp;"_"&amp;X$7,calc_basis!$C$5:$G$37,5,FALSE)*$R46+VLOOKUP($S$7&amp;"_"&amp;X$7,calc_basis!$C$5:$G$37,5,FALSE)*$S46+VLOOKUP($T$7&amp;"_"&amp;X$7,calc_basis!$C$5:$G$37,5,FALSE)*$T46+VLOOKUP($U$7&amp;"_"&amp;X$7,calc_basis!$C$5:$G$37,5,FALSE)*$U46</f>
        <v>8179.0047308731937</v>
      </c>
      <c r="Y46" s="103">
        <f>VLOOKUP($R$7&amp;"_"&amp;Y$7,calc_basis!$C$5:$G$37,5,FALSE)*$R46+VLOOKUP($S$7&amp;"_"&amp;Y$7,calc_basis!$C$5:$G$37,5,FALSE)*$S46+VLOOKUP($T$7&amp;"_"&amp;Y$7,calc_basis!$C$5:$G$37,5,FALSE)*$T46+VLOOKUP($U$7&amp;"_"&amp;Y$7,calc_basis!$C$5:$G$37,5,FALSE)*$U46</f>
        <v>8179.0047308731937</v>
      </c>
      <c r="Z46" s="103">
        <f>VLOOKUP($R$7&amp;"_"&amp;Z$7,calc_basis!$C$5:$G$37,5,FALSE)*$R46+VLOOKUP($S$7&amp;"_"&amp;Z$7,calc_basis!$C$5:$G$37,5,FALSE)*$S46+VLOOKUP($T$7&amp;"_"&amp;Z$7,calc_basis!$C$5:$G$37,5,FALSE)*$T46+VLOOKUP($U$7&amp;"_"&amp;Z$7,calc_basis!$C$5:$G$37,5,FALSE)*$U46</f>
        <v>8179.0047308731937</v>
      </c>
      <c r="AA46" s="103">
        <f>VLOOKUP($R$7&amp;"_"&amp;AA$7,calc_basis!$C$5:$G$37,5,FALSE)*$R46+VLOOKUP($S$7&amp;"_"&amp;AA$7,calc_basis!$C$5:$G$37,5,FALSE)*$S46+VLOOKUP($T$7&amp;"_"&amp;AA$7,calc_basis!$C$5:$G$37,5,FALSE)*$T46+VLOOKUP($U$7&amp;"_"&amp;AA$7,calc_basis!$C$5:$G$37,5,FALSE)*$U46</f>
        <v>0</v>
      </c>
      <c r="AB46" s="103">
        <f>VLOOKUP($R$7&amp;"_"&amp;AB$7,calc_basis!$C$5:$G$37,5,FALSE)*$R46+VLOOKUP($S$7&amp;"_"&amp;AB$7,calc_basis!$C$5:$G$37,5,FALSE)*$S46+VLOOKUP($T$7&amp;"_"&amp;AB$7,calc_basis!$C$5:$G$37,5,FALSE)*$T46+VLOOKUP($U$7&amp;"_"&amp;AB$7,calc_basis!$C$5:$G$37,5,FALSE)*$U46</f>
        <v>0</v>
      </c>
      <c r="AC46" s="103">
        <f>VLOOKUP($R$7&amp;"_"&amp;AC$7,calc_basis!$C$5:$G$37,5,FALSE)*$R46+VLOOKUP($S$7&amp;"_"&amp;AC$7,calc_basis!$C$5:$G$37,5,FALSE)*$S46+VLOOKUP($T$7&amp;"_"&amp;AC$7,calc_basis!$C$5:$G$37,5,FALSE)*$T46+VLOOKUP($U$7&amp;"_"&amp;AC$7,calc_basis!$C$5:$G$37,5,FALSE)*$U46</f>
        <v>8179.0047308731937</v>
      </c>
      <c r="AD46" s="103">
        <f>VLOOKUP($R$7&amp;"_"&amp;AD$7,calc_basis!$C$5:$G$37,5,FALSE)*$R46+VLOOKUP($S$7&amp;"_"&amp;AD$7,calc_basis!$C$5:$G$37,5,FALSE)*$S46+VLOOKUP($T$7&amp;"_"&amp;AD$7,calc_basis!$C$5:$G$37,5,FALSE)*$T46+VLOOKUP($U$7&amp;"_"&amp;AD$7,calc_basis!$C$5:$G$37,5,FALSE)*$U46</f>
        <v>0</v>
      </c>
      <c r="AE46" s="21"/>
      <c r="AG46" s="19"/>
      <c r="AH46" s="96">
        <f>'Input Data'!D45</f>
        <v>43981</v>
      </c>
      <c r="AI46" s="104">
        <f>Output!W46+AI45</f>
        <v>191822.10182992788</v>
      </c>
      <c r="AJ46" s="104">
        <f>Output!X46+AJ45</f>
        <v>191822.10182992788</v>
      </c>
      <c r="AK46" s="104">
        <f>Output!Y46+AK45</f>
        <v>191822.10182992788</v>
      </c>
      <c r="AL46" s="104">
        <f>Output!Z46+AL45</f>
        <v>191822.10182992788</v>
      </c>
      <c r="AM46" s="104">
        <f>Output!AA46+AM45</f>
        <v>0</v>
      </c>
      <c r="AN46" s="104">
        <f>Output!AB46+AN45</f>
        <v>0</v>
      </c>
      <c r="AO46" s="104">
        <f>Output!AC46+AO45</f>
        <v>191822.10182992788</v>
      </c>
      <c r="AP46" s="104">
        <f>Output!AD46+AP45</f>
        <v>0</v>
      </c>
      <c r="AQ46" s="21"/>
    </row>
    <row r="47" spans="3:43" ht="3" customHeight="1" x14ac:dyDescent="0.2">
      <c r="D47" s="19"/>
      <c r="E47" s="20"/>
      <c r="F47" s="20"/>
      <c r="G47" s="20"/>
      <c r="H47" s="20"/>
      <c r="I47" s="20"/>
      <c r="J47" s="20"/>
      <c r="K47" s="20"/>
      <c r="L47" s="20"/>
      <c r="M47" s="20"/>
      <c r="N47" s="21"/>
      <c r="P47" s="19"/>
      <c r="Q47" s="96">
        <f>'Input Data'!D46</f>
        <v>43982</v>
      </c>
      <c r="R47" s="103">
        <f>'Input Data'!F46</f>
        <v>70.619568931023593</v>
      </c>
      <c r="S47" s="103">
        <v>0</v>
      </c>
      <c r="T47" s="103">
        <f>'Input Data'!E46-'Input Data'!F46</f>
        <v>117.47305497272941</v>
      </c>
      <c r="U47" s="103">
        <f>5*'Input Data'!H46</f>
        <v>145.55379265888649</v>
      </c>
      <c r="V47" s="103"/>
      <c r="W47" s="103">
        <f>VLOOKUP($R$7&amp;"_"&amp;W$7,calc_basis!$C$5:$G$37,5,FALSE)*$R47+VLOOKUP($S$7&amp;"_"&amp;W$7,calc_basis!$C$5:$G$37,5,FALSE)*$S47+VLOOKUP($T$7&amp;"_"&amp;W$7,calc_basis!$C$5:$G$37,5,FALSE)*$T47+VLOOKUP($U$7&amp;"_"&amp;W$7,calc_basis!$C$5:$G$37,5,FALSE)*$U47</f>
        <v>8405.1867126141224</v>
      </c>
      <c r="X47" s="103">
        <f>VLOOKUP($R$7&amp;"_"&amp;X$7,calc_basis!$C$5:$G$37,5,FALSE)*$R47+VLOOKUP($S$7&amp;"_"&amp;X$7,calc_basis!$C$5:$G$37,5,FALSE)*$S47+VLOOKUP($T$7&amp;"_"&amp;X$7,calc_basis!$C$5:$G$37,5,FALSE)*$T47+VLOOKUP($U$7&amp;"_"&amp;X$7,calc_basis!$C$5:$G$37,5,FALSE)*$U47</f>
        <v>8405.1867126141224</v>
      </c>
      <c r="Y47" s="103">
        <f>VLOOKUP($R$7&amp;"_"&amp;Y$7,calc_basis!$C$5:$G$37,5,FALSE)*$R47+VLOOKUP($S$7&amp;"_"&amp;Y$7,calc_basis!$C$5:$G$37,5,FALSE)*$S47+VLOOKUP($T$7&amp;"_"&amp;Y$7,calc_basis!$C$5:$G$37,5,FALSE)*$T47+VLOOKUP($U$7&amp;"_"&amp;Y$7,calc_basis!$C$5:$G$37,5,FALSE)*$U47</f>
        <v>8405.1867126141224</v>
      </c>
      <c r="Z47" s="103">
        <f>VLOOKUP($R$7&amp;"_"&amp;Z$7,calc_basis!$C$5:$G$37,5,FALSE)*$R47+VLOOKUP($S$7&amp;"_"&amp;Z$7,calc_basis!$C$5:$G$37,5,FALSE)*$S47+VLOOKUP($T$7&amp;"_"&amp;Z$7,calc_basis!$C$5:$G$37,5,FALSE)*$T47+VLOOKUP($U$7&amp;"_"&amp;Z$7,calc_basis!$C$5:$G$37,5,FALSE)*$U47</f>
        <v>8405.1867126141224</v>
      </c>
      <c r="AA47" s="103">
        <f>VLOOKUP($R$7&amp;"_"&amp;AA$7,calc_basis!$C$5:$G$37,5,FALSE)*$R47+VLOOKUP($S$7&amp;"_"&amp;AA$7,calc_basis!$C$5:$G$37,5,FALSE)*$S47+VLOOKUP($T$7&amp;"_"&amp;AA$7,calc_basis!$C$5:$G$37,5,FALSE)*$T47+VLOOKUP($U$7&amp;"_"&amp;AA$7,calc_basis!$C$5:$G$37,5,FALSE)*$U47</f>
        <v>0</v>
      </c>
      <c r="AB47" s="103">
        <f>VLOOKUP($R$7&amp;"_"&amp;AB$7,calc_basis!$C$5:$G$37,5,FALSE)*$R47+VLOOKUP($S$7&amp;"_"&amp;AB$7,calc_basis!$C$5:$G$37,5,FALSE)*$S47+VLOOKUP($T$7&amp;"_"&amp;AB$7,calc_basis!$C$5:$G$37,5,FALSE)*$T47+VLOOKUP($U$7&amp;"_"&amp;AB$7,calc_basis!$C$5:$G$37,5,FALSE)*$U47</f>
        <v>0</v>
      </c>
      <c r="AC47" s="103">
        <f>VLOOKUP($R$7&amp;"_"&amp;AC$7,calc_basis!$C$5:$G$37,5,FALSE)*$R47+VLOOKUP($S$7&amp;"_"&amp;AC$7,calc_basis!$C$5:$G$37,5,FALSE)*$S47+VLOOKUP($T$7&amp;"_"&amp;AC$7,calc_basis!$C$5:$G$37,5,FALSE)*$T47+VLOOKUP($U$7&amp;"_"&amp;AC$7,calc_basis!$C$5:$G$37,5,FALSE)*$U47</f>
        <v>8405.1867126141224</v>
      </c>
      <c r="AD47" s="103">
        <f>VLOOKUP($R$7&amp;"_"&amp;AD$7,calc_basis!$C$5:$G$37,5,FALSE)*$R47+VLOOKUP($S$7&amp;"_"&amp;AD$7,calc_basis!$C$5:$G$37,5,FALSE)*$S47+VLOOKUP($T$7&amp;"_"&amp;AD$7,calc_basis!$C$5:$G$37,5,FALSE)*$T47+VLOOKUP($U$7&amp;"_"&amp;AD$7,calc_basis!$C$5:$G$37,5,FALSE)*$U47</f>
        <v>0</v>
      </c>
      <c r="AE47" s="21"/>
      <c r="AG47" s="19"/>
      <c r="AH47" s="96">
        <f>'Input Data'!D46</f>
        <v>43982</v>
      </c>
      <c r="AI47" s="104">
        <f>Output!W47+AI46</f>
        <v>200227.288542542</v>
      </c>
      <c r="AJ47" s="104">
        <f>Output!X47+AJ46</f>
        <v>200227.288542542</v>
      </c>
      <c r="AK47" s="104">
        <f>Output!Y47+AK46</f>
        <v>200227.288542542</v>
      </c>
      <c r="AL47" s="104">
        <f>Output!Z47+AL46</f>
        <v>200227.288542542</v>
      </c>
      <c r="AM47" s="104">
        <f>Output!AA47+AM46</f>
        <v>0</v>
      </c>
      <c r="AN47" s="104">
        <f>Output!AB47+AN46</f>
        <v>0</v>
      </c>
      <c r="AO47" s="104">
        <f>Output!AC47+AO46</f>
        <v>200227.288542542</v>
      </c>
      <c r="AP47" s="104">
        <f>Output!AD47+AP46</f>
        <v>0</v>
      </c>
      <c r="AQ47" s="21"/>
    </row>
    <row r="48" spans="3:43" x14ac:dyDescent="0.2">
      <c r="D48" s="19"/>
      <c r="E48" s="20"/>
      <c r="F48" s="20"/>
      <c r="G48" s="20"/>
      <c r="H48" s="20"/>
      <c r="I48" s="20"/>
      <c r="J48" s="20"/>
      <c r="K48" s="20"/>
      <c r="L48" s="20"/>
      <c r="M48" s="20"/>
      <c r="N48" s="21"/>
      <c r="P48" s="19"/>
      <c r="Q48" s="96">
        <f>'Input Data'!D47</f>
        <v>43983</v>
      </c>
      <c r="R48" s="103">
        <f>'Input Data'!F47</f>
        <v>72.591961386291004</v>
      </c>
      <c r="S48" s="103">
        <v>0</v>
      </c>
      <c r="T48" s="103">
        <f>'Input Data'!E47-'Input Data'!F47</f>
        <v>120.69901900049099</v>
      </c>
      <c r="U48" s="103">
        <f>5*'Input Data'!H47</f>
        <v>149.43381264082151</v>
      </c>
      <c r="V48" s="103"/>
      <c r="W48" s="103">
        <f>VLOOKUP($R$7&amp;"_"&amp;W$7,calc_basis!$C$5:$G$37,5,FALSE)*$R48+VLOOKUP($S$7&amp;"_"&amp;W$7,calc_basis!$C$5:$G$37,5,FALSE)*$S48+VLOOKUP($T$7&amp;"_"&amp;W$7,calc_basis!$C$5:$G$37,5,FALSE)*$T48+VLOOKUP($U$7&amp;"_"&amp;W$7,calc_basis!$C$5:$G$37,5,FALSE)*$U48</f>
        <v>8634.8002571298457</v>
      </c>
      <c r="X48" s="103">
        <f>VLOOKUP($R$7&amp;"_"&amp;X$7,calc_basis!$C$5:$G$37,5,FALSE)*$R48+VLOOKUP($S$7&amp;"_"&amp;X$7,calc_basis!$C$5:$G$37,5,FALSE)*$S48+VLOOKUP($T$7&amp;"_"&amp;X$7,calc_basis!$C$5:$G$37,5,FALSE)*$T48+VLOOKUP($U$7&amp;"_"&amp;X$7,calc_basis!$C$5:$G$37,5,FALSE)*$U48</f>
        <v>8634.8002571298457</v>
      </c>
      <c r="Y48" s="103">
        <f>VLOOKUP($R$7&amp;"_"&amp;Y$7,calc_basis!$C$5:$G$37,5,FALSE)*$R48+VLOOKUP($S$7&amp;"_"&amp;Y$7,calc_basis!$C$5:$G$37,5,FALSE)*$S48+VLOOKUP($T$7&amp;"_"&amp;Y$7,calc_basis!$C$5:$G$37,5,FALSE)*$T48+VLOOKUP($U$7&amp;"_"&amp;Y$7,calc_basis!$C$5:$G$37,5,FALSE)*$U48</f>
        <v>8634.8002571298457</v>
      </c>
      <c r="Z48" s="103">
        <f>VLOOKUP($R$7&amp;"_"&amp;Z$7,calc_basis!$C$5:$G$37,5,FALSE)*$R48+VLOOKUP($S$7&amp;"_"&amp;Z$7,calc_basis!$C$5:$G$37,5,FALSE)*$S48+VLOOKUP($T$7&amp;"_"&amp;Z$7,calc_basis!$C$5:$G$37,5,FALSE)*$T48+VLOOKUP($U$7&amp;"_"&amp;Z$7,calc_basis!$C$5:$G$37,5,FALSE)*$U48</f>
        <v>8634.8002571298457</v>
      </c>
      <c r="AA48" s="103">
        <f>VLOOKUP($R$7&amp;"_"&amp;AA$7,calc_basis!$C$5:$G$37,5,FALSE)*$R48+VLOOKUP($S$7&amp;"_"&amp;AA$7,calc_basis!$C$5:$G$37,5,FALSE)*$S48+VLOOKUP($T$7&amp;"_"&amp;AA$7,calc_basis!$C$5:$G$37,5,FALSE)*$T48+VLOOKUP($U$7&amp;"_"&amp;AA$7,calc_basis!$C$5:$G$37,5,FALSE)*$U48</f>
        <v>0</v>
      </c>
      <c r="AB48" s="103">
        <f>VLOOKUP($R$7&amp;"_"&amp;AB$7,calc_basis!$C$5:$G$37,5,FALSE)*$R48+VLOOKUP($S$7&amp;"_"&amp;AB$7,calc_basis!$C$5:$G$37,5,FALSE)*$S48+VLOOKUP($T$7&amp;"_"&amp;AB$7,calc_basis!$C$5:$G$37,5,FALSE)*$T48+VLOOKUP($U$7&amp;"_"&amp;AB$7,calc_basis!$C$5:$G$37,5,FALSE)*$U48</f>
        <v>0</v>
      </c>
      <c r="AC48" s="103">
        <f>VLOOKUP($R$7&amp;"_"&amp;AC$7,calc_basis!$C$5:$G$37,5,FALSE)*$R48+VLOOKUP($S$7&amp;"_"&amp;AC$7,calc_basis!$C$5:$G$37,5,FALSE)*$S48+VLOOKUP($T$7&amp;"_"&amp;AC$7,calc_basis!$C$5:$G$37,5,FALSE)*$T48+VLOOKUP($U$7&amp;"_"&amp;AC$7,calc_basis!$C$5:$G$37,5,FALSE)*$U48</f>
        <v>8634.8002571298457</v>
      </c>
      <c r="AD48" s="103">
        <f>VLOOKUP($R$7&amp;"_"&amp;AD$7,calc_basis!$C$5:$G$37,5,FALSE)*$R48+VLOOKUP($S$7&amp;"_"&amp;AD$7,calc_basis!$C$5:$G$37,5,FALSE)*$S48+VLOOKUP($T$7&amp;"_"&amp;AD$7,calc_basis!$C$5:$G$37,5,FALSE)*$T48+VLOOKUP($U$7&amp;"_"&amp;AD$7,calc_basis!$C$5:$G$37,5,FALSE)*$U48</f>
        <v>0</v>
      </c>
      <c r="AE48" s="21"/>
      <c r="AG48" s="19"/>
      <c r="AH48" s="96">
        <f>'Input Data'!D47</f>
        <v>43983</v>
      </c>
      <c r="AI48" s="104">
        <f>Output!W48+AI47</f>
        <v>208862.08879967185</v>
      </c>
      <c r="AJ48" s="104">
        <f>Output!X48+AJ47</f>
        <v>208862.08879967185</v>
      </c>
      <c r="AK48" s="104">
        <f>Output!Y48+AK47</f>
        <v>208862.08879967185</v>
      </c>
      <c r="AL48" s="104">
        <f>Output!Z48+AL47</f>
        <v>208862.08879967185</v>
      </c>
      <c r="AM48" s="104">
        <f>Output!AA48+AM47</f>
        <v>0</v>
      </c>
      <c r="AN48" s="104">
        <f>Output!AB48+AN47</f>
        <v>0</v>
      </c>
      <c r="AO48" s="104">
        <f>Output!AC48+AO47</f>
        <v>208862.08879967185</v>
      </c>
      <c r="AP48" s="104">
        <f>Output!AD48+AP47</f>
        <v>0</v>
      </c>
      <c r="AQ48" s="21"/>
    </row>
    <row r="49" spans="4:43" x14ac:dyDescent="0.2">
      <c r="D49" s="19"/>
      <c r="E49" s="20"/>
      <c r="F49" s="20"/>
      <c r="G49" s="20"/>
      <c r="H49" s="20"/>
      <c r="I49" s="20"/>
      <c r="J49" s="20"/>
      <c r="K49" s="20"/>
      <c r="L49" s="20"/>
      <c r="M49" s="20"/>
      <c r="N49" s="21"/>
      <c r="P49" s="19"/>
      <c r="Q49" s="96">
        <f>'Input Data'!D48</f>
        <v>43984</v>
      </c>
      <c r="R49" s="103">
        <f>'Input Data'!F48</f>
        <v>74.595601142949803</v>
      </c>
      <c r="S49" s="103">
        <v>0</v>
      </c>
      <c r="T49" s="103">
        <f>'Input Data'!E48-'Input Data'!F48</f>
        <v>123.97234563177518</v>
      </c>
      <c r="U49" s="103">
        <f>5*'Input Data'!H48</f>
        <v>153.36308688957649</v>
      </c>
      <c r="V49" s="103"/>
      <c r="W49" s="103">
        <f>VLOOKUP($R$7&amp;"_"&amp;W$7,calc_basis!$C$5:$G$37,5,FALSE)*$R49+VLOOKUP($S$7&amp;"_"&amp;W$7,calc_basis!$C$5:$G$37,5,FALSE)*$S49+VLOOKUP($T$7&amp;"_"&amp;W$7,calc_basis!$C$5:$G$37,5,FALSE)*$T49+VLOOKUP($U$7&amp;"_"&amp;W$7,calc_basis!$C$5:$G$37,5,FALSE)*$U49</f>
        <v>8867.7105800014033</v>
      </c>
      <c r="X49" s="103">
        <f>VLOOKUP($R$7&amp;"_"&amp;X$7,calc_basis!$C$5:$G$37,5,FALSE)*$R49+VLOOKUP($S$7&amp;"_"&amp;X$7,calc_basis!$C$5:$G$37,5,FALSE)*$S49+VLOOKUP($T$7&amp;"_"&amp;X$7,calc_basis!$C$5:$G$37,5,FALSE)*$T49+VLOOKUP($U$7&amp;"_"&amp;X$7,calc_basis!$C$5:$G$37,5,FALSE)*$U49</f>
        <v>8867.7105800014033</v>
      </c>
      <c r="Y49" s="103">
        <f>VLOOKUP($R$7&amp;"_"&amp;Y$7,calc_basis!$C$5:$G$37,5,FALSE)*$R49+VLOOKUP($S$7&amp;"_"&amp;Y$7,calc_basis!$C$5:$G$37,5,FALSE)*$S49+VLOOKUP($T$7&amp;"_"&amp;Y$7,calc_basis!$C$5:$G$37,5,FALSE)*$T49+VLOOKUP($U$7&amp;"_"&amp;Y$7,calc_basis!$C$5:$G$37,5,FALSE)*$U49</f>
        <v>8867.7105800014033</v>
      </c>
      <c r="Z49" s="103">
        <f>VLOOKUP($R$7&amp;"_"&amp;Z$7,calc_basis!$C$5:$G$37,5,FALSE)*$R49+VLOOKUP($S$7&amp;"_"&amp;Z$7,calc_basis!$C$5:$G$37,5,FALSE)*$S49+VLOOKUP($T$7&amp;"_"&amp;Z$7,calc_basis!$C$5:$G$37,5,FALSE)*$T49+VLOOKUP($U$7&amp;"_"&amp;Z$7,calc_basis!$C$5:$G$37,5,FALSE)*$U49</f>
        <v>8867.7105800014033</v>
      </c>
      <c r="AA49" s="103">
        <f>VLOOKUP($R$7&amp;"_"&amp;AA$7,calc_basis!$C$5:$G$37,5,FALSE)*$R49+VLOOKUP($S$7&amp;"_"&amp;AA$7,calc_basis!$C$5:$G$37,5,FALSE)*$S49+VLOOKUP($T$7&amp;"_"&amp;AA$7,calc_basis!$C$5:$G$37,5,FALSE)*$T49+VLOOKUP($U$7&amp;"_"&amp;AA$7,calc_basis!$C$5:$G$37,5,FALSE)*$U49</f>
        <v>0</v>
      </c>
      <c r="AB49" s="103">
        <f>VLOOKUP($R$7&amp;"_"&amp;AB$7,calc_basis!$C$5:$G$37,5,FALSE)*$R49+VLOOKUP($S$7&amp;"_"&amp;AB$7,calc_basis!$C$5:$G$37,5,FALSE)*$S49+VLOOKUP($T$7&amp;"_"&amp;AB$7,calc_basis!$C$5:$G$37,5,FALSE)*$T49+VLOOKUP($U$7&amp;"_"&amp;AB$7,calc_basis!$C$5:$G$37,5,FALSE)*$U49</f>
        <v>0</v>
      </c>
      <c r="AC49" s="103">
        <f>VLOOKUP($R$7&amp;"_"&amp;AC$7,calc_basis!$C$5:$G$37,5,FALSE)*$R49+VLOOKUP($S$7&amp;"_"&amp;AC$7,calc_basis!$C$5:$G$37,5,FALSE)*$S49+VLOOKUP($T$7&amp;"_"&amp;AC$7,calc_basis!$C$5:$G$37,5,FALSE)*$T49+VLOOKUP($U$7&amp;"_"&amp;AC$7,calc_basis!$C$5:$G$37,5,FALSE)*$U49</f>
        <v>8867.7105800014033</v>
      </c>
      <c r="AD49" s="103">
        <f>VLOOKUP($R$7&amp;"_"&amp;AD$7,calc_basis!$C$5:$G$37,5,FALSE)*$R49+VLOOKUP($S$7&amp;"_"&amp;AD$7,calc_basis!$C$5:$G$37,5,FALSE)*$S49+VLOOKUP($T$7&amp;"_"&amp;AD$7,calc_basis!$C$5:$G$37,5,FALSE)*$T49+VLOOKUP($U$7&amp;"_"&amp;AD$7,calc_basis!$C$5:$G$37,5,FALSE)*$U49</f>
        <v>0</v>
      </c>
      <c r="AE49" s="21"/>
      <c r="AG49" s="19"/>
      <c r="AH49" s="96">
        <f>'Input Data'!D48</f>
        <v>43984</v>
      </c>
      <c r="AI49" s="104">
        <f>Output!W49+AI48</f>
        <v>217729.79937967326</v>
      </c>
      <c r="AJ49" s="104">
        <f>Output!X49+AJ48</f>
        <v>217729.79937967326</v>
      </c>
      <c r="AK49" s="104">
        <f>Output!Y49+AK48</f>
        <v>217729.79937967326</v>
      </c>
      <c r="AL49" s="104">
        <f>Output!Z49+AL48</f>
        <v>217729.79937967326</v>
      </c>
      <c r="AM49" s="104">
        <f>Output!AA49+AM48</f>
        <v>0</v>
      </c>
      <c r="AN49" s="104">
        <f>Output!AB49+AN48</f>
        <v>0</v>
      </c>
      <c r="AO49" s="104">
        <f>Output!AC49+AO48</f>
        <v>217729.79937967326</v>
      </c>
      <c r="AP49" s="104">
        <f>Output!AD49+AP48</f>
        <v>0</v>
      </c>
      <c r="AQ49" s="21"/>
    </row>
    <row r="50" spans="4:43" x14ac:dyDescent="0.2">
      <c r="D50" s="19"/>
      <c r="E50" s="20"/>
      <c r="F50" s="20"/>
      <c r="G50" s="20"/>
      <c r="H50" s="20"/>
      <c r="I50" s="20"/>
      <c r="J50" s="20"/>
      <c r="K50" s="20"/>
      <c r="L50" s="20"/>
      <c r="M50" s="20"/>
      <c r="N50" s="21"/>
      <c r="P50" s="19"/>
      <c r="Q50" s="96">
        <f>'Input Data'!D49</f>
        <v>43985</v>
      </c>
      <c r="R50" s="103">
        <f>'Input Data'!F49</f>
        <v>76.629400629421497</v>
      </c>
      <c r="S50" s="103">
        <v>0</v>
      </c>
      <c r="T50" s="103">
        <f>'Input Data'!E49-'Input Data'!F49</f>
        <v>127.29100304023152</v>
      </c>
      <c r="U50" s="103">
        <f>5*'Input Data'!H49</f>
        <v>157.3386883335375</v>
      </c>
      <c r="V50" s="103"/>
      <c r="W50" s="103">
        <f>VLOOKUP($R$7&amp;"_"&amp;W$7,calc_basis!$C$5:$G$37,5,FALSE)*$R50+VLOOKUP($S$7&amp;"_"&amp;W$7,calc_basis!$C$5:$G$37,5,FALSE)*$S50+VLOOKUP($T$7&amp;"_"&amp;W$7,calc_basis!$C$5:$G$37,5,FALSE)*$T50+VLOOKUP($U$7&amp;"_"&amp;W$7,calc_basis!$C$5:$G$37,5,FALSE)*$U50</f>
        <v>9103.7689086390346</v>
      </c>
      <c r="X50" s="103">
        <f>VLOOKUP($R$7&amp;"_"&amp;X$7,calc_basis!$C$5:$G$37,5,FALSE)*$R50+VLOOKUP($S$7&amp;"_"&amp;X$7,calc_basis!$C$5:$G$37,5,FALSE)*$S50+VLOOKUP($T$7&amp;"_"&amp;X$7,calc_basis!$C$5:$G$37,5,FALSE)*$T50+VLOOKUP($U$7&amp;"_"&amp;X$7,calc_basis!$C$5:$G$37,5,FALSE)*$U50</f>
        <v>9103.7689086390346</v>
      </c>
      <c r="Y50" s="103">
        <f>VLOOKUP($R$7&amp;"_"&amp;Y$7,calc_basis!$C$5:$G$37,5,FALSE)*$R50+VLOOKUP($S$7&amp;"_"&amp;Y$7,calc_basis!$C$5:$G$37,5,FALSE)*$S50+VLOOKUP($T$7&amp;"_"&amp;Y$7,calc_basis!$C$5:$G$37,5,FALSE)*$T50+VLOOKUP($U$7&amp;"_"&amp;Y$7,calc_basis!$C$5:$G$37,5,FALSE)*$U50</f>
        <v>9103.7689086390346</v>
      </c>
      <c r="Z50" s="103">
        <f>VLOOKUP($R$7&amp;"_"&amp;Z$7,calc_basis!$C$5:$G$37,5,FALSE)*$R50+VLOOKUP($S$7&amp;"_"&amp;Z$7,calc_basis!$C$5:$G$37,5,FALSE)*$S50+VLOOKUP($T$7&amp;"_"&amp;Z$7,calc_basis!$C$5:$G$37,5,FALSE)*$T50+VLOOKUP($U$7&amp;"_"&amp;Z$7,calc_basis!$C$5:$G$37,5,FALSE)*$U50</f>
        <v>9103.7689086390346</v>
      </c>
      <c r="AA50" s="103">
        <f>VLOOKUP($R$7&amp;"_"&amp;AA$7,calc_basis!$C$5:$G$37,5,FALSE)*$R50+VLOOKUP($S$7&amp;"_"&amp;AA$7,calc_basis!$C$5:$G$37,5,FALSE)*$S50+VLOOKUP($T$7&amp;"_"&amp;AA$7,calc_basis!$C$5:$G$37,5,FALSE)*$T50+VLOOKUP($U$7&amp;"_"&amp;AA$7,calc_basis!$C$5:$G$37,5,FALSE)*$U50</f>
        <v>0</v>
      </c>
      <c r="AB50" s="103">
        <f>VLOOKUP($R$7&amp;"_"&amp;AB$7,calc_basis!$C$5:$G$37,5,FALSE)*$R50+VLOOKUP($S$7&amp;"_"&amp;AB$7,calc_basis!$C$5:$G$37,5,FALSE)*$S50+VLOOKUP($T$7&amp;"_"&amp;AB$7,calc_basis!$C$5:$G$37,5,FALSE)*$T50+VLOOKUP($U$7&amp;"_"&amp;AB$7,calc_basis!$C$5:$G$37,5,FALSE)*$U50</f>
        <v>0</v>
      </c>
      <c r="AC50" s="103">
        <f>VLOOKUP($R$7&amp;"_"&amp;AC$7,calc_basis!$C$5:$G$37,5,FALSE)*$R50+VLOOKUP($S$7&amp;"_"&amp;AC$7,calc_basis!$C$5:$G$37,5,FALSE)*$S50+VLOOKUP($T$7&amp;"_"&amp;AC$7,calc_basis!$C$5:$G$37,5,FALSE)*$T50+VLOOKUP($U$7&amp;"_"&amp;AC$7,calc_basis!$C$5:$G$37,5,FALSE)*$U50</f>
        <v>9103.7689086390346</v>
      </c>
      <c r="AD50" s="103">
        <f>VLOOKUP($R$7&amp;"_"&amp;AD$7,calc_basis!$C$5:$G$37,5,FALSE)*$R50+VLOOKUP($S$7&amp;"_"&amp;AD$7,calc_basis!$C$5:$G$37,5,FALSE)*$S50+VLOOKUP($T$7&amp;"_"&amp;AD$7,calc_basis!$C$5:$G$37,5,FALSE)*$T50+VLOOKUP($U$7&amp;"_"&amp;AD$7,calc_basis!$C$5:$G$37,5,FALSE)*$U50</f>
        <v>0</v>
      </c>
      <c r="AE50" s="21"/>
      <c r="AG50" s="19"/>
      <c r="AH50" s="96">
        <f>'Input Data'!D49</f>
        <v>43985</v>
      </c>
      <c r="AI50" s="104">
        <f>Output!W50+AI49</f>
        <v>226833.56828831229</v>
      </c>
      <c r="AJ50" s="104">
        <f>Output!X50+AJ49</f>
        <v>226833.56828831229</v>
      </c>
      <c r="AK50" s="104">
        <f>Output!Y50+AK49</f>
        <v>226833.56828831229</v>
      </c>
      <c r="AL50" s="104">
        <f>Output!Z50+AL49</f>
        <v>226833.56828831229</v>
      </c>
      <c r="AM50" s="104">
        <f>Output!AA50+AM49</f>
        <v>0</v>
      </c>
      <c r="AN50" s="104">
        <f>Output!AB50+AN49</f>
        <v>0</v>
      </c>
      <c r="AO50" s="104">
        <f>Output!AC50+AO49</f>
        <v>226833.56828831229</v>
      </c>
      <c r="AP50" s="104">
        <f>Output!AD50+AP49</f>
        <v>0</v>
      </c>
      <c r="AQ50" s="21"/>
    </row>
    <row r="51" spans="4:43" ht="1" customHeight="1" x14ac:dyDescent="0.2">
      <c r="D51" s="19"/>
      <c r="E51" s="20"/>
      <c r="F51" s="20"/>
      <c r="G51" s="20"/>
      <c r="H51" s="20"/>
      <c r="I51" s="20"/>
      <c r="J51" s="20"/>
      <c r="K51" s="20"/>
      <c r="L51" s="20"/>
      <c r="M51" s="20"/>
      <c r="N51" s="21"/>
      <c r="P51" s="19"/>
      <c r="Q51" s="96">
        <f>'Input Data'!D50</f>
        <v>43986</v>
      </c>
      <c r="R51" s="103">
        <f>'Input Data'!F50</f>
        <v>78.692151841860706</v>
      </c>
      <c r="S51" s="103">
        <v>0</v>
      </c>
      <c r="T51" s="103">
        <f>'Input Data'!E50-'Input Data'!F50</f>
        <v>130.65275737933132</v>
      </c>
      <c r="U51" s="103">
        <f>5*'Input Data'!H50</f>
        <v>161.35744182384499</v>
      </c>
      <c r="V51" s="103"/>
      <c r="W51" s="103">
        <f>VLOOKUP($R$7&amp;"_"&amp;W$7,calc_basis!$C$5:$G$37,5,FALSE)*$R51+VLOOKUP($S$7&amp;"_"&amp;W$7,calc_basis!$C$5:$G$37,5,FALSE)*$S51+VLOOKUP($T$7&amp;"_"&amp;W$7,calc_basis!$C$5:$G$37,5,FALSE)*$T51+VLOOKUP($U$7&amp;"_"&amp;W$7,calc_basis!$C$5:$G$37,5,FALSE)*$U51</f>
        <v>9342.8121129014671</v>
      </c>
      <c r="X51" s="103">
        <f>VLOOKUP($R$7&amp;"_"&amp;X$7,calc_basis!$C$5:$G$37,5,FALSE)*$R51+VLOOKUP($S$7&amp;"_"&amp;X$7,calc_basis!$C$5:$G$37,5,FALSE)*$S51+VLOOKUP($T$7&amp;"_"&amp;X$7,calc_basis!$C$5:$G$37,5,FALSE)*$T51+VLOOKUP($U$7&amp;"_"&amp;X$7,calc_basis!$C$5:$G$37,5,FALSE)*$U51</f>
        <v>9342.8121129014671</v>
      </c>
      <c r="Y51" s="103">
        <f>VLOOKUP($R$7&amp;"_"&amp;Y$7,calc_basis!$C$5:$G$37,5,FALSE)*$R51+VLOOKUP($S$7&amp;"_"&amp;Y$7,calc_basis!$C$5:$G$37,5,FALSE)*$S51+VLOOKUP($T$7&amp;"_"&amp;Y$7,calc_basis!$C$5:$G$37,5,FALSE)*$T51+VLOOKUP($U$7&amp;"_"&amp;Y$7,calc_basis!$C$5:$G$37,5,FALSE)*$U51</f>
        <v>9342.8121129014671</v>
      </c>
      <c r="Z51" s="103">
        <f>VLOOKUP($R$7&amp;"_"&amp;Z$7,calc_basis!$C$5:$G$37,5,FALSE)*$R51+VLOOKUP($S$7&amp;"_"&amp;Z$7,calc_basis!$C$5:$G$37,5,FALSE)*$S51+VLOOKUP($T$7&amp;"_"&amp;Z$7,calc_basis!$C$5:$G$37,5,FALSE)*$T51+VLOOKUP($U$7&amp;"_"&amp;Z$7,calc_basis!$C$5:$G$37,5,FALSE)*$U51</f>
        <v>9342.8121129014671</v>
      </c>
      <c r="AA51" s="103">
        <f>VLOOKUP($R$7&amp;"_"&amp;AA$7,calc_basis!$C$5:$G$37,5,FALSE)*$R51+VLOOKUP($S$7&amp;"_"&amp;AA$7,calc_basis!$C$5:$G$37,5,FALSE)*$S51+VLOOKUP($T$7&amp;"_"&amp;AA$7,calc_basis!$C$5:$G$37,5,FALSE)*$T51+VLOOKUP($U$7&amp;"_"&amp;AA$7,calc_basis!$C$5:$G$37,5,FALSE)*$U51</f>
        <v>0</v>
      </c>
      <c r="AB51" s="103">
        <f>VLOOKUP($R$7&amp;"_"&amp;AB$7,calc_basis!$C$5:$G$37,5,FALSE)*$R51+VLOOKUP($S$7&amp;"_"&amp;AB$7,calc_basis!$C$5:$G$37,5,FALSE)*$S51+VLOOKUP($T$7&amp;"_"&amp;AB$7,calc_basis!$C$5:$G$37,5,FALSE)*$T51+VLOOKUP($U$7&amp;"_"&amp;AB$7,calc_basis!$C$5:$G$37,5,FALSE)*$U51</f>
        <v>0</v>
      </c>
      <c r="AC51" s="103">
        <f>VLOOKUP($R$7&amp;"_"&amp;AC$7,calc_basis!$C$5:$G$37,5,FALSE)*$R51+VLOOKUP($S$7&amp;"_"&amp;AC$7,calc_basis!$C$5:$G$37,5,FALSE)*$S51+VLOOKUP($T$7&amp;"_"&amp;AC$7,calc_basis!$C$5:$G$37,5,FALSE)*$T51+VLOOKUP($U$7&amp;"_"&amp;AC$7,calc_basis!$C$5:$G$37,5,FALSE)*$U51</f>
        <v>9342.8121129014671</v>
      </c>
      <c r="AD51" s="103">
        <f>VLOOKUP($R$7&amp;"_"&amp;AD$7,calc_basis!$C$5:$G$37,5,FALSE)*$R51+VLOOKUP($S$7&amp;"_"&amp;AD$7,calc_basis!$C$5:$G$37,5,FALSE)*$S51+VLOOKUP($T$7&amp;"_"&amp;AD$7,calc_basis!$C$5:$G$37,5,FALSE)*$T51+VLOOKUP($U$7&amp;"_"&amp;AD$7,calc_basis!$C$5:$G$37,5,FALSE)*$U51</f>
        <v>0</v>
      </c>
      <c r="AE51" s="21"/>
      <c r="AG51" s="19"/>
      <c r="AH51" s="96">
        <f>'Input Data'!D50</f>
        <v>43986</v>
      </c>
      <c r="AI51" s="104">
        <f>Output!W51+AI50</f>
        <v>236176.38040121377</v>
      </c>
      <c r="AJ51" s="104">
        <f>Output!X51+AJ50</f>
        <v>236176.38040121377</v>
      </c>
      <c r="AK51" s="104">
        <f>Output!Y51+AK50</f>
        <v>236176.38040121377</v>
      </c>
      <c r="AL51" s="104">
        <f>Output!Z51+AL50</f>
        <v>236176.38040121377</v>
      </c>
      <c r="AM51" s="104">
        <f>Output!AA51+AM50</f>
        <v>0</v>
      </c>
      <c r="AN51" s="104">
        <f>Output!AB51+AN50</f>
        <v>0</v>
      </c>
      <c r="AO51" s="104">
        <f>Output!AC51+AO50</f>
        <v>236176.38040121377</v>
      </c>
      <c r="AP51" s="104">
        <f>Output!AD51+AP50</f>
        <v>0</v>
      </c>
      <c r="AQ51" s="21"/>
    </row>
    <row r="52" spans="4:43" x14ac:dyDescent="0.2">
      <c r="D52" s="19"/>
      <c r="E52" s="20"/>
      <c r="F52" s="20"/>
      <c r="G52" s="20"/>
      <c r="H52" s="20"/>
      <c r="I52" s="20"/>
      <c r="J52" s="20"/>
      <c r="K52" s="20"/>
      <c r="L52" s="20"/>
      <c r="M52" s="20"/>
      <c r="N52" s="21"/>
      <c r="P52" s="19"/>
      <c r="Q52" s="96">
        <f>'Input Data'!D51</f>
        <v>43987</v>
      </c>
      <c r="R52" s="103">
        <f>'Input Data'!F51</f>
        <v>80.7825228203302</v>
      </c>
      <c r="S52" s="103">
        <v>0</v>
      </c>
      <c r="T52" s="103">
        <f>'Input Data'!E51-'Input Data'!F51</f>
        <v>134.0551678320798</v>
      </c>
      <c r="U52" s="103">
        <f>5*'Input Data'!H51</f>
        <v>165.41592016672698</v>
      </c>
      <c r="V52" s="103"/>
      <c r="W52" s="103">
        <f>VLOOKUP($R$7&amp;"_"&amp;W$7,calc_basis!$C$5:$G$37,5,FALSE)*$R52+VLOOKUP($S$7&amp;"_"&amp;W$7,calc_basis!$C$5:$G$37,5,FALSE)*$S52+VLOOKUP($T$7&amp;"_"&amp;W$7,calc_basis!$C$5:$G$37,5,FALSE)*$T52+VLOOKUP($U$7&amp;"_"&amp;W$7,calc_basis!$C$5:$G$37,5,FALSE)*$U52</f>
        <v>9584.6623760628572</v>
      </c>
      <c r="X52" s="103">
        <f>VLOOKUP($R$7&amp;"_"&amp;X$7,calc_basis!$C$5:$G$37,5,FALSE)*$R52+VLOOKUP($S$7&amp;"_"&amp;X$7,calc_basis!$C$5:$G$37,5,FALSE)*$S52+VLOOKUP($T$7&amp;"_"&amp;X$7,calc_basis!$C$5:$G$37,5,FALSE)*$T52+VLOOKUP($U$7&amp;"_"&amp;X$7,calc_basis!$C$5:$G$37,5,FALSE)*$U52</f>
        <v>9584.6623760628572</v>
      </c>
      <c r="Y52" s="103">
        <f>VLOOKUP($R$7&amp;"_"&amp;Y$7,calc_basis!$C$5:$G$37,5,FALSE)*$R52+VLOOKUP($S$7&amp;"_"&amp;Y$7,calc_basis!$C$5:$G$37,5,FALSE)*$S52+VLOOKUP($T$7&amp;"_"&amp;Y$7,calc_basis!$C$5:$G$37,5,FALSE)*$T52+VLOOKUP($U$7&amp;"_"&amp;Y$7,calc_basis!$C$5:$G$37,5,FALSE)*$U52</f>
        <v>9584.6623760628572</v>
      </c>
      <c r="Z52" s="103">
        <f>VLOOKUP($R$7&amp;"_"&amp;Z$7,calc_basis!$C$5:$G$37,5,FALSE)*$R52+VLOOKUP($S$7&amp;"_"&amp;Z$7,calc_basis!$C$5:$G$37,5,FALSE)*$S52+VLOOKUP($T$7&amp;"_"&amp;Z$7,calc_basis!$C$5:$G$37,5,FALSE)*$T52+VLOOKUP($U$7&amp;"_"&amp;Z$7,calc_basis!$C$5:$G$37,5,FALSE)*$U52</f>
        <v>9584.6623760628572</v>
      </c>
      <c r="AA52" s="103">
        <f>VLOOKUP($R$7&amp;"_"&amp;AA$7,calc_basis!$C$5:$G$37,5,FALSE)*$R52+VLOOKUP($S$7&amp;"_"&amp;AA$7,calc_basis!$C$5:$G$37,5,FALSE)*$S52+VLOOKUP($T$7&amp;"_"&amp;AA$7,calc_basis!$C$5:$G$37,5,FALSE)*$T52+VLOOKUP($U$7&amp;"_"&amp;AA$7,calc_basis!$C$5:$G$37,5,FALSE)*$U52</f>
        <v>0</v>
      </c>
      <c r="AB52" s="103">
        <f>VLOOKUP($R$7&amp;"_"&amp;AB$7,calc_basis!$C$5:$G$37,5,FALSE)*$R52+VLOOKUP($S$7&amp;"_"&amp;AB$7,calc_basis!$C$5:$G$37,5,FALSE)*$S52+VLOOKUP($T$7&amp;"_"&amp;AB$7,calc_basis!$C$5:$G$37,5,FALSE)*$T52+VLOOKUP($U$7&amp;"_"&amp;AB$7,calc_basis!$C$5:$G$37,5,FALSE)*$U52</f>
        <v>0</v>
      </c>
      <c r="AC52" s="103">
        <f>VLOOKUP($R$7&amp;"_"&amp;AC$7,calc_basis!$C$5:$G$37,5,FALSE)*$R52+VLOOKUP($S$7&amp;"_"&amp;AC$7,calc_basis!$C$5:$G$37,5,FALSE)*$S52+VLOOKUP($T$7&amp;"_"&amp;AC$7,calc_basis!$C$5:$G$37,5,FALSE)*$T52+VLOOKUP($U$7&amp;"_"&amp;AC$7,calc_basis!$C$5:$G$37,5,FALSE)*$U52</f>
        <v>9584.6623760628572</v>
      </c>
      <c r="AD52" s="103">
        <f>VLOOKUP($R$7&amp;"_"&amp;AD$7,calc_basis!$C$5:$G$37,5,FALSE)*$R52+VLOOKUP($S$7&amp;"_"&amp;AD$7,calc_basis!$C$5:$G$37,5,FALSE)*$S52+VLOOKUP($T$7&amp;"_"&amp;AD$7,calc_basis!$C$5:$G$37,5,FALSE)*$T52+VLOOKUP($U$7&amp;"_"&amp;AD$7,calc_basis!$C$5:$G$37,5,FALSE)*$U52</f>
        <v>0</v>
      </c>
      <c r="AE52" s="21"/>
      <c r="AG52" s="19"/>
      <c r="AH52" s="96">
        <f>'Input Data'!D51</f>
        <v>43987</v>
      </c>
      <c r="AI52" s="104">
        <f>Output!W52+AI51</f>
        <v>245761.04277727663</v>
      </c>
      <c r="AJ52" s="104">
        <f>Output!X52+AJ51</f>
        <v>245761.04277727663</v>
      </c>
      <c r="AK52" s="104">
        <f>Output!Y52+AK51</f>
        <v>245761.04277727663</v>
      </c>
      <c r="AL52" s="104">
        <f>Output!Z52+AL51</f>
        <v>245761.04277727663</v>
      </c>
      <c r="AM52" s="104">
        <f>Output!AA52+AM51</f>
        <v>0</v>
      </c>
      <c r="AN52" s="104">
        <f>Output!AB52+AN51</f>
        <v>0</v>
      </c>
      <c r="AO52" s="104">
        <f>Output!AC52+AO51</f>
        <v>245761.04277727663</v>
      </c>
      <c r="AP52" s="104">
        <f>Output!AD52+AP51</f>
        <v>0</v>
      </c>
      <c r="AQ52" s="21"/>
    </row>
    <row r="53" spans="4:43" ht="1" customHeight="1" x14ac:dyDescent="0.2">
      <c r="D53" s="19"/>
      <c r="E53" s="20"/>
      <c r="F53" s="20"/>
      <c r="G53" s="20"/>
      <c r="H53" s="20"/>
      <c r="I53" s="20"/>
      <c r="J53" s="20"/>
      <c r="K53" s="20"/>
      <c r="L53" s="20"/>
      <c r="M53" s="20"/>
      <c r="N53" s="21"/>
      <c r="P53" s="19"/>
      <c r="Q53" s="96">
        <f>'Input Data'!D52</f>
        <v>43988</v>
      </c>
      <c r="R53" s="103">
        <f>'Input Data'!F52</f>
        <v>82.899054441813405</v>
      </c>
      <c r="S53" s="103">
        <v>0</v>
      </c>
      <c r="T53" s="103">
        <f>'Input Data'!E52-'Input Data'!F52</f>
        <v>137.49558227903859</v>
      </c>
      <c r="U53" s="103">
        <f>5*'Input Data'!H52</f>
        <v>169.51044109086803</v>
      </c>
      <c r="V53" s="103"/>
      <c r="W53" s="103">
        <f>VLOOKUP($R$7&amp;"_"&amp;W$7,calc_basis!$C$5:$G$37,5,FALSE)*$R53+VLOOKUP($S$7&amp;"_"&amp;W$7,calc_basis!$C$5:$G$37,5,FALSE)*$S53+VLOOKUP($T$7&amp;"_"&amp;W$7,calc_basis!$C$5:$G$37,5,FALSE)*$T53+VLOOKUP($U$7&amp;"_"&amp;W$7,calc_basis!$C$5:$G$37,5,FALSE)*$U53</f>
        <v>9829.1269114361858</v>
      </c>
      <c r="X53" s="103">
        <f>VLOOKUP($R$7&amp;"_"&amp;X$7,calc_basis!$C$5:$G$37,5,FALSE)*$R53+VLOOKUP($S$7&amp;"_"&amp;X$7,calc_basis!$C$5:$G$37,5,FALSE)*$S53+VLOOKUP($T$7&amp;"_"&amp;X$7,calc_basis!$C$5:$G$37,5,FALSE)*$T53+VLOOKUP($U$7&amp;"_"&amp;X$7,calc_basis!$C$5:$G$37,5,FALSE)*$U53</f>
        <v>9829.1269114361858</v>
      </c>
      <c r="Y53" s="103">
        <f>VLOOKUP($R$7&amp;"_"&amp;Y$7,calc_basis!$C$5:$G$37,5,FALSE)*$R53+VLOOKUP($S$7&amp;"_"&amp;Y$7,calc_basis!$C$5:$G$37,5,FALSE)*$S53+VLOOKUP($T$7&amp;"_"&amp;Y$7,calc_basis!$C$5:$G$37,5,FALSE)*$T53+VLOOKUP($U$7&amp;"_"&amp;Y$7,calc_basis!$C$5:$G$37,5,FALSE)*$U53</f>
        <v>9829.1269114361858</v>
      </c>
      <c r="Z53" s="103">
        <f>VLOOKUP($R$7&amp;"_"&amp;Z$7,calc_basis!$C$5:$G$37,5,FALSE)*$R53+VLOOKUP($S$7&amp;"_"&amp;Z$7,calc_basis!$C$5:$G$37,5,FALSE)*$S53+VLOOKUP($T$7&amp;"_"&amp;Z$7,calc_basis!$C$5:$G$37,5,FALSE)*$T53+VLOOKUP($U$7&amp;"_"&amp;Z$7,calc_basis!$C$5:$G$37,5,FALSE)*$U53</f>
        <v>9829.1269114361858</v>
      </c>
      <c r="AA53" s="103">
        <f>VLOOKUP($R$7&amp;"_"&amp;AA$7,calc_basis!$C$5:$G$37,5,FALSE)*$R53+VLOOKUP($S$7&amp;"_"&amp;AA$7,calc_basis!$C$5:$G$37,5,FALSE)*$S53+VLOOKUP($T$7&amp;"_"&amp;AA$7,calc_basis!$C$5:$G$37,5,FALSE)*$T53+VLOOKUP($U$7&amp;"_"&amp;AA$7,calc_basis!$C$5:$G$37,5,FALSE)*$U53</f>
        <v>0</v>
      </c>
      <c r="AB53" s="103">
        <f>VLOOKUP($R$7&amp;"_"&amp;AB$7,calc_basis!$C$5:$G$37,5,FALSE)*$R53+VLOOKUP($S$7&amp;"_"&amp;AB$7,calc_basis!$C$5:$G$37,5,FALSE)*$S53+VLOOKUP($T$7&amp;"_"&amp;AB$7,calc_basis!$C$5:$G$37,5,FALSE)*$T53+VLOOKUP($U$7&amp;"_"&amp;AB$7,calc_basis!$C$5:$G$37,5,FALSE)*$U53</f>
        <v>0</v>
      </c>
      <c r="AC53" s="103">
        <f>VLOOKUP($R$7&amp;"_"&amp;AC$7,calc_basis!$C$5:$G$37,5,FALSE)*$R53+VLOOKUP($S$7&amp;"_"&amp;AC$7,calc_basis!$C$5:$G$37,5,FALSE)*$S53+VLOOKUP($T$7&amp;"_"&amp;AC$7,calc_basis!$C$5:$G$37,5,FALSE)*$T53+VLOOKUP($U$7&amp;"_"&amp;AC$7,calc_basis!$C$5:$G$37,5,FALSE)*$U53</f>
        <v>9829.1269114361858</v>
      </c>
      <c r="AD53" s="103">
        <f>VLOOKUP($R$7&amp;"_"&amp;AD$7,calc_basis!$C$5:$G$37,5,FALSE)*$R53+VLOOKUP($S$7&amp;"_"&amp;AD$7,calc_basis!$C$5:$G$37,5,FALSE)*$S53+VLOOKUP($T$7&amp;"_"&amp;AD$7,calc_basis!$C$5:$G$37,5,FALSE)*$T53+VLOOKUP($U$7&amp;"_"&amp;AD$7,calc_basis!$C$5:$G$37,5,FALSE)*$U53</f>
        <v>0</v>
      </c>
      <c r="AE53" s="21"/>
      <c r="AG53" s="19"/>
      <c r="AH53" s="96">
        <f>'Input Data'!D52</f>
        <v>43988</v>
      </c>
      <c r="AI53" s="104">
        <f>Output!W53+AI52</f>
        <v>255590.16968871281</v>
      </c>
      <c r="AJ53" s="104">
        <f>Output!X53+AJ52</f>
        <v>255590.16968871281</v>
      </c>
      <c r="AK53" s="104">
        <f>Output!Y53+AK52</f>
        <v>255590.16968871281</v>
      </c>
      <c r="AL53" s="104">
        <f>Output!Z53+AL52</f>
        <v>255590.16968871281</v>
      </c>
      <c r="AM53" s="104">
        <f>Output!AA53+AM52</f>
        <v>0</v>
      </c>
      <c r="AN53" s="104">
        <f>Output!AB53+AN52</f>
        <v>0</v>
      </c>
      <c r="AO53" s="104">
        <f>Output!AC53+AO52</f>
        <v>255590.16968871281</v>
      </c>
      <c r="AP53" s="104">
        <f>Output!AD53+AP52</f>
        <v>0</v>
      </c>
      <c r="AQ53" s="21"/>
    </row>
    <row r="54" spans="4:43" x14ac:dyDescent="0.2">
      <c r="D54" s="19"/>
      <c r="E54" s="20"/>
      <c r="F54" s="20"/>
      <c r="G54" s="20"/>
      <c r="H54" s="20"/>
      <c r="I54" s="20"/>
      <c r="J54" s="20"/>
      <c r="K54" s="20"/>
      <c r="L54" s="20"/>
      <c r="M54" s="20"/>
      <c r="N54" s="21"/>
      <c r="P54" s="19"/>
      <c r="Q54" s="96">
        <f>'Input Data'!D53</f>
        <v>43989</v>
      </c>
      <c r="R54" s="103">
        <f>'Input Data'!F53</f>
        <v>85.0401575757259</v>
      </c>
      <c r="S54" s="103">
        <v>0</v>
      </c>
      <c r="T54" s="103">
        <f>'Input Data'!E53-'Input Data'!F53</f>
        <v>140.97113366185209</v>
      </c>
      <c r="U54" s="103">
        <f>5*'Input Data'!H53</f>
        <v>173.63706524251299</v>
      </c>
      <c r="V54" s="103"/>
      <c r="W54" s="103">
        <f>VLOOKUP($R$7&amp;"_"&amp;W$7,calc_basis!$C$5:$G$37,5,FALSE)*$R54+VLOOKUP($S$7&amp;"_"&amp;W$7,calc_basis!$C$5:$G$37,5,FALSE)*$S54+VLOOKUP($T$7&amp;"_"&amp;W$7,calc_basis!$C$5:$G$37,5,FALSE)*$T54+VLOOKUP($U$7&amp;"_"&amp;W$7,calc_basis!$C$5:$G$37,5,FALSE)*$U54</f>
        <v>10075.997730075098</v>
      </c>
      <c r="X54" s="103">
        <f>VLOOKUP($R$7&amp;"_"&amp;X$7,calc_basis!$C$5:$G$37,5,FALSE)*$R54+VLOOKUP($S$7&amp;"_"&amp;X$7,calc_basis!$C$5:$G$37,5,FALSE)*$S54+VLOOKUP($T$7&amp;"_"&amp;X$7,calc_basis!$C$5:$G$37,5,FALSE)*$T54+VLOOKUP($U$7&amp;"_"&amp;X$7,calc_basis!$C$5:$G$37,5,FALSE)*$U54</f>
        <v>10075.997730075098</v>
      </c>
      <c r="Y54" s="103">
        <f>VLOOKUP($R$7&amp;"_"&amp;Y$7,calc_basis!$C$5:$G$37,5,FALSE)*$R54+VLOOKUP($S$7&amp;"_"&amp;Y$7,calc_basis!$C$5:$G$37,5,FALSE)*$S54+VLOOKUP($T$7&amp;"_"&amp;Y$7,calc_basis!$C$5:$G$37,5,FALSE)*$T54+VLOOKUP($U$7&amp;"_"&amp;Y$7,calc_basis!$C$5:$G$37,5,FALSE)*$U54</f>
        <v>10075.997730075098</v>
      </c>
      <c r="Z54" s="103">
        <f>VLOOKUP($R$7&amp;"_"&amp;Z$7,calc_basis!$C$5:$G$37,5,FALSE)*$R54+VLOOKUP($S$7&amp;"_"&amp;Z$7,calc_basis!$C$5:$G$37,5,FALSE)*$S54+VLOOKUP($T$7&amp;"_"&amp;Z$7,calc_basis!$C$5:$G$37,5,FALSE)*$T54+VLOOKUP($U$7&amp;"_"&amp;Z$7,calc_basis!$C$5:$G$37,5,FALSE)*$U54</f>
        <v>10075.997730075098</v>
      </c>
      <c r="AA54" s="103">
        <f>VLOOKUP($R$7&amp;"_"&amp;AA$7,calc_basis!$C$5:$G$37,5,FALSE)*$R54+VLOOKUP($S$7&amp;"_"&amp;AA$7,calc_basis!$C$5:$G$37,5,FALSE)*$S54+VLOOKUP($T$7&amp;"_"&amp;AA$7,calc_basis!$C$5:$G$37,5,FALSE)*$T54+VLOOKUP($U$7&amp;"_"&amp;AA$7,calc_basis!$C$5:$G$37,5,FALSE)*$U54</f>
        <v>0</v>
      </c>
      <c r="AB54" s="103">
        <f>VLOOKUP($R$7&amp;"_"&amp;AB$7,calc_basis!$C$5:$G$37,5,FALSE)*$R54+VLOOKUP($S$7&amp;"_"&amp;AB$7,calc_basis!$C$5:$G$37,5,FALSE)*$S54+VLOOKUP($T$7&amp;"_"&amp;AB$7,calc_basis!$C$5:$G$37,5,FALSE)*$T54+VLOOKUP($U$7&amp;"_"&amp;AB$7,calc_basis!$C$5:$G$37,5,FALSE)*$U54</f>
        <v>0</v>
      </c>
      <c r="AC54" s="103">
        <f>VLOOKUP($R$7&amp;"_"&amp;AC$7,calc_basis!$C$5:$G$37,5,FALSE)*$R54+VLOOKUP($S$7&amp;"_"&amp;AC$7,calc_basis!$C$5:$G$37,5,FALSE)*$S54+VLOOKUP($T$7&amp;"_"&amp;AC$7,calc_basis!$C$5:$G$37,5,FALSE)*$T54+VLOOKUP($U$7&amp;"_"&amp;AC$7,calc_basis!$C$5:$G$37,5,FALSE)*$U54</f>
        <v>10075.997730075098</v>
      </c>
      <c r="AD54" s="103">
        <f>VLOOKUP($R$7&amp;"_"&amp;AD$7,calc_basis!$C$5:$G$37,5,FALSE)*$R54+VLOOKUP($S$7&amp;"_"&amp;AD$7,calc_basis!$C$5:$G$37,5,FALSE)*$S54+VLOOKUP($T$7&amp;"_"&amp;AD$7,calc_basis!$C$5:$G$37,5,FALSE)*$T54+VLOOKUP($U$7&amp;"_"&amp;AD$7,calc_basis!$C$5:$G$37,5,FALSE)*$U54</f>
        <v>0</v>
      </c>
      <c r="AE54" s="21"/>
      <c r="AG54" s="19"/>
      <c r="AH54" s="96">
        <f>'Input Data'!D53</f>
        <v>43989</v>
      </c>
      <c r="AI54" s="104">
        <f>Output!W54+AI53</f>
        <v>265666.1674187879</v>
      </c>
      <c r="AJ54" s="104">
        <f>Output!X54+AJ53</f>
        <v>265666.1674187879</v>
      </c>
      <c r="AK54" s="104">
        <f>Output!Y54+AK53</f>
        <v>265666.1674187879</v>
      </c>
      <c r="AL54" s="104">
        <f>Output!Z54+AL53</f>
        <v>265666.1674187879</v>
      </c>
      <c r="AM54" s="104">
        <f>Output!AA54+AM53</f>
        <v>0</v>
      </c>
      <c r="AN54" s="104">
        <f>Output!AB54+AN53</f>
        <v>0</v>
      </c>
      <c r="AO54" s="104">
        <f>Output!AC54+AO53</f>
        <v>265666.1674187879</v>
      </c>
      <c r="AP54" s="104">
        <f>Output!AD54+AP53</f>
        <v>0</v>
      </c>
      <c r="AQ54" s="21"/>
    </row>
    <row r="55" spans="4:43" ht="1" customHeight="1" x14ac:dyDescent="0.2">
      <c r="D55" s="19"/>
      <c r="E55" s="20"/>
      <c r="F55" s="20"/>
      <c r="G55" s="20"/>
      <c r="H55" s="20"/>
      <c r="I55" s="20"/>
      <c r="J55" s="20"/>
      <c r="K55" s="20"/>
      <c r="L55" s="20"/>
      <c r="M55" s="20"/>
      <c r="N55" s="21"/>
      <c r="P55" s="19"/>
      <c r="Q55" s="96">
        <f>'Input Data'!D54</f>
        <v>43990</v>
      </c>
      <c r="R55" s="103">
        <f>'Input Data'!F54</f>
        <v>87.204110648826202</v>
      </c>
      <c r="S55" s="103">
        <v>0</v>
      </c>
      <c r="T55" s="103">
        <f>'Input Data'!E54-'Input Data'!F54</f>
        <v>144.4787371206518</v>
      </c>
      <c r="U55" s="103">
        <f>5*'Input Data'!H54</f>
        <v>177.79159530032601</v>
      </c>
      <c r="V55" s="103"/>
      <c r="W55" s="103">
        <f>VLOOKUP($R$7&amp;"_"&amp;W$7,calc_basis!$C$5:$G$37,5,FALSE)*$R55+VLOOKUP($S$7&amp;"_"&amp;W$7,calc_basis!$C$5:$G$37,5,FALSE)*$S55+VLOOKUP($T$7&amp;"_"&amp;W$7,calc_basis!$C$5:$G$37,5,FALSE)*$T55+VLOOKUP($U$7&amp;"_"&amp;W$7,calc_basis!$C$5:$G$37,5,FALSE)*$U55</f>
        <v>10325.051465035107</v>
      </c>
      <c r="X55" s="103">
        <f>VLOOKUP($R$7&amp;"_"&amp;X$7,calc_basis!$C$5:$G$37,5,FALSE)*$R55+VLOOKUP($S$7&amp;"_"&amp;X$7,calc_basis!$C$5:$G$37,5,FALSE)*$S55+VLOOKUP($T$7&amp;"_"&amp;X$7,calc_basis!$C$5:$G$37,5,FALSE)*$T55+VLOOKUP($U$7&amp;"_"&amp;X$7,calc_basis!$C$5:$G$37,5,FALSE)*$U55</f>
        <v>10325.051465035107</v>
      </c>
      <c r="Y55" s="103">
        <f>VLOOKUP($R$7&amp;"_"&amp;Y$7,calc_basis!$C$5:$G$37,5,FALSE)*$R55+VLOOKUP($S$7&amp;"_"&amp;Y$7,calc_basis!$C$5:$G$37,5,FALSE)*$S55+VLOOKUP($T$7&amp;"_"&amp;Y$7,calc_basis!$C$5:$G$37,5,FALSE)*$T55+VLOOKUP($U$7&amp;"_"&amp;Y$7,calc_basis!$C$5:$G$37,5,FALSE)*$U55</f>
        <v>10325.051465035107</v>
      </c>
      <c r="Z55" s="103">
        <f>VLOOKUP($R$7&amp;"_"&amp;Z$7,calc_basis!$C$5:$G$37,5,FALSE)*$R55+VLOOKUP($S$7&amp;"_"&amp;Z$7,calc_basis!$C$5:$G$37,5,FALSE)*$S55+VLOOKUP($T$7&amp;"_"&amp;Z$7,calc_basis!$C$5:$G$37,5,FALSE)*$T55+VLOOKUP($U$7&amp;"_"&amp;Z$7,calc_basis!$C$5:$G$37,5,FALSE)*$U55</f>
        <v>10325.051465035107</v>
      </c>
      <c r="AA55" s="103">
        <f>VLOOKUP($R$7&amp;"_"&amp;AA$7,calc_basis!$C$5:$G$37,5,FALSE)*$R55+VLOOKUP($S$7&amp;"_"&amp;AA$7,calc_basis!$C$5:$G$37,5,FALSE)*$S55+VLOOKUP($T$7&amp;"_"&amp;AA$7,calc_basis!$C$5:$G$37,5,FALSE)*$T55+VLOOKUP($U$7&amp;"_"&amp;AA$7,calc_basis!$C$5:$G$37,5,FALSE)*$U55</f>
        <v>0</v>
      </c>
      <c r="AB55" s="103">
        <f>VLOOKUP($R$7&amp;"_"&amp;AB$7,calc_basis!$C$5:$G$37,5,FALSE)*$R55+VLOOKUP($S$7&amp;"_"&amp;AB$7,calc_basis!$C$5:$G$37,5,FALSE)*$S55+VLOOKUP($T$7&amp;"_"&amp;AB$7,calc_basis!$C$5:$G$37,5,FALSE)*$T55+VLOOKUP($U$7&amp;"_"&amp;AB$7,calc_basis!$C$5:$G$37,5,FALSE)*$U55</f>
        <v>0</v>
      </c>
      <c r="AC55" s="103">
        <f>VLOOKUP($R$7&amp;"_"&amp;AC$7,calc_basis!$C$5:$G$37,5,FALSE)*$R55+VLOOKUP($S$7&amp;"_"&amp;AC$7,calc_basis!$C$5:$G$37,5,FALSE)*$S55+VLOOKUP($T$7&amp;"_"&amp;AC$7,calc_basis!$C$5:$G$37,5,FALSE)*$T55+VLOOKUP($U$7&amp;"_"&amp;AC$7,calc_basis!$C$5:$G$37,5,FALSE)*$U55</f>
        <v>10325.051465035107</v>
      </c>
      <c r="AD55" s="103">
        <f>VLOOKUP($R$7&amp;"_"&amp;AD$7,calc_basis!$C$5:$G$37,5,FALSE)*$R55+VLOOKUP($S$7&amp;"_"&amp;AD$7,calc_basis!$C$5:$G$37,5,FALSE)*$S55+VLOOKUP($T$7&amp;"_"&amp;AD$7,calc_basis!$C$5:$G$37,5,FALSE)*$T55+VLOOKUP($U$7&amp;"_"&amp;AD$7,calc_basis!$C$5:$G$37,5,FALSE)*$U55</f>
        <v>0</v>
      </c>
      <c r="AE55" s="21"/>
      <c r="AG55" s="19"/>
      <c r="AH55" s="96">
        <f>'Input Data'!D54</f>
        <v>43990</v>
      </c>
      <c r="AI55" s="104">
        <f>Output!W55+AI54</f>
        <v>275991.21888382302</v>
      </c>
      <c r="AJ55" s="104">
        <f>Output!X55+AJ54</f>
        <v>275991.21888382302</v>
      </c>
      <c r="AK55" s="104">
        <f>Output!Y55+AK54</f>
        <v>275991.21888382302</v>
      </c>
      <c r="AL55" s="104">
        <f>Output!Z55+AL54</f>
        <v>275991.21888382302</v>
      </c>
      <c r="AM55" s="104">
        <f>Output!AA55+AM54</f>
        <v>0</v>
      </c>
      <c r="AN55" s="104">
        <f>Output!AB55+AN54</f>
        <v>0</v>
      </c>
      <c r="AO55" s="104">
        <f>Output!AC55+AO54</f>
        <v>275991.21888382302</v>
      </c>
      <c r="AP55" s="104">
        <f>Output!AD55+AP54</f>
        <v>0</v>
      </c>
      <c r="AQ55" s="21"/>
    </row>
    <row r="56" spans="4:43" x14ac:dyDescent="0.2">
      <c r="D56" s="19"/>
      <c r="E56" s="20"/>
      <c r="F56" s="20"/>
      <c r="G56" s="20"/>
      <c r="H56" s="20"/>
      <c r="I56" s="20"/>
      <c r="J56" s="20"/>
      <c r="K56" s="20"/>
      <c r="L56" s="20"/>
      <c r="M56" s="20"/>
      <c r="N56" s="21"/>
      <c r="P56" s="19"/>
      <c r="Q56" s="96">
        <f>'Input Data'!D55</f>
        <v>43991</v>
      </c>
      <c r="R56" s="103">
        <f>'Input Data'!F55</f>
        <v>89.389057667323598</v>
      </c>
      <c r="S56" s="103">
        <v>0</v>
      </c>
      <c r="T56" s="103">
        <f>'Input Data'!E55-'Input Data'!F55</f>
        <v>148.01508798434139</v>
      </c>
      <c r="U56" s="103">
        <f>5*'Input Data'!H55</f>
        <v>181.96957630051048</v>
      </c>
      <c r="V56" s="103"/>
      <c r="W56" s="103">
        <f>VLOOKUP($R$7&amp;"_"&amp;W$7,calc_basis!$C$5:$G$37,5,FALSE)*$R56+VLOOKUP($S$7&amp;"_"&amp;W$7,calc_basis!$C$5:$G$37,5,FALSE)*$S56+VLOOKUP($T$7&amp;"_"&amp;W$7,calc_basis!$C$5:$G$37,5,FALSE)*$T56+VLOOKUP($U$7&amp;"_"&amp;W$7,calc_basis!$C$5:$G$37,5,FALSE)*$U56</f>
        <v>10576.049257690765</v>
      </c>
      <c r="X56" s="103">
        <f>VLOOKUP($R$7&amp;"_"&amp;X$7,calc_basis!$C$5:$G$37,5,FALSE)*$R56+VLOOKUP($S$7&amp;"_"&amp;X$7,calc_basis!$C$5:$G$37,5,FALSE)*$S56+VLOOKUP($T$7&amp;"_"&amp;X$7,calc_basis!$C$5:$G$37,5,FALSE)*$T56+VLOOKUP($U$7&amp;"_"&amp;X$7,calc_basis!$C$5:$G$37,5,FALSE)*$U56</f>
        <v>10576.049257690765</v>
      </c>
      <c r="Y56" s="103">
        <f>VLOOKUP($R$7&amp;"_"&amp;Y$7,calc_basis!$C$5:$G$37,5,FALSE)*$R56+VLOOKUP($S$7&amp;"_"&amp;Y$7,calc_basis!$C$5:$G$37,5,FALSE)*$S56+VLOOKUP($T$7&amp;"_"&amp;Y$7,calc_basis!$C$5:$G$37,5,FALSE)*$T56+VLOOKUP($U$7&amp;"_"&amp;Y$7,calc_basis!$C$5:$G$37,5,FALSE)*$U56</f>
        <v>10576.049257690765</v>
      </c>
      <c r="Z56" s="103">
        <f>VLOOKUP($R$7&amp;"_"&amp;Z$7,calc_basis!$C$5:$G$37,5,FALSE)*$R56+VLOOKUP($S$7&amp;"_"&amp;Z$7,calc_basis!$C$5:$G$37,5,FALSE)*$S56+VLOOKUP($T$7&amp;"_"&amp;Z$7,calc_basis!$C$5:$G$37,5,FALSE)*$T56+VLOOKUP($U$7&amp;"_"&amp;Z$7,calc_basis!$C$5:$G$37,5,FALSE)*$U56</f>
        <v>10576.049257690765</v>
      </c>
      <c r="AA56" s="103">
        <f>VLOOKUP($R$7&amp;"_"&amp;AA$7,calc_basis!$C$5:$G$37,5,FALSE)*$R56+VLOOKUP($S$7&amp;"_"&amp;AA$7,calc_basis!$C$5:$G$37,5,FALSE)*$S56+VLOOKUP($T$7&amp;"_"&amp;AA$7,calc_basis!$C$5:$G$37,5,FALSE)*$T56+VLOOKUP($U$7&amp;"_"&amp;AA$7,calc_basis!$C$5:$G$37,5,FALSE)*$U56</f>
        <v>0</v>
      </c>
      <c r="AB56" s="103">
        <f>VLOOKUP($R$7&amp;"_"&amp;AB$7,calc_basis!$C$5:$G$37,5,FALSE)*$R56+VLOOKUP($S$7&amp;"_"&amp;AB$7,calc_basis!$C$5:$G$37,5,FALSE)*$S56+VLOOKUP($T$7&amp;"_"&amp;AB$7,calc_basis!$C$5:$G$37,5,FALSE)*$T56+VLOOKUP($U$7&amp;"_"&amp;AB$7,calc_basis!$C$5:$G$37,5,FALSE)*$U56</f>
        <v>0</v>
      </c>
      <c r="AC56" s="103">
        <f>VLOOKUP($R$7&amp;"_"&amp;AC$7,calc_basis!$C$5:$G$37,5,FALSE)*$R56+VLOOKUP($S$7&amp;"_"&amp;AC$7,calc_basis!$C$5:$G$37,5,FALSE)*$S56+VLOOKUP($T$7&amp;"_"&amp;AC$7,calc_basis!$C$5:$G$37,5,FALSE)*$T56+VLOOKUP($U$7&amp;"_"&amp;AC$7,calc_basis!$C$5:$G$37,5,FALSE)*$U56</f>
        <v>10576.049257690765</v>
      </c>
      <c r="AD56" s="103">
        <f>VLOOKUP($R$7&amp;"_"&amp;AD$7,calc_basis!$C$5:$G$37,5,FALSE)*$R56+VLOOKUP($S$7&amp;"_"&amp;AD$7,calc_basis!$C$5:$G$37,5,FALSE)*$S56+VLOOKUP($T$7&amp;"_"&amp;AD$7,calc_basis!$C$5:$G$37,5,FALSE)*$T56+VLOOKUP($U$7&amp;"_"&amp;AD$7,calc_basis!$C$5:$G$37,5,FALSE)*$U56</f>
        <v>0</v>
      </c>
      <c r="AE56" s="21"/>
      <c r="AG56" s="19"/>
      <c r="AH56" s="96">
        <f>'Input Data'!D55</f>
        <v>43991</v>
      </c>
      <c r="AI56" s="104">
        <f>Output!W56+AI55</f>
        <v>286567.26814151381</v>
      </c>
      <c r="AJ56" s="104">
        <f>Output!X56+AJ55</f>
        <v>286567.26814151381</v>
      </c>
      <c r="AK56" s="104">
        <f>Output!Y56+AK55</f>
        <v>286567.26814151381</v>
      </c>
      <c r="AL56" s="104">
        <f>Output!Z56+AL55</f>
        <v>286567.26814151381</v>
      </c>
      <c r="AM56" s="104">
        <f>Output!AA56+AM55</f>
        <v>0</v>
      </c>
      <c r="AN56" s="104">
        <f>Output!AB56+AN55</f>
        <v>0</v>
      </c>
      <c r="AO56" s="104">
        <f>Output!AC56+AO55</f>
        <v>286567.26814151381</v>
      </c>
      <c r="AP56" s="104">
        <f>Output!AD56+AP55</f>
        <v>0</v>
      </c>
      <c r="AQ56" s="21"/>
    </row>
    <row r="57" spans="4:43" x14ac:dyDescent="0.2">
      <c r="D57" s="19"/>
      <c r="E57" s="20"/>
      <c r="F57" s="20"/>
      <c r="G57" s="20"/>
      <c r="H57" s="20"/>
      <c r="I57" s="20"/>
      <c r="J57" s="20"/>
      <c r="K57" s="20"/>
      <c r="L57" s="20"/>
      <c r="M57" s="20"/>
      <c r="N57" s="21"/>
      <c r="P57" s="19"/>
      <c r="Q57" s="96">
        <f>'Input Data'!D56</f>
        <v>43992</v>
      </c>
      <c r="R57" s="103">
        <f>'Input Data'!F56</f>
        <v>91.5930067444732</v>
      </c>
      <c r="S57" s="103">
        <v>0</v>
      </c>
      <c r="T57" s="103">
        <f>'Input Data'!E56-'Input Data'!F56</f>
        <v>151.5766606924808</v>
      </c>
      <c r="U57" s="103">
        <f>5*'Input Data'!H56</f>
        <v>186.166297259982</v>
      </c>
      <c r="V57" s="103"/>
      <c r="W57" s="103">
        <f>VLOOKUP($R$7&amp;"_"&amp;W$7,calc_basis!$C$5:$G$37,5,FALSE)*$R57+VLOOKUP($S$7&amp;"_"&amp;W$7,calc_basis!$C$5:$G$37,5,FALSE)*$S57+VLOOKUP($T$7&amp;"_"&amp;W$7,calc_basis!$C$5:$G$37,5,FALSE)*$T57+VLOOKUP($U$7&amp;"_"&amp;W$7,calc_basis!$C$5:$G$37,5,FALSE)*$U57</f>
        <v>10828.736711560572</v>
      </c>
      <c r="X57" s="103">
        <f>VLOOKUP($R$7&amp;"_"&amp;X$7,calc_basis!$C$5:$G$37,5,FALSE)*$R57+VLOOKUP($S$7&amp;"_"&amp;X$7,calc_basis!$C$5:$G$37,5,FALSE)*$S57+VLOOKUP($T$7&amp;"_"&amp;X$7,calc_basis!$C$5:$G$37,5,FALSE)*$T57+VLOOKUP($U$7&amp;"_"&amp;X$7,calc_basis!$C$5:$G$37,5,FALSE)*$U57</f>
        <v>10828.736711560572</v>
      </c>
      <c r="Y57" s="103">
        <f>VLOOKUP($R$7&amp;"_"&amp;Y$7,calc_basis!$C$5:$G$37,5,FALSE)*$R57+VLOOKUP($S$7&amp;"_"&amp;Y$7,calc_basis!$C$5:$G$37,5,FALSE)*$S57+VLOOKUP($T$7&amp;"_"&amp;Y$7,calc_basis!$C$5:$G$37,5,FALSE)*$T57+VLOOKUP($U$7&amp;"_"&amp;Y$7,calc_basis!$C$5:$G$37,5,FALSE)*$U57</f>
        <v>10828.736711560572</v>
      </c>
      <c r="Z57" s="103">
        <f>VLOOKUP($R$7&amp;"_"&amp;Z$7,calc_basis!$C$5:$G$37,5,FALSE)*$R57+VLOOKUP($S$7&amp;"_"&amp;Z$7,calc_basis!$C$5:$G$37,5,FALSE)*$S57+VLOOKUP($T$7&amp;"_"&amp;Z$7,calc_basis!$C$5:$G$37,5,FALSE)*$T57+VLOOKUP($U$7&amp;"_"&amp;Z$7,calc_basis!$C$5:$G$37,5,FALSE)*$U57</f>
        <v>10828.736711560572</v>
      </c>
      <c r="AA57" s="103">
        <f>VLOOKUP($R$7&amp;"_"&amp;AA$7,calc_basis!$C$5:$G$37,5,FALSE)*$R57+VLOOKUP($S$7&amp;"_"&amp;AA$7,calc_basis!$C$5:$G$37,5,FALSE)*$S57+VLOOKUP($T$7&amp;"_"&amp;AA$7,calc_basis!$C$5:$G$37,5,FALSE)*$T57+VLOOKUP($U$7&amp;"_"&amp;AA$7,calc_basis!$C$5:$G$37,5,FALSE)*$U57</f>
        <v>0</v>
      </c>
      <c r="AB57" s="103">
        <f>VLOOKUP($R$7&amp;"_"&amp;AB$7,calc_basis!$C$5:$G$37,5,FALSE)*$R57+VLOOKUP($S$7&amp;"_"&amp;AB$7,calc_basis!$C$5:$G$37,5,FALSE)*$S57+VLOOKUP($T$7&amp;"_"&amp;AB$7,calc_basis!$C$5:$G$37,5,FALSE)*$T57+VLOOKUP($U$7&amp;"_"&amp;AB$7,calc_basis!$C$5:$G$37,5,FALSE)*$U57</f>
        <v>0</v>
      </c>
      <c r="AC57" s="103">
        <f>VLOOKUP($R$7&amp;"_"&amp;AC$7,calc_basis!$C$5:$G$37,5,FALSE)*$R57+VLOOKUP($S$7&amp;"_"&amp;AC$7,calc_basis!$C$5:$G$37,5,FALSE)*$S57+VLOOKUP($T$7&amp;"_"&amp;AC$7,calc_basis!$C$5:$G$37,5,FALSE)*$T57+VLOOKUP($U$7&amp;"_"&amp;AC$7,calc_basis!$C$5:$G$37,5,FALSE)*$U57</f>
        <v>10828.736711560572</v>
      </c>
      <c r="AD57" s="103">
        <f>VLOOKUP($R$7&amp;"_"&amp;AD$7,calc_basis!$C$5:$G$37,5,FALSE)*$R57+VLOOKUP($S$7&amp;"_"&amp;AD$7,calc_basis!$C$5:$G$37,5,FALSE)*$S57+VLOOKUP($T$7&amp;"_"&amp;AD$7,calc_basis!$C$5:$G$37,5,FALSE)*$T57+VLOOKUP($U$7&amp;"_"&amp;AD$7,calc_basis!$C$5:$G$37,5,FALSE)*$U57</f>
        <v>0</v>
      </c>
      <c r="AE57" s="21"/>
      <c r="AG57" s="19"/>
      <c r="AH57" s="96">
        <f>'Input Data'!D56</f>
        <v>43992</v>
      </c>
      <c r="AI57" s="104">
        <f>Output!W57+AI56</f>
        <v>297396.00485307438</v>
      </c>
      <c r="AJ57" s="104">
        <f>Output!X57+AJ56</f>
        <v>297396.00485307438</v>
      </c>
      <c r="AK57" s="104">
        <f>Output!Y57+AK56</f>
        <v>297396.00485307438</v>
      </c>
      <c r="AL57" s="104">
        <f>Output!Z57+AL56</f>
        <v>297396.00485307438</v>
      </c>
      <c r="AM57" s="104">
        <f>Output!AA57+AM56</f>
        <v>0</v>
      </c>
      <c r="AN57" s="104">
        <f>Output!AB57+AN56</f>
        <v>0</v>
      </c>
      <c r="AO57" s="104">
        <f>Output!AC57+AO56</f>
        <v>297396.00485307438</v>
      </c>
      <c r="AP57" s="104">
        <f>Output!AD57+AP56</f>
        <v>0</v>
      </c>
      <c r="AQ57" s="21"/>
    </row>
    <row r="58" spans="4:43" x14ac:dyDescent="0.2">
      <c r="D58" s="19"/>
      <c r="E58" s="20"/>
      <c r="F58" s="20"/>
      <c r="G58" s="20"/>
      <c r="H58" s="20"/>
      <c r="I58" s="20"/>
      <c r="J58" s="20"/>
      <c r="K58" s="20"/>
      <c r="L58" s="20"/>
      <c r="M58" s="20"/>
      <c r="N58" s="21"/>
      <c r="P58" s="19"/>
      <c r="Q58" s="96">
        <f>'Input Data'!D57</f>
        <v>43993</v>
      </c>
      <c r="R58" s="103">
        <f>'Input Data'!F57</f>
        <v>93.813829181985497</v>
      </c>
      <c r="S58" s="103">
        <v>0</v>
      </c>
      <c r="T58" s="103">
        <f>'Input Data'!E57-'Input Data'!F57</f>
        <v>155.1597087264895</v>
      </c>
      <c r="U58" s="103">
        <f>5*'Input Data'!H57</f>
        <v>190.37679418144751</v>
      </c>
      <c r="V58" s="103"/>
      <c r="W58" s="103">
        <f>VLOOKUP($R$7&amp;"_"&amp;W$7,calc_basis!$C$5:$G$37,5,FALSE)*$R58+VLOOKUP($S$7&amp;"_"&amp;W$7,calc_basis!$C$5:$G$37,5,FALSE)*$S58+VLOOKUP($T$7&amp;"_"&amp;W$7,calc_basis!$C$5:$G$37,5,FALSE)*$T58+VLOOKUP($U$7&amp;"_"&amp;W$7,calc_basis!$C$5:$G$37,5,FALSE)*$U58</f>
        <v>11082.843918986473</v>
      </c>
      <c r="X58" s="103">
        <f>VLOOKUP($R$7&amp;"_"&amp;X$7,calc_basis!$C$5:$G$37,5,FALSE)*$R58+VLOOKUP($S$7&amp;"_"&amp;X$7,calc_basis!$C$5:$G$37,5,FALSE)*$S58+VLOOKUP($T$7&amp;"_"&amp;X$7,calc_basis!$C$5:$G$37,5,FALSE)*$T58+VLOOKUP($U$7&amp;"_"&amp;X$7,calc_basis!$C$5:$G$37,5,FALSE)*$U58</f>
        <v>11082.843918986473</v>
      </c>
      <c r="Y58" s="103">
        <f>VLOOKUP($R$7&amp;"_"&amp;Y$7,calc_basis!$C$5:$G$37,5,FALSE)*$R58+VLOOKUP($S$7&amp;"_"&amp;Y$7,calc_basis!$C$5:$G$37,5,FALSE)*$S58+VLOOKUP($T$7&amp;"_"&amp;Y$7,calc_basis!$C$5:$G$37,5,FALSE)*$T58+VLOOKUP($U$7&amp;"_"&amp;Y$7,calc_basis!$C$5:$G$37,5,FALSE)*$U58</f>
        <v>11082.843918986473</v>
      </c>
      <c r="Z58" s="103">
        <f>VLOOKUP($R$7&amp;"_"&amp;Z$7,calc_basis!$C$5:$G$37,5,FALSE)*$R58+VLOOKUP($S$7&amp;"_"&amp;Z$7,calc_basis!$C$5:$G$37,5,FALSE)*$S58+VLOOKUP($T$7&amp;"_"&amp;Z$7,calc_basis!$C$5:$G$37,5,FALSE)*$T58+VLOOKUP($U$7&amp;"_"&amp;Z$7,calc_basis!$C$5:$G$37,5,FALSE)*$U58</f>
        <v>11082.843918986473</v>
      </c>
      <c r="AA58" s="103">
        <f>VLOOKUP($R$7&amp;"_"&amp;AA$7,calc_basis!$C$5:$G$37,5,FALSE)*$R58+VLOOKUP($S$7&amp;"_"&amp;AA$7,calc_basis!$C$5:$G$37,5,FALSE)*$S58+VLOOKUP($T$7&amp;"_"&amp;AA$7,calc_basis!$C$5:$G$37,5,FALSE)*$T58+VLOOKUP($U$7&amp;"_"&amp;AA$7,calc_basis!$C$5:$G$37,5,FALSE)*$U58</f>
        <v>0</v>
      </c>
      <c r="AB58" s="103">
        <f>VLOOKUP($R$7&amp;"_"&amp;AB$7,calc_basis!$C$5:$G$37,5,FALSE)*$R58+VLOOKUP($S$7&amp;"_"&amp;AB$7,calc_basis!$C$5:$G$37,5,FALSE)*$S58+VLOOKUP($T$7&amp;"_"&amp;AB$7,calc_basis!$C$5:$G$37,5,FALSE)*$T58+VLOOKUP($U$7&amp;"_"&amp;AB$7,calc_basis!$C$5:$G$37,5,FALSE)*$U58</f>
        <v>0</v>
      </c>
      <c r="AC58" s="103">
        <f>VLOOKUP($R$7&amp;"_"&amp;AC$7,calc_basis!$C$5:$G$37,5,FALSE)*$R58+VLOOKUP($S$7&amp;"_"&amp;AC$7,calc_basis!$C$5:$G$37,5,FALSE)*$S58+VLOOKUP($T$7&amp;"_"&amp;AC$7,calc_basis!$C$5:$G$37,5,FALSE)*$T58+VLOOKUP($U$7&amp;"_"&amp;AC$7,calc_basis!$C$5:$G$37,5,FALSE)*$U58</f>
        <v>11082.843918986473</v>
      </c>
      <c r="AD58" s="103">
        <f>VLOOKUP($R$7&amp;"_"&amp;AD$7,calc_basis!$C$5:$G$37,5,FALSE)*$R58+VLOOKUP($S$7&amp;"_"&amp;AD$7,calc_basis!$C$5:$G$37,5,FALSE)*$S58+VLOOKUP($T$7&amp;"_"&amp;AD$7,calc_basis!$C$5:$G$37,5,FALSE)*$T58+VLOOKUP($U$7&amp;"_"&amp;AD$7,calc_basis!$C$5:$G$37,5,FALSE)*$U58</f>
        <v>0</v>
      </c>
      <c r="AE58" s="21"/>
      <c r="AG58" s="19"/>
      <c r="AH58" s="96">
        <f>'Input Data'!D57</f>
        <v>43993</v>
      </c>
      <c r="AI58" s="104">
        <f>Output!W58+AI57</f>
        <v>308478.84877206082</v>
      </c>
      <c r="AJ58" s="104">
        <f>Output!X58+AJ57</f>
        <v>308478.84877206082</v>
      </c>
      <c r="AK58" s="104">
        <f>Output!Y58+AK57</f>
        <v>308478.84877206082</v>
      </c>
      <c r="AL58" s="104">
        <f>Output!Z58+AL57</f>
        <v>308478.84877206082</v>
      </c>
      <c r="AM58" s="104">
        <f>Output!AA58+AM57</f>
        <v>0</v>
      </c>
      <c r="AN58" s="104">
        <f>Output!AB58+AN57</f>
        <v>0</v>
      </c>
      <c r="AO58" s="104">
        <f>Output!AC58+AO57</f>
        <v>308478.84877206082</v>
      </c>
      <c r="AP58" s="104">
        <f>Output!AD58+AP57</f>
        <v>0</v>
      </c>
      <c r="AQ58" s="21"/>
    </row>
    <row r="59" spans="4:43" ht="1" customHeight="1" x14ac:dyDescent="0.2">
      <c r="D59" s="19"/>
      <c r="E59" s="20"/>
      <c r="F59" s="20"/>
      <c r="G59" s="20"/>
      <c r="H59" s="20"/>
      <c r="I59" s="20"/>
      <c r="J59" s="20"/>
      <c r="K59" s="20"/>
      <c r="L59" s="20"/>
      <c r="M59" s="20"/>
      <c r="N59" s="21"/>
      <c r="P59" s="19"/>
      <c r="Q59" s="96">
        <f>'Input Data'!D58</f>
        <v>43994</v>
      </c>
      <c r="R59" s="103">
        <f>'Input Data'!F58</f>
        <v>96.049259153114093</v>
      </c>
      <c r="S59" s="103">
        <v>0</v>
      </c>
      <c r="T59" s="103">
        <f>'Input Data'!E58-'Input Data'!F58</f>
        <v>158.76026562581791</v>
      </c>
      <c r="U59" s="103">
        <f>5*'Input Data'!H58</f>
        <v>194.5958545190135</v>
      </c>
      <c r="V59" s="103"/>
      <c r="W59" s="103">
        <f>VLOOKUP($R$7&amp;"_"&amp;W$7,calc_basis!$C$5:$G$37,5,FALSE)*$R59+VLOOKUP($S$7&amp;"_"&amp;W$7,calc_basis!$C$5:$G$37,5,FALSE)*$S59+VLOOKUP($T$7&amp;"_"&amp;W$7,calc_basis!$C$5:$G$37,5,FALSE)*$T59+VLOOKUP($U$7&amp;"_"&amp;W$7,calc_basis!$C$5:$G$37,5,FALSE)*$U59</f>
        <v>11338.085565840531</v>
      </c>
      <c r="X59" s="103">
        <f>VLOOKUP($R$7&amp;"_"&amp;X$7,calc_basis!$C$5:$G$37,5,FALSE)*$R59+VLOOKUP($S$7&amp;"_"&amp;X$7,calc_basis!$C$5:$G$37,5,FALSE)*$S59+VLOOKUP($T$7&amp;"_"&amp;X$7,calc_basis!$C$5:$G$37,5,FALSE)*$T59+VLOOKUP($U$7&amp;"_"&amp;X$7,calc_basis!$C$5:$G$37,5,FALSE)*$U59</f>
        <v>11338.085565840531</v>
      </c>
      <c r="Y59" s="103">
        <f>VLOOKUP($R$7&amp;"_"&amp;Y$7,calc_basis!$C$5:$G$37,5,FALSE)*$R59+VLOOKUP($S$7&amp;"_"&amp;Y$7,calc_basis!$C$5:$G$37,5,FALSE)*$S59+VLOOKUP($T$7&amp;"_"&amp;Y$7,calc_basis!$C$5:$G$37,5,FALSE)*$T59+VLOOKUP($U$7&amp;"_"&amp;Y$7,calc_basis!$C$5:$G$37,5,FALSE)*$U59</f>
        <v>11338.085565840531</v>
      </c>
      <c r="Z59" s="103">
        <f>VLOOKUP($R$7&amp;"_"&amp;Z$7,calc_basis!$C$5:$G$37,5,FALSE)*$R59+VLOOKUP($S$7&amp;"_"&amp;Z$7,calc_basis!$C$5:$G$37,5,FALSE)*$S59+VLOOKUP($T$7&amp;"_"&amp;Z$7,calc_basis!$C$5:$G$37,5,FALSE)*$T59+VLOOKUP($U$7&amp;"_"&amp;Z$7,calc_basis!$C$5:$G$37,5,FALSE)*$U59</f>
        <v>11338.085565840531</v>
      </c>
      <c r="AA59" s="103">
        <f>VLOOKUP($R$7&amp;"_"&amp;AA$7,calc_basis!$C$5:$G$37,5,FALSE)*$R59+VLOOKUP($S$7&amp;"_"&amp;AA$7,calc_basis!$C$5:$G$37,5,FALSE)*$S59+VLOOKUP($T$7&amp;"_"&amp;AA$7,calc_basis!$C$5:$G$37,5,FALSE)*$T59+VLOOKUP($U$7&amp;"_"&amp;AA$7,calc_basis!$C$5:$G$37,5,FALSE)*$U59</f>
        <v>0</v>
      </c>
      <c r="AB59" s="103">
        <f>VLOOKUP($R$7&amp;"_"&amp;AB$7,calc_basis!$C$5:$G$37,5,FALSE)*$R59+VLOOKUP($S$7&amp;"_"&amp;AB$7,calc_basis!$C$5:$G$37,5,FALSE)*$S59+VLOOKUP($T$7&amp;"_"&amp;AB$7,calc_basis!$C$5:$G$37,5,FALSE)*$T59+VLOOKUP($U$7&amp;"_"&amp;AB$7,calc_basis!$C$5:$G$37,5,FALSE)*$U59</f>
        <v>0</v>
      </c>
      <c r="AC59" s="103">
        <f>VLOOKUP($R$7&amp;"_"&amp;AC$7,calc_basis!$C$5:$G$37,5,FALSE)*$R59+VLOOKUP($S$7&amp;"_"&amp;AC$7,calc_basis!$C$5:$G$37,5,FALSE)*$S59+VLOOKUP($T$7&amp;"_"&amp;AC$7,calc_basis!$C$5:$G$37,5,FALSE)*$T59+VLOOKUP($U$7&amp;"_"&amp;AC$7,calc_basis!$C$5:$G$37,5,FALSE)*$U59</f>
        <v>11338.085565840531</v>
      </c>
      <c r="AD59" s="103">
        <f>VLOOKUP($R$7&amp;"_"&amp;AD$7,calc_basis!$C$5:$G$37,5,FALSE)*$R59+VLOOKUP($S$7&amp;"_"&amp;AD$7,calc_basis!$C$5:$G$37,5,FALSE)*$S59+VLOOKUP($T$7&amp;"_"&amp;AD$7,calc_basis!$C$5:$G$37,5,FALSE)*$T59+VLOOKUP($U$7&amp;"_"&amp;AD$7,calc_basis!$C$5:$G$37,5,FALSE)*$U59</f>
        <v>0</v>
      </c>
      <c r="AE59" s="21"/>
      <c r="AG59" s="19"/>
      <c r="AH59" s="96">
        <f>'Input Data'!D58</f>
        <v>43994</v>
      </c>
      <c r="AI59" s="104">
        <f>Output!W59+AI58</f>
        <v>319816.93433790136</v>
      </c>
      <c r="AJ59" s="104">
        <f>Output!X59+AJ58</f>
        <v>319816.93433790136</v>
      </c>
      <c r="AK59" s="104">
        <f>Output!Y59+AK58</f>
        <v>319816.93433790136</v>
      </c>
      <c r="AL59" s="104">
        <f>Output!Z59+AL58</f>
        <v>319816.93433790136</v>
      </c>
      <c r="AM59" s="104">
        <f>Output!AA59+AM58</f>
        <v>0</v>
      </c>
      <c r="AN59" s="104">
        <f>Output!AB59+AN58</f>
        <v>0</v>
      </c>
      <c r="AO59" s="104">
        <f>Output!AC59+AO58</f>
        <v>319816.93433790136</v>
      </c>
      <c r="AP59" s="104">
        <f>Output!AD59+AP58</f>
        <v>0</v>
      </c>
      <c r="AQ59" s="21"/>
    </row>
    <row r="60" spans="4:43" x14ac:dyDescent="0.2">
      <c r="D60" s="19"/>
      <c r="E60" s="20"/>
      <c r="F60" s="20"/>
      <c r="G60" s="20"/>
      <c r="H60" s="20"/>
      <c r="I60" s="20"/>
      <c r="J60" s="20"/>
      <c r="K60" s="20"/>
      <c r="L60" s="20"/>
      <c r="M60" s="20"/>
      <c r="N60" s="21"/>
      <c r="P60" s="19"/>
      <c r="Q60" s="96">
        <f>'Input Data'!D59</f>
        <v>43995</v>
      </c>
      <c r="R60" s="103">
        <f>'Input Data'!F59</f>
        <v>98.296894034272896</v>
      </c>
      <c r="S60" s="103">
        <v>0</v>
      </c>
      <c r="T60" s="103">
        <f>'Input Data'!E59-'Input Data'!F59</f>
        <v>162.37414716178409</v>
      </c>
      <c r="U60" s="103">
        <f>5*'Input Data'!H59</f>
        <v>198.818023176493</v>
      </c>
      <c r="V60" s="103"/>
      <c r="W60" s="103">
        <f>VLOOKUP($R$7&amp;"_"&amp;W$7,calc_basis!$C$5:$G$37,5,FALSE)*$R60+VLOOKUP($S$7&amp;"_"&amp;W$7,calc_basis!$C$5:$G$37,5,FALSE)*$S60+VLOOKUP($T$7&amp;"_"&amp;W$7,calc_basis!$C$5:$G$37,5,FALSE)*$T60+VLOOKUP($U$7&amp;"_"&amp;W$7,calc_basis!$C$5:$G$37,5,FALSE)*$U60</f>
        <v>11594.161119190165</v>
      </c>
      <c r="X60" s="103">
        <f>VLOOKUP($R$7&amp;"_"&amp;X$7,calc_basis!$C$5:$G$37,5,FALSE)*$R60+VLOOKUP($S$7&amp;"_"&amp;X$7,calc_basis!$C$5:$G$37,5,FALSE)*$S60+VLOOKUP($T$7&amp;"_"&amp;X$7,calc_basis!$C$5:$G$37,5,FALSE)*$T60+VLOOKUP($U$7&amp;"_"&amp;X$7,calc_basis!$C$5:$G$37,5,FALSE)*$U60</f>
        <v>11594.161119190165</v>
      </c>
      <c r="Y60" s="103">
        <f>VLOOKUP($R$7&amp;"_"&amp;Y$7,calc_basis!$C$5:$G$37,5,FALSE)*$R60+VLOOKUP($S$7&amp;"_"&amp;Y$7,calc_basis!$C$5:$G$37,5,FALSE)*$S60+VLOOKUP($T$7&amp;"_"&amp;Y$7,calc_basis!$C$5:$G$37,5,FALSE)*$T60+VLOOKUP($U$7&amp;"_"&amp;Y$7,calc_basis!$C$5:$G$37,5,FALSE)*$U60</f>
        <v>11594.161119190165</v>
      </c>
      <c r="Z60" s="103">
        <f>VLOOKUP($R$7&amp;"_"&amp;Z$7,calc_basis!$C$5:$G$37,5,FALSE)*$R60+VLOOKUP($S$7&amp;"_"&amp;Z$7,calc_basis!$C$5:$G$37,5,FALSE)*$S60+VLOOKUP($T$7&amp;"_"&amp;Z$7,calc_basis!$C$5:$G$37,5,FALSE)*$T60+VLOOKUP($U$7&amp;"_"&amp;Z$7,calc_basis!$C$5:$G$37,5,FALSE)*$U60</f>
        <v>11594.161119190165</v>
      </c>
      <c r="AA60" s="103">
        <f>VLOOKUP($R$7&amp;"_"&amp;AA$7,calc_basis!$C$5:$G$37,5,FALSE)*$R60+VLOOKUP($S$7&amp;"_"&amp;AA$7,calc_basis!$C$5:$G$37,5,FALSE)*$S60+VLOOKUP($T$7&amp;"_"&amp;AA$7,calc_basis!$C$5:$G$37,5,FALSE)*$T60+VLOOKUP($U$7&amp;"_"&amp;AA$7,calc_basis!$C$5:$G$37,5,FALSE)*$U60</f>
        <v>0</v>
      </c>
      <c r="AB60" s="103">
        <f>VLOOKUP($R$7&amp;"_"&amp;AB$7,calc_basis!$C$5:$G$37,5,FALSE)*$R60+VLOOKUP($S$7&amp;"_"&amp;AB$7,calc_basis!$C$5:$G$37,5,FALSE)*$S60+VLOOKUP($T$7&amp;"_"&amp;AB$7,calc_basis!$C$5:$G$37,5,FALSE)*$T60+VLOOKUP($U$7&amp;"_"&amp;AB$7,calc_basis!$C$5:$G$37,5,FALSE)*$U60</f>
        <v>0</v>
      </c>
      <c r="AC60" s="103">
        <f>VLOOKUP($R$7&amp;"_"&amp;AC$7,calc_basis!$C$5:$G$37,5,FALSE)*$R60+VLOOKUP($S$7&amp;"_"&amp;AC$7,calc_basis!$C$5:$G$37,5,FALSE)*$S60+VLOOKUP($T$7&amp;"_"&amp;AC$7,calc_basis!$C$5:$G$37,5,FALSE)*$T60+VLOOKUP($U$7&amp;"_"&amp;AC$7,calc_basis!$C$5:$G$37,5,FALSE)*$U60</f>
        <v>11594.161119190165</v>
      </c>
      <c r="AD60" s="103">
        <f>VLOOKUP($R$7&amp;"_"&amp;AD$7,calc_basis!$C$5:$G$37,5,FALSE)*$R60+VLOOKUP($S$7&amp;"_"&amp;AD$7,calc_basis!$C$5:$G$37,5,FALSE)*$S60+VLOOKUP($T$7&amp;"_"&amp;AD$7,calc_basis!$C$5:$G$37,5,FALSE)*$T60+VLOOKUP($U$7&amp;"_"&amp;AD$7,calc_basis!$C$5:$G$37,5,FALSE)*$U60</f>
        <v>0</v>
      </c>
      <c r="AE60" s="21"/>
      <c r="AG60" s="19"/>
      <c r="AH60" s="96">
        <f>'Input Data'!D59</f>
        <v>43995</v>
      </c>
      <c r="AI60" s="104">
        <f>Output!W60+AI59</f>
        <v>331411.09545709152</v>
      </c>
      <c r="AJ60" s="104">
        <f>Output!X60+AJ59</f>
        <v>331411.09545709152</v>
      </c>
      <c r="AK60" s="104">
        <f>Output!Y60+AK59</f>
        <v>331411.09545709152</v>
      </c>
      <c r="AL60" s="104">
        <f>Output!Z60+AL59</f>
        <v>331411.09545709152</v>
      </c>
      <c r="AM60" s="104">
        <f>Output!AA60+AM59</f>
        <v>0</v>
      </c>
      <c r="AN60" s="104">
        <f>Output!AB60+AN59</f>
        <v>0</v>
      </c>
      <c r="AO60" s="104">
        <f>Output!AC60+AO59</f>
        <v>331411.09545709152</v>
      </c>
      <c r="AP60" s="104">
        <f>Output!AD60+AP59</f>
        <v>0</v>
      </c>
      <c r="AQ60" s="21"/>
    </row>
    <row r="61" spans="4:43" ht="1" customHeight="1" x14ac:dyDescent="0.2">
      <c r="D61" s="19"/>
      <c r="E61" s="20"/>
      <c r="F61" s="20"/>
      <c r="G61" s="20"/>
      <c r="H61" s="20"/>
      <c r="I61" s="20"/>
      <c r="J61" s="20"/>
      <c r="K61" s="20"/>
      <c r="L61" s="20"/>
      <c r="M61" s="20"/>
      <c r="N61" s="21"/>
      <c r="P61" s="19"/>
      <c r="Q61" s="96">
        <f>'Input Data'!D60</f>
        <v>43996</v>
      </c>
      <c r="R61" s="103">
        <f>'Input Data'!F60</f>
        <v>100.554195430417</v>
      </c>
      <c r="S61" s="103">
        <v>0</v>
      </c>
      <c r="T61" s="103">
        <f>'Input Data'!E60-'Input Data'!F60</f>
        <v>165.99695473763302</v>
      </c>
      <c r="U61" s="103">
        <f>5*'Input Data'!H60</f>
        <v>203.03761010247601</v>
      </c>
      <c r="V61" s="103"/>
      <c r="W61" s="103">
        <f>VLOOKUP($R$7&amp;"_"&amp;W$7,calc_basis!$C$5:$G$37,5,FALSE)*$R61+VLOOKUP($S$7&amp;"_"&amp;W$7,calc_basis!$C$5:$G$37,5,FALSE)*$S61+VLOOKUP($T$7&amp;"_"&amp;W$7,calc_basis!$C$5:$G$37,5,FALSE)*$T61+VLOOKUP($U$7&amp;"_"&amp;W$7,calc_basis!$C$5:$G$37,5,FALSE)*$U61</f>
        <v>11850.755102527841</v>
      </c>
      <c r="X61" s="103">
        <f>VLOOKUP($R$7&amp;"_"&amp;X$7,calc_basis!$C$5:$G$37,5,FALSE)*$R61+VLOOKUP($S$7&amp;"_"&amp;X$7,calc_basis!$C$5:$G$37,5,FALSE)*$S61+VLOOKUP($T$7&amp;"_"&amp;X$7,calc_basis!$C$5:$G$37,5,FALSE)*$T61+VLOOKUP($U$7&amp;"_"&amp;X$7,calc_basis!$C$5:$G$37,5,FALSE)*$U61</f>
        <v>11850.755102527841</v>
      </c>
      <c r="Y61" s="103">
        <f>VLOOKUP($R$7&amp;"_"&amp;Y$7,calc_basis!$C$5:$G$37,5,FALSE)*$R61+VLOOKUP($S$7&amp;"_"&amp;Y$7,calc_basis!$C$5:$G$37,5,FALSE)*$S61+VLOOKUP($T$7&amp;"_"&amp;Y$7,calc_basis!$C$5:$G$37,5,FALSE)*$T61+VLOOKUP($U$7&amp;"_"&amp;Y$7,calc_basis!$C$5:$G$37,5,FALSE)*$U61</f>
        <v>11850.755102527841</v>
      </c>
      <c r="Z61" s="103">
        <f>VLOOKUP($R$7&amp;"_"&amp;Z$7,calc_basis!$C$5:$G$37,5,FALSE)*$R61+VLOOKUP($S$7&amp;"_"&amp;Z$7,calc_basis!$C$5:$G$37,5,FALSE)*$S61+VLOOKUP($T$7&amp;"_"&amp;Z$7,calc_basis!$C$5:$G$37,5,FALSE)*$T61+VLOOKUP($U$7&amp;"_"&amp;Z$7,calc_basis!$C$5:$G$37,5,FALSE)*$U61</f>
        <v>11850.755102527841</v>
      </c>
      <c r="AA61" s="103">
        <f>VLOOKUP($R$7&amp;"_"&amp;AA$7,calc_basis!$C$5:$G$37,5,FALSE)*$R61+VLOOKUP($S$7&amp;"_"&amp;AA$7,calc_basis!$C$5:$G$37,5,FALSE)*$S61+VLOOKUP($T$7&amp;"_"&amp;AA$7,calc_basis!$C$5:$G$37,5,FALSE)*$T61+VLOOKUP($U$7&amp;"_"&amp;AA$7,calc_basis!$C$5:$G$37,5,FALSE)*$U61</f>
        <v>0</v>
      </c>
      <c r="AB61" s="103">
        <f>VLOOKUP($R$7&amp;"_"&amp;AB$7,calc_basis!$C$5:$G$37,5,FALSE)*$R61+VLOOKUP($S$7&amp;"_"&amp;AB$7,calc_basis!$C$5:$G$37,5,FALSE)*$S61+VLOOKUP($T$7&amp;"_"&amp;AB$7,calc_basis!$C$5:$G$37,5,FALSE)*$T61+VLOOKUP($U$7&amp;"_"&amp;AB$7,calc_basis!$C$5:$G$37,5,FALSE)*$U61</f>
        <v>0</v>
      </c>
      <c r="AC61" s="103">
        <f>VLOOKUP($R$7&amp;"_"&amp;AC$7,calc_basis!$C$5:$G$37,5,FALSE)*$R61+VLOOKUP($S$7&amp;"_"&amp;AC$7,calc_basis!$C$5:$G$37,5,FALSE)*$S61+VLOOKUP($T$7&amp;"_"&amp;AC$7,calc_basis!$C$5:$G$37,5,FALSE)*$T61+VLOOKUP($U$7&amp;"_"&amp;AC$7,calc_basis!$C$5:$G$37,5,FALSE)*$U61</f>
        <v>11850.755102527841</v>
      </c>
      <c r="AD61" s="103">
        <f>VLOOKUP($R$7&amp;"_"&amp;AD$7,calc_basis!$C$5:$G$37,5,FALSE)*$R61+VLOOKUP($S$7&amp;"_"&amp;AD$7,calc_basis!$C$5:$G$37,5,FALSE)*$S61+VLOOKUP($T$7&amp;"_"&amp;AD$7,calc_basis!$C$5:$G$37,5,FALSE)*$T61+VLOOKUP($U$7&amp;"_"&amp;AD$7,calc_basis!$C$5:$G$37,5,FALSE)*$U61</f>
        <v>0</v>
      </c>
      <c r="AE61" s="21"/>
      <c r="AG61" s="19"/>
      <c r="AH61" s="96">
        <f>'Input Data'!D60</f>
        <v>43996</v>
      </c>
      <c r="AI61" s="104">
        <f>Output!W61+AI60</f>
        <v>343261.85055961937</v>
      </c>
      <c r="AJ61" s="104">
        <f>Output!X61+AJ60</f>
        <v>343261.85055961937</v>
      </c>
      <c r="AK61" s="104">
        <f>Output!Y61+AK60</f>
        <v>343261.85055961937</v>
      </c>
      <c r="AL61" s="104">
        <f>Output!Z61+AL60</f>
        <v>343261.85055961937</v>
      </c>
      <c r="AM61" s="104">
        <f>Output!AA61+AM60</f>
        <v>0</v>
      </c>
      <c r="AN61" s="104">
        <f>Output!AB61+AN60</f>
        <v>0</v>
      </c>
      <c r="AO61" s="104">
        <f>Output!AC61+AO60</f>
        <v>343261.85055961937</v>
      </c>
      <c r="AP61" s="104">
        <f>Output!AD61+AP60</f>
        <v>0</v>
      </c>
      <c r="AQ61" s="21"/>
    </row>
    <row r="62" spans="4:43" x14ac:dyDescent="0.2">
      <c r="D62" s="19"/>
      <c r="E62" s="20"/>
      <c r="F62" s="20"/>
      <c r="G62" s="20"/>
      <c r="H62" s="20"/>
      <c r="I62" s="20"/>
      <c r="J62" s="20"/>
      <c r="K62" s="20"/>
      <c r="L62" s="20"/>
      <c r="M62" s="20"/>
      <c r="N62" s="21"/>
      <c r="P62" s="19"/>
      <c r="Q62" s="96">
        <f>'Input Data'!D61</f>
        <v>43997</v>
      </c>
      <c r="R62" s="103">
        <f>'Input Data'!F61</f>
        <v>102.818490937193</v>
      </c>
      <c r="S62" s="103">
        <v>0</v>
      </c>
      <c r="T62" s="103">
        <f>'Input Data'!E61-'Input Data'!F61</f>
        <v>169.62408007821699</v>
      </c>
      <c r="U62" s="103">
        <f>5*'Input Data'!H61</f>
        <v>207.24869953712951</v>
      </c>
      <c r="V62" s="103"/>
      <c r="W62" s="103">
        <f>VLOOKUP($R$7&amp;"_"&amp;W$7,calc_basis!$C$5:$G$37,5,FALSE)*$R62+VLOOKUP($S$7&amp;"_"&amp;W$7,calc_basis!$C$5:$G$37,5,FALSE)*$S62+VLOOKUP($T$7&amp;"_"&amp;W$7,calc_basis!$C$5:$G$37,5,FALSE)*$T62+VLOOKUP($U$7&amp;"_"&amp;W$7,calc_basis!$C$5:$G$37,5,FALSE)*$U62</f>
        <v>12107.537462779135</v>
      </c>
      <c r="X62" s="103">
        <f>VLOOKUP($R$7&amp;"_"&amp;X$7,calc_basis!$C$5:$G$37,5,FALSE)*$R62+VLOOKUP($S$7&amp;"_"&amp;X$7,calc_basis!$C$5:$G$37,5,FALSE)*$S62+VLOOKUP($T$7&amp;"_"&amp;X$7,calc_basis!$C$5:$G$37,5,FALSE)*$T62+VLOOKUP($U$7&amp;"_"&amp;X$7,calc_basis!$C$5:$G$37,5,FALSE)*$U62</f>
        <v>12107.537462779135</v>
      </c>
      <c r="Y62" s="103">
        <f>VLOOKUP($R$7&amp;"_"&amp;Y$7,calc_basis!$C$5:$G$37,5,FALSE)*$R62+VLOOKUP($S$7&amp;"_"&amp;Y$7,calc_basis!$C$5:$G$37,5,FALSE)*$S62+VLOOKUP($T$7&amp;"_"&amp;Y$7,calc_basis!$C$5:$G$37,5,FALSE)*$T62+VLOOKUP($U$7&amp;"_"&amp;Y$7,calc_basis!$C$5:$G$37,5,FALSE)*$U62</f>
        <v>12107.537462779135</v>
      </c>
      <c r="Z62" s="103">
        <f>VLOOKUP($R$7&amp;"_"&amp;Z$7,calc_basis!$C$5:$G$37,5,FALSE)*$R62+VLOOKUP($S$7&amp;"_"&amp;Z$7,calc_basis!$C$5:$G$37,5,FALSE)*$S62+VLOOKUP($T$7&amp;"_"&amp;Z$7,calc_basis!$C$5:$G$37,5,FALSE)*$T62+VLOOKUP($U$7&amp;"_"&amp;Z$7,calc_basis!$C$5:$G$37,5,FALSE)*$U62</f>
        <v>12107.537462779135</v>
      </c>
      <c r="AA62" s="103">
        <f>VLOOKUP($R$7&amp;"_"&amp;AA$7,calc_basis!$C$5:$G$37,5,FALSE)*$R62+VLOOKUP($S$7&amp;"_"&amp;AA$7,calc_basis!$C$5:$G$37,5,FALSE)*$S62+VLOOKUP($T$7&amp;"_"&amp;AA$7,calc_basis!$C$5:$G$37,5,FALSE)*$T62+VLOOKUP($U$7&amp;"_"&amp;AA$7,calc_basis!$C$5:$G$37,5,FALSE)*$U62</f>
        <v>0</v>
      </c>
      <c r="AB62" s="103">
        <f>VLOOKUP($R$7&amp;"_"&amp;AB$7,calc_basis!$C$5:$G$37,5,FALSE)*$R62+VLOOKUP($S$7&amp;"_"&amp;AB$7,calc_basis!$C$5:$G$37,5,FALSE)*$S62+VLOOKUP($T$7&amp;"_"&amp;AB$7,calc_basis!$C$5:$G$37,5,FALSE)*$T62+VLOOKUP($U$7&amp;"_"&amp;AB$7,calc_basis!$C$5:$G$37,5,FALSE)*$U62</f>
        <v>0</v>
      </c>
      <c r="AC62" s="103">
        <f>VLOOKUP($R$7&amp;"_"&amp;AC$7,calc_basis!$C$5:$G$37,5,FALSE)*$R62+VLOOKUP($S$7&amp;"_"&amp;AC$7,calc_basis!$C$5:$G$37,5,FALSE)*$S62+VLOOKUP($T$7&amp;"_"&amp;AC$7,calc_basis!$C$5:$G$37,5,FALSE)*$T62+VLOOKUP($U$7&amp;"_"&amp;AC$7,calc_basis!$C$5:$G$37,5,FALSE)*$U62</f>
        <v>12107.537462779135</v>
      </c>
      <c r="AD62" s="103">
        <f>VLOOKUP($R$7&amp;"_"&amp;AD$7,calc_basis!$C$5:$G$37,5,FALSE)*$R62+VLOOKUP($S$7&amp;"_"&amp;AD$7,calc_basis!$C$5:$G$37,5,FALSE)*$S62+VLOOKUP($T$7&amp;"_"&amp;AD$7,calc_basis!$C$5:$G$37,5,FALSE)*$T62+VLOOKUP($U$7&amp;"_"&amp;AD$7,calc_basis!$C$5:$G$37,5,FALSE)*$U62</f>
        <v>0</v>
      </c>
      <c r="AE62" s="21"/>
      <c r="AG62" s="19"/>
      <c r="AH62" s="96">
        <f>'Input Data'!D61</f>
        <v>43997</v>
      </c>
      <c r="AI62" s="104">
        <f>Output!W62+AI61</f>
        <v>355369.38802239852</v>
      </c>
      <c r="AJ62" s="104">
        <f>Output!X62+AJ61</f>
        <v>355369.38802239852</v>
      </c>
      <c r="AK62" s="104">
        <f>Output!Y62+AK61</f>
        <v>355369.38802239852</v>
      </c>
      <c r="AL62" s="104">
        <f>Output!Z62+AL61</f>
        <v>355369.38802239852</v>
      </c>
      <c r="AM62" s="104">
        <f>Output!AA62+AM61</f>
        <v>0</v>
      </c>
      <c r="AN62" s="104">
        <f>Output!AB62+AN61</f>
        <v>0</v>
      </c>
      <c r="AO62" s="104">
        <f>Output!AC62+AO61</f>
        <v>355369.38802239852</v>
      </c>
      <c r="AP62" s="104">
        <f>Output!AD62+AP61</f>
        <v>0</v>
      </c>
      <c r="AQ62" s="21"/>
    </row>
    <row r="63" spans="4:43" ht="1" customHeight="1" x14ac:dyDescent="0.2">
      <c r="D63" s="19"/>
      <c r="E63" s="20"/>
      <c r="F63" s="20"/>
      <c r="G63" s="20"/>
      <c r="H63" s="20"/>
      <c r="I63" s="20"/>
      <c r="J63" s="20"/>
      <c r="K63" s="20"/>
      <c r="L63" s="20"/>
      <c r="M63" s="20"/>
      <c r="N63" s="21"/>
      <c r="P63" s="19"/>
      <c r="Q63" s="96">
        <f>'Input Data'!D62</f>
        <v>43998</v>
      </c>
      <c r="R63" s="103">
        <f>'Input Data'!F62</f>
        <v>105.086976679923</v>
      </c>
      <c r="S63" s="103">
        <v>0</v>
      </c>
      <c r="T63" s="103">
        <f>'Input Data'!E62-'Input Data'!F62</f>
        <v>173.25071126632002</v>
      </c>
      <c r="U63" s="103">
        <f>5*'Input Data'!H62</f>
        <v>211.44516095467299</v>
      </c>
      <c r="V63" s="103"/>
      <c r="W63" s="103">
        <f>VLOOKUP($R$7&amp;"_"&amp;W$7,calc_basis!$C$5:$G$37,5,FALSE)*$R63+VLOOKUP($S$7&amp;"_"&amp;W$7,calc_basis!$C$5:$G$37,5,FALSE)*$S63+VLOOKUP($T$7&amp;"_"&amp;W$7,calc_basis!$C$5:$G$37,5,FALSE)*$T63+VLOOKUP($U$7&amp;"_"&amp;W$7,calc_basis!$C$5:$G$37,5,FALSE)*$U63</f>
        <v>12364.164032815133</v>
      </c>
      <c r="X63" s="103">
        <f>VLOOKUP($R$7&amp;"_"&amp;X$7,calc_basis!$C$5:$G$37,5,FALSE)*$R63+VLOOKUP($S$7&amp;"_"&amp;X$7,calc_basis!$C$5:$G$37,5,FALSE)*$S63+VLOOKUP($T$7&amp;"_"&amp;X$7,calc_basis!$C$5:$G$37,5,FALSE)*$T63+VLOOKUP($U$7&amp;"_"&amp;X$7,calc_basis!$C$5:$G$37,5,FALSE)*$U63</f>
        <v>12364.164032815133</v>
      </c>
      <c r="Y63" s="103">
        <f>VLOOKUP($R$7&amp;"_"&amp;Y$7,calc_basis!$C$5:$G$37,5,FALSE)*$R63+VLOOKUP($S$7&amp;"_"&amp;Y$7,calc_basis!$C$5:$G$37,5,FALSE)*$S63+VLOOKUP($T$7&amp;"_"&amp;Y$7,calc_basis!$C$5:$G$37,5,FALSE)*$T63+VLOOKUP($U$7&amp;"_"&amp;Y$7,calc_basis!$C$5:$G$37,5,FALSE)*$U63</f>
        <v>12364.164032815133</v>
      </c>
      <c r="Z63" s="103">
        <f>VLOOKUP($R$7&amp;"_"&amp;Z$7,calc_basis!$C$5:$G$37,5,FALSE)*$R63+VLOOKUP($S$7&amp;"_"&amp;Z$7,calc_basis!$C$5:$G$37,5,FALSE)*$S63+VLOOKUP($T$7&amp;"_"&amp;Z$7,calc_basis!$C$5:$G$37,5,FALSE)*$T63+VLOOKUP($U$7&amp;"_"&amp;Z$7,calc_basis!$C$5:$G$37,5,FALSE)*$U63</f>
        <v>12364.164032815133</v>
      </c>
      <c r="AA63" s="103">
        <f>VLOOKUP($R$7&amp;"_"&amp;AA$7,calc_basis!$C$5:$G$37,5,FALSE)*$R63+VLOOKUP($S$7&amp;"_"&amp;AA$7,calc_basis!$C$5:$G$37,5,FALSE)*$S63+VLOOKUP($T$7&amp;"_"&amp;AA$7,calc_basis!$C$5:$G$37,5,FALSE)*$T63+VLOOKUP($U$7&amp;"_"&amp;AA$7,calc_basis!$C$5:$G$37,5,FALSE)*$U63</f>
        <v>0</v>
      </c>
      <c r="AB63" s="103">
        <f>VLOOKUP($R$7&amp;"_"&amp;AB$7,calc_basis!$C$5:$G$37,5,FALSE)*$R63+VLOOKUP($S$7&amp;"_"&amp;AB$7,calc_basis!$C$5:$G$37,5,FALSE)*$S63+VLOOKUP($T$7&amp;"_"&amp;AB$7,calc_basis!$C$5:$G$37,5,FALSE)*$T63+VLOOKUP($U$7&amp;"_"&amp;AB$7,calc_basis!$C$5:$G$37,5,FALSE)*$U63</f>
        <v>0</v>
      </c>
      <c r="AC63" s="103">
        <f>VLOOKUP($R$7&amp;"_"&amp;AC$7,calc_basis!$C$5:$G$37,5,FALSE)*$R63+VLOOKUP($S$7&amp;"_"&amp;AC$7,calc_basis!$C$5:$G$37,5,FALSE)*$S63+VLOOKUP($T$7&amp;"_"&amp;AC$7,calc_basis!$C$5:$G$37,5,FALSE)*$T63+VLOOKUP($U$7&amp;"_"&amp;AC$7,calc_basis!$C$5:$G$37,5,FALSE)*$U63</f>
        <v>12364.164032815133</v>
      </c>
      <c r="AD63" s="103">
        <f>VLOOKUP($R$7&amp;"_"&amp;AD$7,calc_basis!$C$5:$G$37,5,FALSE)*$R63+VLOOKUP($S$7&amp;"_"&amp;AD$7,calc_basis!$C$5:$G$37,5,FALSE)*$S63+VLOOKUP($T$7&amp;"_"&amp;AD$7,calc_basis!$C$5:$G$37,5,FALSE)*$T63+VLOOKUP($U$7&amp;"_"&amp;AD$7,calc_basis!$C$5:$G$37,5,FALSE)*$U63</f>
        <v>0</v>
      </c>
      <c r="AE63" s="21"/>
      <c r="AG63" s="19"/>
      <c r="AH63" s="96">
        <f>'Input Data'!D62</f>
        <v>43998</v>
      </c>
      <c r="AI63" s="104">
        <f>Output!W63+AI62</f>
        <v>367733.55205521366</v>
      </c>
      <c r="AJ63" s="104">
        <f>Output!X63+AJ62</f>
        <v>367733.55205521366</v>
      </c>
      <c r="AK63" s="104">
        <f>Output!Y63+AK62</f>
        <v>367733.55205521366</v>
      </c>
      <c r="AL63" s="104">
        <f>Output!Z63+AL62</f>
        <v>367733.55205521366</v>
      </c>
      <c r="AM63" s="104">
        <f>Output!AA63+AM62</f>
        <v>0</v>
      </c>
      <c r="AN63" s="104">
        <f>Output!AB63+AN62</f>
        <v>0</v>
      </c>
      <c r="AO63" s="104">
        <f>Output!AC63+AO62</f>
        <v>367733.55205521366</v>
      </c>
      <c r="AP63" s="104">
        <f>Output!AD63+AP62</f>
        <v>0</v>
      </c>
      <c r="AQ63" s="21"/>
    </row>
    <row r="64" spans="4:43" x14ac:dyDescent="0.2">
      <c r="D64" s="19"/>
      <c r="E64" s="20"/>
      <c r="F64" s="20"/>
      <c r="G64" s="20"/>
      <c r="H64" s="20"/>
      <c r="I64" s="20"/>
      <c r="J64" s="20"/>
      <c r="K64" s="20"/>
      <c r="L64" s="20"/>
      <c r="M64" s="20"/>
      <c r="N64" s="21"/>
      <c r="P64" s="19"/>
      <c r="Q64" s="96">
        <f>'Input Data'!D63</f>
        <v>43999</v>
      </c>
      <c r="R64" s="103">
        <f>'Input Data'!F63</f>
        <v>107.35672066591501</v>
      </c>
      <c r="S64" s="103">
        <v>0</v>
      </c>
      <c r="T64" s="103">
        <f>'Input Data'!E63-'Input Data'!F63</f>
        <v>176.87184017503597</v>
      </c>
      <c r="U64" s="103">
        <f>5*'Input Data'!H63</f>
        <v>215.62066173352449</v>
      </c>
      <c r="V64" s="103"/>
      <c r="W64" s="103">
        <f>VLOOKUP($R$7&amp;"_"&amp;W$7,calc_basis!$C$5:$G$37,5,FALSE)*$R64+VLOOKUP($S$7&amp;"_"&amp;W$7,calc_basis!$C$5:$G$37,5,FALSE)*$S64+VLOOKUP($T$7&amp;"_"&amp;W$7,calc_basis!$C$5:$G$37,5,FALSE)*$T64+VLOOKUP($U$7&amp;"_"&amp;W$7,calc_basis!$C$5:$G$37,5,FALSE)*$U64</f>
        <v>12620.277092637814</v>
      </c>
      <c r="X64" s="103">
        <f>VLOOKUP($R$7&amp;"_"&amp;X$7,calc_basis!$C$5:$G$37,5,FALSE)*$R64+VLOOKUP($S$7&amp;"_"&amp;X$7,calc_basis!$C$5:$G$37,5,FALSE)*$S64+VLOOKUP($T$7&amp;"_"&amp;X$7,calc_basis!$C$5:$G$37,5,FALSE)*$T64+VLOOKUP($U$7&amp;"_"&amp;X$7,calc_basis!$C$5:$G$37,5,FALSE)*$U64</f>
        <v>12620.277092637814</v>
      </c>
      <c r="Y64" s="103">
        <f>VLOOKUP($R$7&amp;"_"&amp;Y$7,calc_basis!$C$5:$G$37,5,FALSE)*$R64+VLOOKUP($S$7&amp;"_"&amp;Y$7,calc_basis!$C$5:$G$37,5,FALSE)*$S64+VLOOKUP($T$7&amp;"_"&amp;Y$7,calc_basis!$C$5:$G$37,5,FALSE)*$T64+VLOOKUP($U$7&amp;"_"&amp;Y$7,calc_basis!$C$5:$G$37,5,FALSE)*$U64</f>
        <v>12620.277092637814</v>
      </c>
      <c r="Z64" s="103">
        <f>VLOOKUP($R$7&amp;"_"&amp;Z$7,calc_basis!$C$5:$G$37,5,FALSE)*$R64+VLOOKUP($S$7&amp;"_"&amp;Z$7,calc_basis!$C$5:$G$37,5,FALSE)*$S64+VLOOKUP($T$7&amp;"_"&amp;Z$7,calc_basis!$C$5:$G$37,5,FALSE)*$T64+VLOOKUP($U$7&amp;"_"&amp;Z$7,calc_basis!$C$5:$G$37,5,FALSE)*$U64</f>
        <v>12620.277092637814</v>
      </c>
      <c r="AA64" s="103">
        <f>VLOOKUP($R$7&amp;"_"&amp;AA$7,calc_basis!$C$5:$G$37,5,FALSE)*$R64+VLOOKUP($S$7&amp;"_"&amp;AA$7,calc_basis!$C$5:$G$37,5,FALSE)*$S64+VLOOKUP($T$7&amp;"_"&amp;AA$7,calc_basis!$C$5:$G$37,5,FALSE)*$T64+VLOOKUP($U$7&amp;"_"&amp;AA$7,calc_basis!$C$5:$G$37,5,FALSE)*$U64</f>
        <v>0</v>
      </c>
      <c r="AB64" s="103">
        <f>VLOOKUP($R$7&amp;"_"&amp;AB$7,calc_basis!$C$5:$G$37,5,FALSE)*$R64+VLOOKUP($S$7&amp;"_"&amp;AB$7,calc_basis!$C$5:$G$37,5,FALSE)*$S64+VLOOKUP($T$7&amp;"_"&amp;AB$7,calc_basis!$C$5:$G$37,5,FALSE)*$T64+VLOOKUP($U$7&amp;"_"&amp;AB$7,calc_basis!$C$5:$G$37,5,FALSE)*$U64</f>
        <v>0</v>
      </c>
      <c r="AC64" s="103">
        <f>VLOOKUP($R$7&amp;"_"&amp;AC$7,calc_basis!$C$5:$G$37,5,FALSE)*$R64+VLOOKUP($S$7&amp;"_"&amp;AC$7,calc_basis!$C$5:$G$37,5,FALSE)*$S64+VLOOKUP($T$7&amp;"_"&amp;AC$7,calc_basis!$C$5:$G$37,5,FALSE)*$T64+VLOOKUP($U$7&amp;"_"&amp;AC$7,calc_basis!$C$5:$G$37,5,FALSE)*$U64</f>
        <v>12620.277092637814</v>
      </c>
      <c r="AD64" s="103">
        <f>VLOOKUP($R$7&amp;"_"&amp;AD$7,calc_basis!$C$5:$G$37,5,FALSE)*$R64+VLOOKUP($S$7&amp;"_"&amp;AD$7,calc_basis!$C$5:$G$37,5,FALSE)*$S64+VLOOKUP($T$7&amp;"_"&amp;AD$7,calc_basis!$C$5:$G$37,5,FALSE)*$T64+VLOOKUP($U$7&amp;"_"&amp;AD$7,calc_basis!$C$5:$G$37,5,FALSE)*$U64</f>
        <v>0</v>
      </c>
      <c r="AE64" s="21"/>
      <c r="AG64" s="19"/>
      <c r="AH64" s="96">
        <f>'Input Data'!D63</f>
        <v>43999</v>
      </c>
      <c r="AI64" s="104">
        <f>Output!W64+AI63</f>
        <v>380353.82914785144</v>
      </c>
      <c r="AJ64" s="104">
        <f>Output!X64+AJ63</f>
        <v>380353.82914785144</v>
      </c>
      <c r="AK64" s="104">
        <f>Output!Y64+AK63</f>
        <v>380353.82914785144</v>
      </c>
      <c r="AL64" s="104">
        <f>Output!Z64+AL63</f>
        <v>380353.82914785144</v>
      </c>
      <c r="AM64" s="104">
        <f>Output!AA64+AM63</f>
        <v>0</v>
      </c>
      <c r="AN64" s="104">
        <f>Output!AB64+AN63</f>
        <v>0</v>
      </c>
      <c r="AO64" s="104">
        <f>Output!AC64+AO63</f>
        <v>380353.82914785144</v>
      </c>
      <c r="AP64" s="104">
        <f>Output!AD64+AP63</f>
        <v>0</v>
      </c>
      <c r="AQ64" s="21"/>
    </row>
    <row r="65" spans="4:43" ht="1" customHeight="1" x14ac:dyDescent="0.2">
      <c r="D65" s="19"/>
      <c r="E65" s="20"/>
      <c r="F65" s="20"/>
      <c r="G65" s="20"/>
      <c r="H65" s="20"/>
      <c r="I65" s="20"/>
      <c r="J65" s="20"/>
      <c r="K65" s="20"/>
      <c r="L65" s="20"/>
      <c r="M65" s="20"/>
      <c r="N65" s="21"/>
      <c r="P65" s="19"/>
      <c r="Q65" s="96">
        <f>'Input Data'!D64</f>
        <v>44000</v>
      </c>
      <c r="R65" s="103">
        <f>'Input Data'!F64</f>
        <v>109.624666982232</v>
      </c>
      <c r="S65" s="103">
        <v>0</v>
      </c>
      <c r="T65" s="103">
        <f>'Input Data'!E64-'Input Data'!F64</f>
        <v>180.48227133692302</v>
      </c>
      <c r="U65" s="103">
        <f>5*'Input Data'!H64</f>
        <v>219.76868157246798</v>
      </c>
      <c r="V65" s="103"/>
      <c r="W65" s="103">
        <f>VLOOKUP($R$7&amp;"_"&amp;W$7,calc_basis!$C$5:$G$37,5,FALSE)*$R65+VLOOKUP($S$7&amp;"_"&amp;W$7,calc_basis!$C$5:$G$37,5,FALSE)*$S65+VLOOKUP($T$7&amp;"_"&amp;W$7,calc_basis!$C$5:$G$37,5,FALSE)*$T65+VLOOKUP($U$7&amp;"_"&amp;W$7,calc_basis!$C$5:$G$37,5,FALSE)*$U65</f>
        <v>12875.506031757972</v>
      </c>
      <c r="X65" s="103">
        <f>VLOOKUP($R$7&amp;"_"&amp;X$7,calc_basis!$C$5:$G$37,5,FALSE)*$R65+VLOOKUP($S$7&amp;"_"&amp;X$7,calc_basis!$C$5:$G$37,5,FALSE)*$S65+VLOOKUP($T$7&amp;"_"&amp;X$7,calc_basis!$C$5:$G$37,5,FALSE)*$T65+VLOOKUP($U$7&amp;"_"&amp;X$7,calc_basis!$C$5:$G$37,5,FALSE)*$U65</f>
        <v>12875.506031757972</v>
      </c>
      <c r="Y65" s="103">
        <f>VLOOKUP($R$7&amp;"_"&amp;Y$7,calc_basis!$C$5:$G$37,5,FALSE)*$R65+VLOOKUP($S$7&amp;"_"&amp;Y$7,calc_basis!$C$5:$G$37,5,FALSE)*$S65+VLOOKUP($T$7&amp;"_"&amp;Y$7,calc_basis!$C$5:$G$37,5,FALSE)*$T65+VLOOKUP($U$7&amp;"_"&amp;Y$7,calc_basis!$C$5:$G$37,5,FALSE)*$U65</f>
        <v>12875.506031757972</v>
      </c>
      <c r="Z65" s="103">
        <f>VLOOKUP($R$7&amp;"_"&amp;Z$7,calc_basis!$C$5:$G$37,5,FALSE)*$R65+VLOOKUP($S$7&amp;"_"&amp;Z$7,calc_basis!$C$5:$G$37,5,FALSE)*$S65+VLOOKUP($T$7&amp;"_"&amp;Z$7,calc_basis!$C$5:$G$37,5,FALSE)*$T65+VLOOKUP($U$7&amp;"_"&amp;Z$7,calc_basis!$C$5:$G$37,5,FALSE)*$U65</f>
        <v>12875.506031757972</v>
      </c>
      <c r="AA65" s="103">
        <f>VLOOKUP($R$7&amp;"_"&amp;AA$7,calc_basis!$C$5:$G$37,5,FALSE)*$R65+VLOOKUP($S$7&amp;"_"&amp;AA$7,calc_basis!$C$5:$G$37,5,FALSE)*$S65+VLOOKUP($T$7&amp;"_"&amp;AA$7,calc_basis!$C$5:$G$37,5,FALSE)*$T65+VLOOKUP($U$7&amp;"_"&amp;AA$7,calc_basis!$C$5:$G$37,5,FALSE)*$U65</f>
        <v>0</v>
      </c>
      <c r="AB65" s="103">
        <f>VLOOKUP($R$7&amp;"_"&amp;AB$7,calc_basis!$C$5:$G$37,5,FALSE)*$R65+VLOOKUP($S$7&amp;"_"&amp;AB$7,calc_basis!$C$5:$G$37,5,FALSE)*$S65+VLOOKUP($T$7&amp;"_"&amp;AB$7,calc_basis!$C$5:$G$37,5,FALSE)*$T65+VLOOKUP($U$7&amp;"_"&amp;AB$7,calc_basis!$C$5:$G$37,5,FALSE)*$U65</f>
        <v>0</v>
      </c>
      <c r="AC65" s="103">
        <f>VLOOKUP($R$7&amp;"_"&amp;AC$7,calc_basis!$C$5:$G$37,5,FALSE)*$R65+VLOOKUP($S$7&amp;"_"&amp;AC$7,calc_basis!$C$5:$G$37,5,FALSE)*$S65+VLOOKUP($T$7&amp;"_"&amp;AC$7,calc_basis!$C$5:$G$37,5,FALSE)*$T65+VLOOKUP($U$7&amp;"_"&amp;AC$7,calc_basis!$C$5:$G$37,5,FALSE)*$U65</f>
        <v>12875.506031757972</v>
      </c>
      <c r="AD65" s="103">
        <f>VLOOKUP($R$7&amp;"_"&amp;AD$7,calc_basis!$C$5:$G$37,5,FALSE)*$R65+VLOOKUP($S$7&amp;"_"&amp;AD$7,calc_basis!$C$5:$G$37,5,FALSE)*$S65+VLOOKUP($T$7&amp;"_"&amp;AD$7,calc_basis!$C$5:$G$37,5,FALSE)*$T65+VLOOKUP($U$7&amp;"_"&amp;AD$7,calc_basis!$C$5:$G$37,5,FALSE)*$U65</f>
        <v>0</v>
      </c>
      <c r="AE65" s="21"/>
      <c r="AG65" s="19"/>
      <c r="AH65" s="96">
        <f>'Input Data'!D64</f>
        <v>44000</v>
      </c>
      <c r="AI65" s="104">
        <f>Output!W65+AI64</f>
        <v>393229.33517960942</v>
      </c>
      <c r="AJ65" s="104">
        <f>Output!X65+AJ64</f>
        <v>393229.33517960942</v>
      </c>
      <c r="AK65" s="104">
        <f>Output!Y65+AK64</f>
        <v>393229.33517960942</v>
      </c>
      <c r="AL65" s="104">
        <f>Output!Z65+AL64</f>
        <v>393229.33517960942</v>
      </c>
      <c r="AM65" s="104">
        <f>Output!AA65+AM64</f>
        <v>0</v>
      </c>
      <c r="AN65" s="104">
        <f>Output!AB65+AN64</f>
        <v>0</v>
      </c>
      <c r="AO65" s="104">
        <f>Output!AC65+AO64</f>
        <v>393229.33517960942</v>
      </c>
      <c r="AP65" s="104">
        <f>Output!AD65+AP64</f>
        <v>0</v>
      </c>
      <c r="AQ65" s="21"/>
    </row>
    <row r="66" spans="4:43" x14ac:dyDescent="0.2">
      <c r="D66" s="19"/>
      <c r="E66" s="20"/>
      <c r="F66" s="20"/>
      <c r="G66" s="20"/>
      <c r="H66" s="20"/>
      <c r="I66" s="20"/>
      <c r="J66" s="20"/>
      <c r="K66" s="20"/>
      <c r="L66" s="20"/>
      <c r="M66" s="20"/>
      <c r="N66" s="21"/>
      <c r="P66" s="19"/>
      <c r="Q66" s="96">
        <f>'Input Data'!D65</f>
        <v>44001</v>
      </c>
      <c r="R66" s="103">
        <f>'Input Data'!F65</f>
        <v>111.887640866021</v>
      </c>
      <c r="S66" s="103">
        <v>0</v>
      </c>
      <c r="T66" s="103">
        <f>'Input Data'!E65-'Input Data'!F65</f>
        <v>184.07663228062501</v>
      </c>
      <c r="U66" s="103">
        <f>5*'Input Data'!H65</f>
        <v>223.88252865646649</v>
      </c>
      <c r="V66" s="103"/>
      <c r="W66" s="103">
        <f>VLOOKUP($R$7&amp;"_"&amp;W$7,calc_basis!$C$5:$G$37,5,FALSE)*$R66+VLOOKUP($S$7&amp;"_"&amp;W$7,calc_basis!$C$5:$G$37,5,FALSE)*$S66+VLOOKUP($T$7&amp;"_"&amp;W$7,calc_basis!$C$5:$G$37,5,FALSE)*$T66+VLOOKUP($U$7&amp;"_"&amp;W$7,calc_basis!$C$5:$G$37,5,FALSE)*$U66</f>
        <v>13129.468114559673</v>
      </c>
      <c r="X66" s="103">
        <f>VLOOKUP($R$7&amp;"_"&amp;X$7,calc_basis!$C$5:$G$37,5,FALSE)*$R66+VLOOKUP($S$7&amp;"_"&amp;X$7,calc_basis!$C$5:$G$37,5,FALSE)*$S66+VLOOKUP($T$7&amp;"_"&amp;X$7,calc_basis!$C$5:$G$37,5,FALSE)*$T66+VLOOKUP($U$7&amp;"_"&amp;X$7,calc_basis!$C$5:$G$37,5,FALSE)*$U66</f>
        <v>13129.468114559673</v>
      </c>
      <c r="Y66" s="103">
        <f>VLOOKUP($R$7&amp;"_"&amp;Y$7,calc_basis!$C$5:$G$37,5,FALSE)*$R66+VLOOKUP($S$7&amp;"_"&amp;Y$7,calc_basis!$C$5:$G$37,5,FALSE)*$S66+VLOOKUP($T$7&amp;"_"&amp;Y$7,calc_basis!$C$5:$G$37,5,FALSE)*$T66+VLOOKUP($U$7&amp;"_"&amp;Y$7,calc_basis!$C$5:$G$37,5,FALSE)*$U66</f>
        <v>13129.468114559673</v>
      </c>
      <c r="Z66" s="103">
        <f>VLOOKUP($R$7&amp;"_"&amp;Z$7,calc_basis!$C$5:$G$37,5,FALSE)*$R66+VLOOKUP($S$7&amp;"_"&amp;Z$7,calc_basis!$C$5:$G$37,5,FALSE)*$S66+VLOOKUP($T$7&amp;"_"&amp;Z$7,calc_basis!$C$5:$G$37,5,FALSE)*$T66+VLOOKUP($U$7&amp;"_"&amp;Z$7,calc_basis!$C$5:$G$37,5,FALSE)*$U66</f>
        <v>13129.468114559673</v>
      </c>
      <c r="AA66" s="103">
        <f>VLOOKUP($R$7&amp;"_"&amp;AA$7,calc_basis!$C$5:$G$37,5,FALSE)*$R66+VLOOKUP($S$7&amp;"_"&amp;AA$7,calc_basis!$C$5:$G$37,5,FALSE)*$S66+VLOOKUP($T$7&amp;"_"&amp;AA$7,calc_basis!$C$5:$G$37,5,FALSE)*$T66+VLOOKUP($U$7&amp;"_"&amp;AA$7,calc_basis!$C$5:$G$37,5,FALSE)*$U66</f>
        <v>0</v>
      </c>
      <c r="AB66" s="103">
        <f>VLOOKUP($R$7&amp;"_"&amp;AB$7,calc_basis!$C$5:$G$37,5,FALSE)*$R66+VLOOKUP($S$7&amp;"_"&amp;AB$7,calc_basis!$C$5:$G$37,5,FALSE)*$S66+VLOOKUP($T$7&amp;"_"&amp;AB$7,calc_basis!$C$5:$G$37,5,FALSE)*$T66+VLOOKUP($U$7&amp;"_"&amp;AB$7,calc_basis!$C$5:$G$37,5,FALSE)*$U66</f>
        <v>0</v>
      </c>
      <c r="AC66" s="103">
        <f>VLOOKUP($R$7&amp;"_"&amp;AC$7,calc_basis!$C$5:$G$37,5,FALSE)*$R66+VLOOKUP($S$7&amp;"_"&amp;AC$7,calc_basis!$C$5:$G$37,5,FALSE)*$S66+VLOOKUP($T$7&amp;"_"&amp;AC$7,calc_basis!$C$5:$G$37,5,FALSE)*$T66+VLOOKUP($U$7&amp;"_"&amp;AC$7,calc_basis!$C$5:$G$37,5,FALSE)*$U66</f>
        <v>13129.468114559673</v>
      </c>
      <c r="AD66" s="103">
        <f>VLOOKUP($R$7&amp;"_"&amp;AD$7,calc_basis!$C$5:$G$37,5,FALSE)*$R66+VLOOKUP($S$7&amp;"_"&amp;AD$7,calc_basis!$C$5:$G$37,5,FALSE)*$S66+VLOOKUP($T$7&amp;"_"&amp;AD$7,calc_basis!$C$5:$G$37,5,FALSE)*$T66+VLOOKUP($U$7&amp;"_"&amp;AD$7,calc_basis!$C$5:$G$37,5,FALSE)*$U66</f>
        <v>0</v>
      </c>
      <c r="AE66" s="21"/>
      <c r="AG66" s="19"/>
      <c r="AH66" s="96">
        <f>'Input Data'!D65</f>
        <v>44001</v>
      </c>
      <c r="AI66" s="104">
        <f>Output!W66+AI65</f>
        <v>406358.80329416908</v>
      </c>
      <c r="AJ66" s="104">
        <f>Output!X66+AJ65</f>
        <v>406358.80329416908</v>
      </c>
      <c r="AK66" s="104">
        <f>Output!Y66+AK65</f>
        <v>406358.80329416908</v>
      </c>
      <c r="AL66" s="104">
        <f>Output!Z66+AL65</f>
        <v>406358.80329416908</v>
      </c>
      <c r="AM66" s="104">
        <f>Output!AA66+AM65</f>
        <v>0</v>
      </c>
      <c r="AN66" s="104">
        <f>Output!AB66+AN65</f>
        <v>0</v>
      </c>
      <c r="AO66" s="104">
        <f>Output!AC66+AO65</f>
        <v>406358.80329416908</v>
      </c>
      <c r="AP66" s="104">
        <f>Output!AD66+AP65</f>
        <v>0</v>
      </c>
      <c r="AQ66" s="21"/>
    </row>
    <row r="67" spans="4:43" ht="1" customHeight="1" x14ac:dyDescent="0.2">
      <c r="D67" s="19"/>
      <c r="E67" s="20"/>
      <c r="F67" s="20"/>
      <c r="G67" s="20"/>
      <c r="H67" s="20"/>
      <c r="I67" s="20"/>
      <c r="J67" s="20"/>
      <c r="K67" s="20"/>
      <c r="L67" s="20"/>
      <c r="M67" s="20"/>
      <c r="N67" s="21"/>
      <c r="P67" s="19"/>
      <c r="Q67" s="96">
        <f>'Input Data'!D66</f>
        <v>44002</v>
      </c>
      <c r="R67" s="103">
        <f>'Input Data'!F66</f>
        <v>114.14235466872</v>
      </c>
      <c r="S67" s="103">
        <v>0</v>
      </c>
      <c r="T67" s="103">
        <f>'Input Data'!E66-'Input Data'!F66</f>
        <v>187.64938535458001</v>
      </c>
      <c r="U67" s="103">
        <f>5*'Input Data'!H66</f>
        <v>227.9553575597615</v>
      </c>
      <c r="V67" s="103"/>
      <c r="W67" s="103">
        <f>VLOOKUP($R$7&amp;"_"&amp;W$7,calc_basis!$C$5:$G$37,5,FALSE)*$R67+VLOOKUP($S$7&amp;"_"&amp;W$7,calc_basis!$C$5:$G$37,5,FALSE)*$S67+VLOOKUP($T$7&amp;"_"&amp;W$7,calc_basis!$C$5:$G$37,5,FALSE)*$T67+VLOOKUP($U$7&amp;"_"&amp;W$7,calc_basis!$C$5:$G$37,5,FALSE)*$U67</f>
        <v>13381.769349640195</v>
      </c>
      <c r="X67" s="103">
        <f>VLOOKUP($R$7&amp;"_"&amp;X$7,calc_basis!$C$5:$G$37,5,FALSE)*$R67+VLOOKUP($S$7&amp;"_"&amp;X$7,calc_basis!$C$5:$G$37,5,FALSE)*$S67+VLOOKUP($T$7&amp;"_"&amp;X$7,calc_basis!$C$5:$G$37,5,FALSE)*$T67+VLOOKUP($U$7&amp;"_"&amp;X$7,calc_basis!$C$5:$G$37,5,FALSE)*$U67</f>
        <v>13381.769349640195</v>
      </c>
      <c r="Y67" s="103">
        <f>VLOOKUP($R$7&amp;"_"&amp;Y$7,calc_basis!$C$5:$G$37,5,FALSE)*$R67+VLOOKUP($S$7&amp;"_"&amp;Y$7,calc_basis!$C$5:$G$37,5,FALSE)*$S67+VLOOKUP($T$7&amp;"_"&amp;Y$7,calc_basis!$C$5:$G$37,5,FALSE)*$T67+VLOOKUP($U$7&amp;"_"&amp;Y$7,calc_basis!$C$5:$G$37,5,FALSE)*$U67</f>
        <v>13381.769349640195</v>
      </c>
      <c r="Z67" s="103">
        <f>VLOOKUP($R$7&amp;"_"&amp;Z$7,calc_basis!$C$5:$G$37,5,FALSE)*$R67+VLOOKUP($S$7&amp;"_"&amp;Z$7,calc_basis!$C$5:$G$37,5,FALSE)*$S67+VLOOKUP($T$7&amp;"_"&amp;Z$7,calc_basis!$C$5:$G$37,5,FALSE)*$T67+VLOOKUP($U$7&amp;"_"&amp;Z$7,calc_basis!$C$5:$G$37,5,FALSE)*$U67</f>
        <v>13381.769349640195</v>
      </c>
      <c r="AA67" s="103">
        <f>VLOOKUP($R$7&amp;"_"&amp;AA$7,calc_basis!$C$5:$G$37,5,FALSE)*$R67+VLOOKUP($S$7&amp;"_"&amp;AA$7,calc_basis!$C$5:$G$37,5,FALSE)*$S67+VLOOKUP($T$7&amp;"_"&amp;AA$7,calc_basis!$C$5:$G$37,5,FALSE)*$T67+VLOOKUP($U$7&amp;"_"&amp;AA$7,calc_basis!$C$5:$G$37,5,FALSE)*$U67</f>
        <v>0</v>
      </c>
      <c r="AB67" s="103">
        <f>VLOOKUP($R$7&amp;"_"&amp;AB$7,calc_basis!$C$5:$G$37,5,FALSE)*$R67+VLOOKUP($S$7&amp;"_"&amp;AB$7,calc_basis!$C$5:$G$37,5,FALSE)*$S67+VLOOKUP($T$7&amp;"_"&amp;AB$7,calc_basis!$C$5:$G$37,5,FALSE)*$T67+VLOOKUP($U$7&amp;"_"&amp;AB$7,calc_basis!$C$5:$G$37,5,FALSE)*$U67</f>
        <v>0</v>
      </c>
      <c r="AC67" s="103">
        <f>VLOOKUP($R$7&amp;"_"&amp;AC$7,calc_basis!$C$5:$G$37,5,FALSE)*$R67+VLOOKUP($S$7&amp;"_"&amp;AC$7,calc_basis!$C$5:$G$37,5,FALSE)*$S67+VLOOKUP($T$7&amp;"_"&amp;AC$7,calc_basis!$C$5:$G$37,5,FALSE)*$T67+VLOOKUP($U$7&amp;"_"&amp;AC$7,calc_basis!$C$5:$G$37,5,FALSE)*$U67</f>
        <v>13381.769349640195</v>
      </c>
      <c r="AD67" s="103">
        <f>VLOOKUP($R$7&amp;"_"&amp;AD$7,calc_basis!$C$5:$G$37,5,FALSE)*$R67+VLOOKUP($S$7&amp;"_"&amp;AD$7,calc_basis!$C$5:$G$37,5,FALSE)*$S67+VLOOKUP($T$7&amp;"_"&amp;AD$7,calc_basis!$C$5:$G$37,5,FALSE)*$T67+VLOOKUP($U$7&amp;"_"&amp;AD$7,calc_basis!$C$5:$G$37,5,FALSE)*$U67</f>
        <v>0</v>
      </c>
      <c r="AE67" s="21"/>
      <c r="AG67" s="19"/>
      <c r="AH67" s="96">
        <f>'Input Data'!D66</f>
        <v>44002</v>
      </c>
      <c r="AI67" s="104">
        <f>Output!W67+AI66</f>
        <v>419740.57264380925</v>
      </c>
      <c r="AJ67" s="104">
        <f>Output!X67+AJ66</f>
        <v>419740.57264380925</v>
      </c>
      <c r="AK67" s="104">
        <f>Output!Y67+AK66</f>
        <v>419740.57264380925</v>
      </c>
      <c r="AL67" s="104">
        <f>Output!Z67+AL66</f>
        <v>419740.57264380925</v>
      </c>
      <c r="AM67" s="104">
        <f>Output!AA67+AM66</f>
        <v>0</v>
      </c>
      <c r="AN67" s="104">
        <f>Output!AB67+AN66</f>
        <v>0</v>
      </c>
      <c r="AO67" s="104">
        <f>Output!AC67+AO66</f>
        <v>419740.57264380925</v>
      </c>
      <c r="AP67" s="104">
        <f>Output!AD67+AP66</f>
        <v>0</v>
      </c>
      <c r="AQ67" s="21"/>
    </row>
    <row r="68" spans="4:43" x14ac:dyDescent="0.2">
      <c r="D68" s="19"/>
      <c r="E68" s="20"/>
      <c r="F68" s="20"/>
      <c r="G68" s="20"/>
      <c r="H68" s="20"/>
      <c r="I68" s="20"/>
      <c r="J68" s="20"/>
      <c r="K68" s="20"/>
      <c r="L68" s="20"/>
      <c r="M68" s="20"/>
      <c r="N68" s="21"/>
      <c r="P68" s="19"/>
      <c r="Q68" s="96">
        <f>'Input Data'!D67</f>
        <v>44003</v>
      </c>
      <c r="R68" s="103">
        <f>'Input Data'!F67</f>
        <v>116.38541472898601</v>
      </c>
      <c r="S68" s="103">
        <v>0</v>
      </c>
      <c r="T68" s="103">
        <f>'Input Data'!E67-'Input Data'!F67</f>
        <v>191.19484104517602</v>
      </c>
      <c r="U68" s="103">
        <f>5*'Input Data'!H67</f>
        <v>231.98018885678897</v>
      </c>
      <c r="V68" s="103"/>
      <c r="W68" s="103">
        <f>VLOOKUP($R$7&amp;"_"&amp;W$7,calc_basis!$C$5:$G$37,5,FALSE)*$R68+VLOOKUP($S$7&amp;"_"&amp;W$7,calc_basis!$C$5:$G$37,5,FALSE)*$S68+VLOOKUP($T$7&amp;"_"&amp;W$7,calc_basis!$C$5:$G$37,5,FALSE)*$T68+VLOOKUP($U$7&amp;"_"&amp;W$7,calc_basis!$C$5:$G$37,5,FALSE)*$U68</f>
        <v>13632.005463233334</v>
      </c>
      <c r="X68" s="103">
        <f>VLOOKUP($R$7&amp;"_"&amp;X$7,calc_basis!$C$5:$G$37,5,FALSE)*$R68+VLOOKUP($S$7&amp;"_"&amp;X$7,calc_basis!$C$5:$G$37,5,FALSE)*$S68+VLOOKUP($T$7&amp;"_"&amp;X$7,calc_basis!$C$5:$G$37,5,FALSE)*$T68+VLOOKUP($U$7&amp;"_"&amp;X$7,calc_basis!$C$5:$G$37,5,FALSE)*$U68</f>
        <v>13632.005463233334</v>
      </c>
      <c r="Y68" s="103">
        <f>VLOOKUP($R$7&amp;"_"&amp;Y$7,calc_basis!$C$5:$G$37,5,FALSE)*$R68+VLOOKUP($S$7&amp;"_"&amp;Y$7,calc_basis!$C$5:$G$37,5,FALSE)*$S68+VLOOKUP($T$7&amp;"_"&amp;Y$7,calc_basis!$C$5:$G$37,5,FALSE)*$T68+VLOOKUP($U$7&amp;"_"&amp;Y$7,calc_basis!$C$5:$G$37,5,FALSE)*$U68</f>
        <v>13632.005463233334</v>
      </c>
      <c r="Z68" s="103">
        <f>VLOOKUP($R$7&amp;"_"&amp;Z$7,calc_basis!$C$5:$G$37,5,FALSE)*$R68+VLOOKUP($S$7&amp;"_"&amp;Z$7,calc_basis!$C$5:$G$37,5,FALSE)*$S68+VLOOKUP($T$7&amp;"_"&amp;Z$7,calc_basis!$C$5:$G$37,5,FALSE)*$T68+VLOOKUP($U$7&amp;"_"&amp;Z$7,calc_basis!$C$5:$G$37,5,FALSE)*$U68</f>
        <v>13632.005463233334</v>
      </c>
      <c r="AA68" s="103">
        <f>VLOOKUP($R$7&amp;"_"&amp;AA$7,calc_basis!$C$5:$G$37,5,FALSE)*$R68+VLOOKUP($S$7&amp;"_"&amp;AA$7,calc_basis!$C$5:$G$37,5,FALSE)*$S68+VLOOKUP($T$7&amp;"_"&amp;AA$7,calc_basis!$C$5:$G$37,5,FALSE)*$T68+VLOOKUP($U$7&amp;"_"&amp;AA$7,calc_basis!$C$5:$G$37,5,FALSE)*$U68</f>
        <v>0</v>
      </c>
      <c r="AB68" s="103">
        <f>VLOOKUP($R$7&amp;"_"&amp;AB$7,calc_basis!$C$5:$G$37,5,FALSE)*$R68+VLOOKUP($S$7&amp;"_"&amp;AB$7,calc_basis!$C$5:$G$37,5,FALSE)*$S68+VLOOKUP($T$7&amp;"_"&amp;AB$7,calc_basis!$C$5:$G$37,5,FALSE)*$T68+VLOOKUP($U$7&amp;"_"&amp;AB$7,calc_basis!$C$5:$G$37,5,FALSE)*$U68</f>
        <v>0</v>
      </c>
      <c r="AC68" s="103">
        <f>VLOOKUP($R$7&amp;"_"&amp;AC$7,calc_basis!$C$5:$G$37,5,FALSE)*$R68+VLOOKUP($S$7&amp;"_"&amp;AC$7,calc_basis!$C$5:$G$37,5,FALSE)*$S68+VLOOKUP($T$7&amp;"_"&amp;AC$7,calc_basis!$C$5:$G$37,5,FALSE)*$T68+VLOOKUP($U$7&amp;"_"&amp;AC$7,calc_basis!$C$5:$G$37,5,FALSE)*$U68</f>
        <v>13632.005463233334</v>
      </c>
      <c r="AD68" s="103">
        <f>VLOOKUP($R$7&amp;"_"&amp;AD$7,calc_basis!$C$5:$G$37,5,FALSE)*$R68+VLOOKUP($S$7&amp;"_"&amp;AD$7,calc_basis!$C$5:$G$37,5,FALSE)*$S68+VLOOKUP($T$7&amp;"_"&amp;AD$7,calc_basis!$C$5:$G$37,5,FALSE)*$T68+VLOOKUP($U$7&amp;"_"&amp;AD$7,calc_basis!$C$5:$G$37,5,FALSE)*$U68</f>
        <v>0</v>
      </c>
      <c r="AE68" s="21"/>
      <c r="AG68" s="19"/>
      <c r="AH68" s="96">
        <f>'Input Data'!D67</f>
        <v>44003</v>
      </c>
      <c r="AI68" s="104">
        <f>Output!W68+AI67</f>
        <v>433372.57810704259</v>
      </c>
      <c r="AJ68" s="104">
        <f>Output!X68+AJ67</f>
        <v>433372.57810704259</v>
      </c>
      <c r="AK68" s="104">
        <f>Output!Y68+AK67</f>
        <v>433372.57810704259</v>
      </c>
      <c r="AL68" s="104">
        <f>Output!Z68+AL67</f>
        <v>433372.57810704259</v>
      </c>
      <c r="AM68" s="104">
        <f>Output!AA68+AM67</f>
        <v>0</v>
      </c>
      <c r="AN68" s="104">
        <f>Output!AB68+AN67</f>
        <v>0</v>
      </c>
      <c r="AO68" s="104">
        <f>Output!AC68+AO67</f>
        <v>433372.57810704259</v>
      </c>
      <c r="AP68" s="104">
        <f>Output!AD68+AP67</f>
        <v>0</v>
      </c>
      <c r="AQ68" s="21"/>
    </row>
    <row r="69" spans="4:43" ht="1" customHeight="1" x14ac:dyDescent="0.2">
      <c r="D69" s="19"/>
      <c r="E69" s="20"/>
      <c r="F69" s="20"/>
      <c r="G69" s="20"/>
      <c r="H69" s="20"/>
      <c r="I69" s="20"/>
      <c r="J69" s="20"/>
      <c r="K69" s="20"/>
      <c r="L69" s="20"/>
      <c r="M69" s="20"/>
      <c r="N69" s="21"/>
      <c r="P69" s="19"/>
      <c r="Q69" s="96">
        <f>'Input Data'!D68</f>
        <v>44004</v>
      </c>
      <c r="R69" s="103">
        <f>'Input Data'!F68</f>
        <v>118.613329162016</v>
      </c>
      <c r="S69" s="103">
        <v>0</v>
      </c>
      <c r="T69" s="103">
        <f>'Input Data'!E68-'Input Data'!F68</f>
        <v>194.70717278345199</v>
      </c>
      <c r="U69" s="103">
        <f>5*'Input Data'!H68</f>
        <v>235.94993039365701</v>
      </c>
      <c r="V69" s="103"/>
      <c r="W69" s="103">
        <f>VLOOKUP($R$7&amp;"_"&amp;W$7,calc_basis!$C$5:$G$37,5,FALSE)*$R69+VLOOKUP($S$7&amp;"_"&amp;W$7,calc_basis!$C$5:$G$37,5,FALSE)*$S69+VLOOKUP($T$7&amp;"_"&amp;W$7,calc_basis!$C$5:$G$37,5,FALSE)*$T69+VLOOKUP($U$7&amp;"_"&amp;W$7,calc_basis!$C$5:$G$37,5,FALSE)*$U69</f>
        <v>13879.762975880063</v>
      </c>
      <c r="X69" s="103">
        <f>VLOOKUP($R$7&amp;"_"&amp;X$7,calc_basis!$C$5:$G$37,5,FALSE)*$R69+VLOOKUP($S$7&amp;"_"&amp;X$7,calc_basis!$C$5:$G$37,5,FALSE)*$S69+VLOOKUP($T$7&amp;"_"&amp;X$7,calc_basis!$C$5:$G$37,5,FALSE)*$T69+VLOOKUP($U$7&amp;"_"&amp;X$7,calc_basis!$C$5:$G$37,5,FALSE)*$U69</f>
        <v>13879.762975880063</v>
      </c>
      <c r="Y69" s="103">
        <f>VLOOKUP($R$7&amp;"_"&amp;Y$7,calc_basis!$C$5:$G$37,5,FALSE)*$R69+VLOOKUP($S$7&amp;"_"&amp;Y$7,calc_basis!$C$5:$G$37,5,FALSE)*$S69+VLOOKUP($T$7&amp;"_"&amp;Y$7,calc_basis!$C$5:$G$37,5,FALSE)*$T69+VLOOKUP($U$7&amp;"_"&amp;Y$7,calc_basis!$C$5:$G$37,5,FALSE)*$U69</f>
        <v>13879.762975880063</v>
      </c>
      <c r="Z69" s="103">
        <f>VLOOKUP($R$7&amp;"_"&amp;Z$7,calc_basis!$C$5:$G$37,5,FALSE)*$R69+VLOOKUP($S$7&amp;"_"&amp;Z$7,calc_basis!$C$5:$G$37,5,FALSE)*$S69+VLOOKUP($T$7&amp;"_"&amp;Z$7,calc_basis!$C$5:$G$37,5,FALSE)*$T69+VLOOKUP($U$7&amp;"_"&amp;Z$7,calc_basis!$C$5:$G$37,5,FALSE)*$U69</f>
        <v>13879.762975880063</v>
      </c>
      <c r="AA69" s="103">
        <f>VLOOKUP($R$7&amp;"_"&amp;AA$7,calc_basis!$C$5:$G$37,5,FALSE)*$R69+VLOOKUP($S$7&amp;"_"&amp;AA$7,calc_basis!$C$5:$G$37,5,FALSE)*$S69+VLOOKUP($T$7&amp;"_"&amp;AA$7,calc_basis!$C$5:$G$37,5,FALSE)*$T69+VLOOKUP($U$7&amp;"_"&amp;AA$7,calc_basis!$C$5:$G$37,5,FALSE)*$U69</f>
        <v>0</v>
      </c>
      <c r="AB69" s="103">
        <f>VLOOKUP($R$7&amp;"_"&amp;AB$7,calc_basis!$C$5:$G$37,5,FALSE)*$R69+VLOOKUP($S$7&amp;"_"&amp;AB$7,calc_basis!$C$5:$G$37,5,FALSE)*$S69+VLOOKUP($T$7&amp;"_"&amp;AB$7,calc_basis!$C$5:$G$37,5,FALSE)*$T69+VLOOKUP($U$7&amp;"_"&amp;AB$7,calc_basis!$C$5:$G$37,5,FALSE)*$U69</f>
        <v>0</v>
      </c>
      <c r="AC69" s="103">
        <f>VLOOKUP($R$7&amp;"_"&amp;AC$7,calc_basis!$C$5:$G$37,5,FALSE)*$R69+VLOOKUP($S$7&amp;"_"&amp;AC$7,calc_basis!$C$5:$G$37,5,FALSE)*$S69+VLOOKUP($T$7&amp;"_"&amp;AC$7,calc_basis!$C$5:$G$37,5,FALSE)*$T69+VLOOKUP($U$7&amp;"_"&amp;AC$7,calc_basis!$C$5:$G$37,5,FALSE)*$U69</f>
        <v>13879.762975880063</v>
      </c>
      <c r="AD69" s="103">
        <f>VLOOKUP($R$7&amp;"_"&amp;AD$7,calc_basis!$C$5:$G$37,5,FALSE)*$R69+VLOOKUP($S$7&amp;"_"&amp;AD$7,calc_basis!$C$5:$G$37,5,FALSE)*$S69+VLOOKUP($T$7&amp;"_"&amp;AD$7,calc_basis!$C$5:$G$37,5,FALSE)*$T69+VLOOKUP($U$7&amp;"_"&amp;AD$7,calc_basis!$C$5:$G$37,5,FALSE)*$U69</f>
        <v>0</v>
      </c>
      <c r="AE69" s="21"/>
      <c r="AG69" s="19"/>
      <c r="AH69" s="96">
        <f>'Input Data'!D68</f>
        <v>44004</v>
      </c>
      <c r="AI69" s="104">
        <f>Output!W69+AI68</f>
        <v>447252.34108292265</v>
      </c>
      <c r="AJ69" s="104">
        <f>Output!X69+AJ68</f>
        <v>447252.34108292265</v>
      </c>
      <c r="AK69" s="104">
        <f>Output!Y69+AK68</f>
        <v>447252.34108292265</v>
      </c>
      <c r="AL69" s="104">
        <f>Output!Z69+AL68</f>
        <v>447252.34108292265</v>
      </c>
      <c r="AM69" s="104">
        <f>Output!AA69+AM68</f>
        <v>0</v>
      </c>
      <c r="AN69" s="104">
        <f>Output!AB69+AN68</f>
        <v>0</v>
      </c>
      <c r="AO69" s="104">
        <f>Output!AC69+AO68</f>
        <v>447252.34108292265</v>
      </c>
      <c r="AP69" s="104">
        <f>Output!AD69+AP68</f>
        <v>0</v>
      </c>
      <c r="AQ69" s="21"/>
    </row>
    <row r="70" spans="4:43" x14ac:dyDescent="0.2">
      <c r="D70" s="19"/>
      <c r="E70" s="20"/>
      <c r="F70" s="20"/>
      <c r="G70" s="20"/>
      <c r="H70" s="20"/>
      <c r="I70" s="20"/>
      <c r="J70" s="20"/>
      <c r="K70" s="20"/>
      <c r="L70" s="20"/>
      <c r="M70" s="20"/>
      <c r="N70" s="21"/>
      <c r="P70" s="19"/>
      <c r="Q70" s="96">
        <f>'Input Data'!D69</f>
        <v>44005</v>
      </c>
      <c r="R70" s="103">
        <f>'Input Data'!F69</f>
        <v>120.82251656512</v>
      </c>
      <c r="S70" s="103">
        <v>0</v>
      </c>
      <c r="T70" s="103">
        <f>'Input Data'!E69-'Input Data'!F69</f>
        <v>198.18043322025301</v>
      </c>
      <c r="U70" s="103">
        <f>5*'Input Data'!H69</f>
        <v>239.8574001541995</v>
      </c>
      <c r="V70" s="103"/>
      <c r="W70" s="103">
        <f>VLOOKUP($R$7&amp;"_"&amp;W$7,calc_basis!$C$5:$G$37,5,FALSE)*$R70+VLOOKUP($S$7&amp;"_"&amp;W$7,calc_basis!$C$5:$G$37,5,FALSE)*$S70+VLOOKUP($T$7&amp;"_"&amp;W$7,calc_basis!$C$5:$G$37,5,FALSE)*$T70+VLOOKUP($U$7&amp;"_"&amp;W$7,calc_basis!$C$5:$G$37,5,FALSE)*$U70</f>
        <v>14124.620380501037</v>
      </c>
      <c r="X70" s="103">
        <f>VLOOKUP($R$7&amp;"_"&amp;X$7,calc_basis!$C$5:$G$37,5,FALSE)*$R70+VLOOKUP($S$7&amp;"_"&amp;X$7,calc_basis!$C$5:$G$37,5,FALSE)*$S70+VLOOKUP($T$7&amp;"_"&amp;X$7,calc_basis!$C$5:$G$37,5,FALSE)*$T70+VLOOKUP($U$7&amp;"_"&amp;X$7,calc_basis!$C$5:$G$37,5,FALSE)*$U70</f>
        <v>14124.620380501037</v>
      </c>
      <c r="Y70" s="103">
        <f>VLOOKUP($R$7&amp;"_"&amp;Y$7,calc_basis!$C$5:$G$37,5,FALSE)*$R70+VLOOKUP($S$7&amp;"_"&amp;Y$7,calc_basis!$C$5:$G$37,5,FALSE)*$S70+VLOOKUP($T$7&amp;"_"&amp;Y$7,calc_basis!$C$5:$G$37,5,FALSE)*$T70+VLOOKUP($U$7&amp;"_"&amp;Y$7,calc_basis!$C$5:$G$37,5,FALSE)*$U70</f>
        <v>14124.620380501037</v>
      </c>
      <c r="Z70" s="103">
        <f>VLOOKUP($R$7&amp;"_"&amp;Z$7,calc_basis!$C$5:$G$37,5,FALSE)*$R70+VLOOKUP($S$7&amp;"_"&amp;Z$7,calc_basis!$C$5:$G$37,5,FALSE)*$S70+VLOOKUP($T$7&amp;"_"&amp;Z$7,calc_basis!$C$5:$G$37,5,FALSE)*$T70+VLOOKUP($U$7&amp;"_"&amp;Z$7,calc_basis!$C$5:$G$37,5,FALSE)*$U70</f>
        <v>14124.620380501037</v>
      </c>
      <c r="AA70" s="103">
        <f>VLOOKUP($R$7&amp;"_"&amp;AA$7,calc_basis!$C$5:$G$37,5,FALSE)*$R70+VLOOKUP($S$7&amp;"_"&amp;AA$7,calc_basis!$C$5:$G$37,5,FALSE)*$S70+VLOOKUP($T$7&amp;"_"&amp;AA$7,calc_basis!$C$5:$G$37,5,FALSE)*$T70+VLOOKUP($U$7&amp;"_"&amp;AA$7,calc_basis!$C$5:$G$37,5,FALSE)*$U70</f>
        <v>0</v>
      </c>
      <c r="AB70" s="103">
        <f>VLOOKUP($R$7&amp;"_"&amp;AB$7,calc_basis!$C$5:$G$37,5,FALSE)*$R70+VLOOKUP($S$7&amp;"_"&amp;AB$7,calc_basis!$C$5:$G$37,5,FALSE)*$S70+VLOOKUP($T$7&amp;"_"&amp;AB$7,calc_basis!$C$5:$G$37,5,FALSE)*$T70+VLOOKUP($U$7&amp;"_"&amp;AB$7,calc_basis!$C$5:$G$37,5,FALSE)*$U70</f>
        <v>0</v>
      </c>
      <c r="AC70" s="103">
        <f>VLOOKUP($R$7&amp;"_"&amp;AC$7,calc_basis!$C$5:$G$37,5,FALSE)*$R70+VLOOKUP($S$7&amp;"_"&amp;AC$7,calc_basis!$C$5:$G$37,5,FALSE)*$S70+VLOOKUP($T$7&amp;"_"&amp;AC$7,calc_basis!$C$5:$G$37,5,FALSE)*$T70+VLOOKUP($U$7&amp;"_"&amp;AC$7,calc_basis!$C$5:$G$37,5,FALSE)*$U70</f>
        <v>14124.620380501037</v>
      </c>
      <c r="AD70" s="103">
        <f>VLOOKUP($R$7&amp;"_"&amp;AD$7,calc_basis!$C$5:$G$37,5,FALSE)*$R70+VLOOKUP($S$7&amp;"_"&amp;AD$7,calc_basis!$C$5:$G$37,5,FALSE)*$S70+VLOOKUP($T$7&amp;"_"&amp;AD$7,calc_basis!$C$5:$G$37,5,FALSE)*$T70+VLOOKUP($U$7&amp;"_"&amp;AD$7,calc_basis!$C$5:$G$37,5,FALSE)*$U70</f>
        <v>0</v>
      </c>
      <c r="AE70" s="21"/>
      <c r="AG70" s="19"/>
      <c r="AH70" s="96">
        <f>'Input Data'!D69</f>
        <v>44005</v>
      </c>
      <c r="AI70" s="104">
        <f>Output!W70+AI69</f>
        <v>461376.96146342368</v>
      </c>
      <c r="AJ70" s="104">
        <f>Output!X70+AJ69</f>
        <v>461376.96146342368</v>
      </c>
      <c r="AK70" s="104">
        <f>Output!Y70+AK69</f>
        <v>461376.96146342368</v>
      </c>
      <c r="AL70" s="104">
        <f>Output!Z70+AL69</f>
        <v>461376.96146342368</v>
      </c>
      <c r="AM70" s="104">
        <f>Output!AA70+AM69</f>
        <v>0</v>
      </c>
      <c r="AN70" s="104">
        <f>Output!AB70+AN69</f>
        <v>0</v>
      </c>
      <c r="AO70" s="104">
        <f>Output!AC70+AO69</f>
        <v>461376.96146342368</v>
      </c>
      <c r="AP70" s="104">
        <f>Output!AD70+AP69</f>
        <v>0</v>
      </c>
      <c r="AQ70" s="21"/>
    </row>
    <row r="71" spans="4:43" ht="1" customHeight="1" x14ac:dyDescent="0.2">
      <c r="D71" s="19"/>
      <c r="E71" s="20"/>
      <c r="F71" s="20"/>
      <c r="G71" s="20"/>
      <c r="H71" s="20"/>
      <c r="I71" s="20"/>
      <c r="J71" s="20"/>
      <c r="K71" s="20"/>
      <c r="L71" s="20"/>
      <c r="M71" s="20"/>
      <c r="N71" s="21"/>
      <c r="P71" s="19"/>
      <c r="Q71" s="96">
        <f>'Input Data'!D70</f>
        <v>44006</v>
      </c>
      <c r="R71" s="103">
        <f>'Input Data'!F70</f>
        <v>123.00931563102</v>
      </c>
      <c r="S71" s="103">
        <v>0</v>
      </c>
      <c r="T71" s="103">
        <f>'Input Data'!E70-'Input Data'!F70</f>
        <v>201.60857193474101</v>
      </c>
      <c r="U71" s="103">
        <f>5*'Input Data'!H70</f>
        <v>243.69535063546198</v>
      </c>
      <c r="V71" s="103"/>
      <c r="W71" s="103">
        <f>VLOOKUP($R$7&amp;"_"&amp;W$7,calc_basis!$C$5:$G$37,5,FALSE)*$R71+VLOOKUP($S$7&amp;"_"&amp;W$7,calc_basis!$C$5:$G$37,5,FALSE)*$S71+VLOOKUP($T$7&amp;"_"&amp;W$7,calc_basis!$C$5:$G$37,5,FALSE)*$T71+VLOOKUP($U$7&amp;"_"&amp;W$7,calc_basis!$C$5:$G$37,5,FALSE)*$U71</f>
        <v>14366.149418967379</v>
      </c>
      <c r="X71" s="103">
        <f>VLOOKUP($R$7&amp;"_"&amp;X$7,calc_basis!$C$5:$G$37,5,FALSE)*$R71+VLOOKUP($S$7&amp;"_"&amp;X$7,calc_basis!$C$5:$G$37,5,FALSE)*$S71+VLOOKUP($T$7&amp;"_"&amp;X$7,calc_basis!$C$5:$G$37,5,FALSE)*$T71+VLOOKUP($U$7&amp;"_"&amp;X$7,calc_basis!$C$5:$G$37,5,FALSE)*$U71</f>
        <v>14366.149418967379</v>
      </c>
      <c r="Y71" s="103">
        <f>VLOOKUP($R$7&amp;"_"&amp;Y$7,calc_basis!$C$5:$G$37,5,FALSE)*$R71+VLOOKUP($S$7&amp;"_"&amp;Y$7,calc_basis!$C$5:$G$37,5,FALSE)*$S71+VLOOKUP($T$7&amp;"_"&amp;Y$7,calc_basis!$C$5:$G$37,5,FALSE)*$T71+VLOOKUP($U$7&amp;"_"&amp;Y$7,calc_basis!$C$5:$G$37,5,FALSE)*$U71</f>
        <v>14366.149418967379</v>
      </c>
      <c r="Z71" s="103">
        <f>VLOOKUP($R$7&amp;"_"&amp;Z$7,calc_basis!$C$5:$G$37,5,FALSE)*$R71+VLOOKUP($S$7&amp;"_"&amp;Z$7,calc_basis!$C$5:$G$37,5,FALSE)*$S71+VLOOKUP($T$7&amp;"_"&amp;Z$7,calc_basis!$C$5:$G$37,5,FALSE)*$T71+VLOOKUP($U$7&amp;"_"&amp;Z$7,calc_basis!$C$5:$G$37,5,FALSE)*$U71</f>
        <v>14366.149418967379</v>
      </c>
      <c r="AA71" s="103">
        <f>VLOOKUP($R$7&amp;"_"&amp;AA$7,calc_basis!$C$5:$G$37,5,FALSE)*$R71+VLOOKUP($S$7&amp;"_"&amp;AA$7,calc_basis!$C$5:$G$37,5,FALSE)*$S71+VLOOKUP($T$7&amp;"_"&amp;AA$7,calc_basis!$C$5:$G$37,5,FALSE)*$T71+VLOOKUP($U$7&amp;"_"&amp;AA$7,calc_basis!$C$5:$G$37,5,FALSE)*$U71</f>
        <v>0</v>
      </c>
      <c r="AB71" s="103">
        <f>VLOOKUP($R$7&amp;"_"&amp;AB$7,calc_basis!$C$5:$G$37,5,FALSE)*$R71+VLOOKUP($S$7&amp;"_"&amp;AB$7,calc_basis!$C$5:$G$37,5,FALSE)*$S71+VLOOKUP($T$7&amp;"_"&amp;AB$7,calc_basis!$C$5:$G$37,5,FALSE)*$T71+VLOOKUP($U$7&amp;"_"&amp;AB$7,calc_basis!$C$5:$G$37,5,FALSE)*$U71</f>
        <v>0</v>
      </c>
      <c r="AC71" s="103">
        <f>VLOOKUP($R$7&amp;"_"&amp;AC$7,calc_basis!$C$5:$G$37,5,FALSE)*$R71+VLOOKUP($S$7&amp;"_"&amp;AC$7,calc_basis!$C$5:$G$37,5,FALSE)*$S71+VLOOKUP($T$7&amp;"_"&amp;AC$7,calc_basis!$C$5:$G$37,5,FALSE)*$T71+VLOOKUP($U$7&amp;"_"&amp;AC$7,calc_basis!$C$5:$G$37,5,FALSE)*$U71</f>
        <v>14366.149418967379</v>
      </c>
      <c r="AD71" s="103">
        <f>VLOOKUP($R$7&amp;"_"&amp;AD$7,calc_basis!$C$5:$G$37,5,FALSE)*$R71+VLOOKUP($S$7&amp;"_"&amp;AD$7,calc_basis!$C$5:$G$37,5,FALSE)*$S71+VLOOKUP($T$7&amp;"_"&amp;AD$7,calc_basis!$C$5:$G$37,5,FALSE)*$T71+VLOOKUP($U$7&amp;"_"&amp;AD$7,calc_basis!$C$5:$G$37,5,FALSE)*$U71</f>
        <v>0</v>
      </c>
      <c r="AE71" s="21"/>
      <c r="AG71" s="19"/>
      <c r="AH71" s="96">
        <f>'Input Data'!D70</f>
        <v>44006</v>
      </c>
      <c r="AI71" s="104">
        <f>Output!W71+AI70</f>
        <v>475743.11088239105</v>
      </c>
      <c r="AJ71" s="104">
        <f>Output!X71+AJ70</f>
        <v>475743.11088239105</v>
      </c>
      <c r="AK71" s="104">
        <f>Output!Y71+AK70</f>
        <v>475743.11088239105</v>
      </c>
      <c r="AL71" s="104">
        <f>Output!Z71+AL70</f>
        <v>475743.11088239105</v>
      </c>
      <c r="AM71" s="104">
        <f>Output!AA71+AM70</f>
        <v>0</v>
      </c>
      <c r="AN71" s="104">
        <f>Output!AB71+AN70</f>
        <v>0</v>
      </c>
      <c r="AO71" s="104">
        <f>Output!AC71+AO70</f>
        <v>475743.11088239105</v>
      </c>
      <c r="AP71" s="104">
        <f>Output!AD71+AP70</f>
        <v>0</v>
      </c>
      <c r="AQ71" s="21"/>
    </row>
    <row r="72" spans="4:43" x14ac:dyDescent="0.2">
      <c r="D72" s="19"/>
      <c r="E72" s="20"/>
      <c r="F72" s="20"/>
      <c r="G72" s="20"/>
      <c r="H72" s="20"/>
      <c r="I72" s="20"/>
      <c r="J72" s="20"/>
      <c r="K72" s="20"/>
      <c r="L72" s="20"/>
      <c r="M72" s="20"/>
      <c r="N72" s="21"/>
      <c r="P72" s="19"/>
      <c r="Q72" s="96">
        <f>'Input Data'!D71</f>
        <v>44007</v>
      </c>
      <c r="R72" s="103">
        <f>'Input Data'!F71</f>
        <v>125.16999565144199</v>
      </c>
      <c r="S72" s="103">
        <v>0</v>
      </c>
      <c r="T72" s="103">
        <f>'Input Data'!E71-'Input Data'!F71</f>
        <v>204.98545452550002</v>
      </c>
      <c r="U72" s="103">
        <f>5*'Input Data'!H71</f>
        <v>247.45649462837602</v>
      </c>
      <c r="V72" s="103"/>
      <c r="W72" s="103">
        <f>VLOOKUP($R$7&amp;"_"&amp;W$7,calc_basis!$C$5:$G$37,5,FALSE)*$R72+VLOOKUP($S$7&amp;"_"&amp;W$7,calc_basis!$C$5:$G$37,5,FALSE)*$S72+VLOOKUP($T$7&amp;"_"&amp;W$7,calc_basis!$C$5:$G$37,5,FALSE)*$T72+VLOOKUP($U$7&amp;"_"&amp;W$7,calc_basis!$C$5:$G$37,5,FALSE)*$U72</f>
        <v>14603.916453175538</v>
      </c>
      <c r="X72" s="103">
        <f>VLOOKUP($R$7&amp;"_"&amp;X$7,calc_basis!$C$5:$G$37,5,FALSE)*$R72+VLOOKUP($S$7&amp;"_"&amp;X$7,calc_basis!$C$5:$G$37,5,FALSE)*$S72+VLOOKUP($T$7&amp;"_"&amp;X$7,calc_basis!$C$5:$G$37,5,FALSE)*$T72+VLOOKUP($U$7&amp;"_"&amp;X$7,calc_basis!$C$5:$G$37,5,FALSE)*$U72</f>
        <v>14603.916453175538</v>
      </c>
      <c r="Y72" s="103">
        <f>VLOOKUP($R$7&amp;"_"&amp;Y$7,calc_basis!$C$5:$G$37,5,FALSE)*$R72+VLOOKUP($S$7&amp;"_"&amp;Y$7,calc_basis!$C$5:$G$37,5,FALSE)*$S72+VLOOKUP($T$7&amp;"_"&amp;Y$7,calc_basis!$C$5:$G$37,5,FALSE)*$T72+VLOOKUP($U$7&amp;"_"&amp;Y$7,calc_basis!$C$5:$G$37,5,FALSE)*$U72</f>
        <v>14603.916453175538</v>
      </c>
      <c r="Z72" s="103">
        <f>VLOOKUP($R$7&amp;"_"&amp;Z$7,calc_basis!$C$5:$G$37,5,FALSE)*$R72+VLOOKUP($S$7&amp;"_"&amp;Z$7,calc_basis!$C$5:$G$37,5,FALSE)*$S72+VLOOKUP($T$7&amp;"_"&amp;Z$7,calc_basis!$C$5:$G$37,5,FALSE)*$T72+VLOOKUP($U$7&amp;"_"&amp;Z$7,calc_basis!$C$5:$G$37,5,FALSE)*$U72</f>
        <v>14603.916453175538</v>
      </c>
      <c r="AA72" s="103">
        <f>VLOOKUP($R$7&amp;"_"&amp;AA$7,calc_basis!$C$5:$G$37,5,FALSE)*$R72+VLOOKUP($S$7&amp;"_"&amp;AA$7,calc_basis!$C$5:$G$37,5,FALSE)*$S72+VLOOKUP($T$7&amp;"_"&amp;AA$7,calc_basis!$C$5:$G$37,5,FALSE)*$T72+VLOOKUP($U$7&amp;"_"&amp;AA$7,calc_basis!$C$5:$G$37,5,FALSE)*$U72</f>
        <v>0</v>
      </c>
      <c r="AB72" s="103">
        <f>VLOOKUP($R$7&amp;"_"&amp;AB$7,calc_basis!$C$5:$G$37,5,FALSE)*$R72+VLOOKUP($S$7&amp;"_"&amp;AB$7,calc_basis!$C$5:$G$37,5,FALSE)*$S72+VLOOKUP($T$7&amp;"_"&amp;AB$7,calc_basis!$C$5:$G$37,5,FALSE)*$T72+VLOOKUP($U$7&amp;"_"&amp;AB$7,calc_basis!$C$5:$G$37,5,FALSE)*$U72</f>
        <v>0</v>
      </c>
      <c r="AC72" s="103">
        <f>VLOOKUP($R$7&amp;"_"&amp;AC$7,calc_basis!$C$5:$G$37,5,FALSE)*$R72+VLOOKUP($S$7&amp;"_"&amp;AC$7,calc_basis!$C$5:$G$37,5,FALSE)*$S72+VLOOKUP($T$7&amp;"_"&amp;AC$7,calc_basis!$C$5:$G$37,5,FALSE)*$T72+VLOOKUP($U$7&amp;"_"&amp;AC$7,calc_basis!$C$5:$G$37,5,FALSE)*$U72</f>
        <v>14603.916453175538</v>
      </c>
      <c r="AD72" s="103">
        <f>VLOOKUP($R$7&amp;"_"&amp;AD$7,calc_basis!$C$5:$G$37,5,FALSE)*$R72+VLOOKUP($S$7&amp;"_"&amp;AD$7,calc_basis!$C$5:$G$37,5,FALSE)*$S72+VLOOKUP($T$7&amp;"_"&amp;AD$7,calc_basis!$C$5:$G$37,5,FALSE)*$T72+VLOOKUP($U$7&amp;"_"&amp;AD$7,calc_basis!$C$5:$G$37,5,FALSE)*$U72</f>
        <v>0</v>
      </c>
      <c r="AE72" s="21"/>
      <c r="AG72" s="19"/>
      <c r="AH72" s="96">
        <f>'Input Data'!D71</f>
        <v>44007</v>
      </c>
      <c r="AI72" s="104">
        <f>Output!W72+AI71</f>
        <v>490347.02733556658</v>
      </c>
      <c r="AJ72" s="104">
        <f>Output!X72+AJ71</f>
        <v>490347.02733556658</v>
      </c>
      <c r="AK72" s="104">
        <f>Output!Y72+AK71</f>
        <v>490347.02733556658</v>
      </c>
      <c r="AL72" s="104">
        <f>Output!Z72+AL71</f>
        <v>490347.02733556658</v>
      </c>
      <c r="AM72" s="104">
        <f>Output!AA72+AM71</f>
        <v>0</v>
      </c>
      <c r="AN72" s="104">
        <f>Output!AB72+AN71</f>
        <v>0</v>
      </c>
      <c r="AO72" s="104">
        <f>Output!AC72+AO71</f>
        <v>490347.02733556658</v>
      </c>
      <c r="AP72" s="104">
        <f>Output!AD72+AP71</f>
        <v>0</v>
      </c>
      <c r="AQ72" s="21"/>
    </row>
    <row r="73" spans="4:43" ht="3" customHeight="1" x14ac:dyDescent="0.2">
      <c r="D73" s="19"/>
      <c r="E73" s="20"/>
      <c r="F73" s="20"/>
      <c r="G73" s="20"/>
      <c r="H73" s="20"/>
      <c r="I73" s="20"/>
      <c r="J73" s="20"/>
      <c r="K73" s="20"/>
      <c r="L73" s="20"/>
      <c r="M73" s="20"/>
      <c r="N73" s="21"/>
      <c r="P73" s="19"/>
      <c r="Q73" s="96">
        <f>'Input Data'!D72</f>
        <v>44008</v>
      </c>
      <c r="R73" s="103">
        <f>'Input Data'!F72</f>
        <v>127.30076788420899</v>
      </c>
      <c r="S73" s="103">
        <v>0</v>
      </c>
      <c r="T73" s="103">
        <f>'Input Data'!E72-'Input Data'!F72</f>
        <v>208.30488301736898</v>
      </c>
      <c r="U73" s="103">
        <f>5*'Input Data'!H72</f>
        <v>251.13353227964652</v>
      </c>
      <c r="V73" s="103"/>
      <c r="W73" s="103">
        <f>VLOOKUP($R$7&amp;"_"&amp;W$7,calc_basis!$C$5:$G$37,5,FALSE)*$R73+VLOOKUP($S$7&amp;"_"&amp;W$7,calc_basis!$C$5:$G$37,5,FALSE)*$S73+VLOOKUP($T$7&amp;"_"&amp;W$7,calc_basis!$C$5:$G$37,5,FALSE)*$T73+VLOOKUP($U$7&amp;"_"&amp;W$7,calc_basis!$C$5:$G$37,5,FALSE)*$U73</f>
        <v>14837.483925499178</v>
      </c>
      <c r="X73" s="103">
        <f>VLOOKUP($R$7&amp;"_"&amp;X$7,calc_basis!$C$5:$G$37,5,FALSE)*$R73+VLOOKUP($S$7&amp;"_"&amp;X$7,calc_basis!$C$5:$G$37,5,FALSE)*$S73+VLOOKUP($T$7&amp;"_"&amp;X$7,calc_basis!$C$5:$G$37,5,FALSE)*$T73+VLOOKUP($U$7&amp;"_"&amp;X$7,calc_basis!$C$5:$G$37,5,FALSE)*$U73</f>
        <v>14837.483925499178</v>
      </c>
      <c r="Y73" s="103">
        <f>VLOOKUP($R$7&amp;"_"&amp;Y$7,calc_basis!$C$5:$G$37,5,FALSE)*$R73+VLOOKUP($S$7&amp;"_"&amp;Y$7,calc_basis!$C$5:$G$37,5,FALSE)*$S73+VLOOKUP($T$7&amp;"_"&amp;Y$7,calc_basis!$C$5:$G$37,5,FALSE)*$T73+VLOOKUP($U$7&amp;"_"&amp;Y$7,calc_basis!$C$5:$G$37,5,FALSE)*$U73</f>
        <v>14837.483925499178</v>
      </c>
      <c r="Z73" s="103">
        <f>VLOOKUP($R$7&amp;"_"&amp;Z$7,calc_basis!$C$5:$G$37,5,FALSE)*$R73+VLOOKUP($S$7&amp;"_"&amp;Z$7,calc_basis!$C$5:$G$37,5,FALSE)*$S73+VLOOKUP($T$7&amp;"_"&amp;Z$7,calc_basis!$C$5:$G$37,5,FALSE)*$T73+VLOOKUP($U$7&amp;"_"&amp;Z$7,calc_basis!$C$5:$G$37,5,FALSE)*$U73</f>
        <v>14837.483925499178</v>
      </c>
      <c r="AA73" s="103">
        <f>VLOOKUP($R$7&amp;"_"&amp;AA$7,calc_basis!$C$5:$G$37,5,FALSE)*$R73+VLOOKUP($S$7&amp;"_"&amp;AA$7,calc_basis!$C$5:$G$37,5,FALSE)*$S73+VLOOKUP($T$7&amp;"_"&amp;AA$7,calc_basis!$C$5:$G$37,5,FALSE)*$T73+VLOOKUP($U$7&amp;"_"&amp;AA$7,calc_basis!$C$5:$G$37,5,FALSE)*$U73</f>
        <v>0</v>
      </c>
      <c r="AB73" s="103">
        <f>VLOOKUP($R$7&amp;"_"&amp;AB$7,calc_basis!$C$5:$G$37,5,FALSE)*$R73+VLOOKUP($S$7&amp;"_"&amp;AB$7,calc_basis!$C$5:$G$37,5,FALSE)*$S73+VLOOKUP($T$7&amp;"_"&amp;AB$7,calc_basis!$C$5:$G$37,5,FALSE)*$T73+VLOOKUP($U$7&amp;"_"&amp;AB$7,calc_basis!$C$5:$G$37,5,FALSE)*$U73</f>
        <v>0</v>
      </c>
      <c r="AC73" s="103">
        <f>VLOOKUP($R$7&amp;"_"&amp;AC$7,calc_basis!$C$5:$G$37,5,FALSE)*$R73+VLOOKUP($S$7&amp;"_"&amp;AC$7,calc_basis!$C$5:$G$37,5,FALSE)*$S73+VLOOKUP($T$7&amp;"_"&amp;AC$7,calc_basis!$C$5:$G$37,5,FALSE)*$T73+VLOOKUP($U$7&amp;"_"&amp;AC$7,calc_basis!$C$5:$G$37,5,FALSE)*$U73</f>
        <v>14837.483925499178</v>
      </c>
      <c r="AD73" s="103">
        <f>VLOOKUP($R$7&amp;"_"&amp;AD$7,calc_basis!$C$5:$G$37,5,FALSE)*$R73+VLOOKUP($S$7&amp;"_"&amp;AD$7,calc_basis!$C$5:$G$37,5,FALSE)*$S73+VLOOKUP($T$7&amp;"_"&amp;AD$7,calc_basis!$C$5:$G$37,5,FALSE)*$T73+VLOOKUP($U$7&amp;"_"&amp;AD$7,calc_basis!$C$5:$G$37,5,FALSE)*$U73</f>
        <v>0</v>
      </c>
      <c r="AE73" s="21"/>
      <c r="AG73" s="19"/>
      <c r="AH73" s="96">
        <f>'Input Data'!D72</f>
        <v>44008</v>
      </c>
      <c r="AI73" s="104">
        <f>Output!W73+AI72</f>
        <v>505184.51126106578</v>
      </c>
      <c r="AJ73" s="104">
        <f>Output!X73+AJ72</f>
        <v>505184.51126106578</v>
      </c>
      <c r="AK73" s="104">
        <f>Output!Y73+AK72</f>
        <v>505184.51126106578</v>
      </c>
      <c r="AL73" s="104">
        <f>Output!Z73+AL72</f>
        <v>505184.51126106578</v>
      </c>
      <c r="AM73" s="104">
        <f>Output!AA73+AM72</f>
        <v>0</v>
      </c>
      <c r="AN73" s="104">
        <f>Output!AB73+AN72</f>
        <v>0</v>
      </c>
      <c r="AO73" s="104">
        <f>Output!AC73+AO72</f>
        <v>505184.51126106578</v>
      </c>
      <c r="AP73" s="104">
        <f>Output!AD73+AP72</f>
        <v>0</v>
      </c>
      <c r="AQ73" s="21"/>
    </row>
    <row r="74" spans="4:43" x14ac:dyDescent="0.2">
      <c r="D74" s="19"/>
      <c r="E74" s="20"/>
      <c r="F74" s="20"/>
      <c r="G74" s="20"/>
      <c r="H74" s="20"/>
      <c r="I74" s="20"/>
      <c r="J74" s="20"/>
      <c r="K74" s="20"/>
      <c r="L74" s="20"/>
      <c r="M74" s="20"/>
      <c r="N74" s="21"/>
      <c r="P74" s="19"/>
      <c r="Q74" s="96">
        <f>'Input Data'!D73</f>
        <v>44009</v>
      </c>
      <c r="R74" s="103">
        <f>'Input Data'!F73</f>
        <v>129.39779774740401</v>
      </c>
      <c r="S74" s="103">
        <v>0</v>
      </c>
      <c r="T74" s="103">
        <f>'Input Data'!E73-'Input Data'!F73</f>
        <v>211.56061750069802</v>
      </c>
      <c r="U74" s="103">
        <f>5*'Input Data'!H73</f>
        <v>254.7191792923785</v>
      </c>
      <c r="V74" s="103"/>
      <c r="W74" s="103">
        <f>VLOOKUP($R$7&amp;"_"&amp;W$7,calc_basis!$C$5:$G$37,5,FALSE)*$R74+VLOOKUP($S$7&amp;"_"&amp;W$7,calc_basis!$C$5:$G$37,5,FALSE)*$S74+VLOOKUP($T$7&amp;"_"&amp;W$7,calc_basis!$C$5:$G$37,5,FALSE)*$T74+VLOOKUP($U$7&amp;"_"&amp;W$7,calc_basis!$C$5:$G$37,5,FALSE)*$U74</f>
        <v>15066.411902369055</v>
      </c>
      <c r="X74" s="103">
        <f>VLOOKUP($R$7&amp;"_"&amp;X$7,calc_basis!$C$5:$G$37,5,FALSE)*$R74+VLOOKUP($S$7&amp;"_"&amp;X$7,calc_basis!$C$5:$G$37,5,FALSE)*$S74+VLOOKUP($T$7&amp;"_"&amp;X$7,calc_basis!$C$5:$G$37,5,FALSE)*$T74+VLOOKUP($U$7&amp;"_"&amp;X$7,calc_basis!$C$5:$G$37,5,FALSE)*$U74</f>
        <v>15066.411902369055</v>
      </c>
      <c r="Y74" s="103">
        <f>VLOOKUP($R$7&amp;"_"&amp;Y$7,calc_basis!$C$5:$G$37,5,FALSE)*$R74+VLOOKUP($S$7&amp;"_"&amp;Y$7,calc_basis!$C$5:$G$37,5,FALSE)*$S74+VLOOKUP($T$7&amp;"_"&amp;Y$7,calc_basis!$C$5:$G$37,5,FALSE)*$T74+VLOOKUP($U$7&amp;"_"&amp;Y$7,calc_basis!$C$5:$G$37,5,FALSE)*$U74</f>
        <v>15066.411902369055</v>
      </c>
      <c r="Z74" s="103">
        <f>VLOOKUP($R$7&amp;"_"&amp;Z$7,calc_basis!$C$5:$G$37,5,FALSE)*$R74+VLOOKUP($S$7&amp;"_"&amp;Z$7,calc_basis!$C$5:$G$37,5,FALSE)*$S74+VLOOKUP($T$7&amp;"_"&amp;Z$7,calc_basis!$C$5:$G$37,5,FALSE)*$T74+VLOOKUP($U$7&amp;"_"&amp;Z$7,calc_basis!$C$5:$G$37,5,FALSE)*$U74</f>
        <v>15066.411902369055</v>
      </c>
      <c r="AA74" s="103">
        <f>VLOOKUP($R$7&amp;"_"&amp;AA$7,calc_basis!$C$5:$G$37,5,FALSE)*$R74+VLOOKUP($S$7&amp;"_"&amp;AA$7,calc_basis!$C$5:$G$37,5,FALSE)*$S74+VLOOKUP($T$7&amp;"_"&amp;AA$7,calc_basis!$C$5:$G$37,5,FALSE)*$T74+VLOOKUP($U$7&amp;"_"&amp;AA$7,calc_basis!$C$5:$G$37,5,FALSE)*$U74</f>
        <v>0</v>
      </c>
      <c r="AB74" s="103">
        <f>VLOOKUP($R$7&amp;"_"&amp;AB$7,calc_basis!$C$5:$G$37,5,FALSE)*$R74+VLOOKUP($S$7&amp;"_"&amp;AB$7,calc_basis!$C$5:$G$37,5,FALSE)*$S74+VLOOKUP($T$7&amp;"_"&amp;AB$7,calc_basis!$C$5:$G$37,5,FALSE)*$T74+VLOOKUP($U$7&amp;"_"&amp;AB$7,calc_basis!$C$5:$G$37,5,FALSE)*$U74</f>
        <v>0</v>
      </c>
      <c r="AC74" s="103">
        <f>VLOOKUP($R$7&amp;"_"&amp;AC$7,calc_basis!$C$5:$G$37,5,FALSE)*$R74+VLOOKUP($S$7&amp;"_"&amp;AC$7,calc_basis!$C$5:$G$37,5,FALSE)*$S74+VLOOKUP($T$7&amp;"_"&amp;AC$7,calc_basis!$C$5:$G$37,5,FALSE)*$T74+VLOOKUP($U$7&amp;"_"&amp;AC$7,calc_basis!$C$5:$G$37,5,FALSE)*$U74</f>
        <v>15066.411902369055</v>
      </c>
      <c r="AD74" s="103">
        <f>VLOOKUP($R$7&amp;"_"&amp;AD$7,calc_basis!$C$5:$G$37,5,FALSE)*$R74+VLOOKUP($S$7&amp;"_"&amp;AD$7,calc_basis!$C$5:$G$37,5,FALSE)*$S74+VLOOKUP($T$7&amp;"_"&amp;AD$7,calc_basis!$C$5:$G$37,5,FALSE)*$T74+VLOOKUP($U$7&amp;"_"&amp;AD$7,calc_basis!$C$5:$G$37,5,FALSE)*$U74</f>
        <v>0</v>
      </c>
      <c r="AE74" s="21"/>
      <c r="AG74" s="19"/>
      <c r="AH74" s="96">
        <f>'Input Data'!D73</f>
        <v>44009</v>
      </c>
      <c r="AI74" s="104">
        <f>Output!W74+AI73</f>
        <v>520250.92316343484</v>
      </c>
      <c r="AJ74" s="104">
        <f>Output!X74+AJ73</f>
        <v>520250.92316343484</v>
      </c>
      <c r="AK74" s="104">
        <f>Output!Y74+AK73</f>
        <v>520250.92316343484</v>
      </c>
      <c r="AL74" s="104">
        <f>Output!Z74+AL73</f>
        <v>520250.92316343484</v>
      </c>
      <c r="AM74" s="104">
        <f>Output!AA74+AM73</f>
        <v>0</v>
      </c>
      <c r="AN74" s="104">
        <f>Output!AB74+AN73</f>
        <v>0</v>
      </c>
      <c r="AO74" s="104">
        <f>Output!AC74+AO73</f>
        <v>520250.92316343484</v>
      </c>
      <c r="AP74" s="104">
        <f>Output!AD74+AP73</f>
        <v>0</v>
      </c>
      <c r="AQ74" s="21"/>
    </row>
    <row r="75" spans="4:43" x14ac:dyDescent="0.2">
      <c r="D75" s="19"/>
      <c r="E75" s="20"/>
      <c r="F75" s="20"/>
      <c r="G75" s="20"/>
      <c r="H75" s="20"/>
      <c r="I75" s="20"/>
      <c r="J75" s="20"/>
      <c r="K75" s="20"/>
      <c r="L75" s="20"/>
      <c r="M75" s="20"/>
      <c r="N75" s="21"/>
      <c r="P75" s="19"/>
      <c r="Q75" s="96">
        <f>'Input Data'!D74</f>
        <v>44010</v>
      </c>
      <c r="R75" s="103">
        <f>'Input Data'!F74</f>
        <v>131.45721779426199</v>
      </c>
      <c r="S75" s="103">
        <v>0</v>
      </c>
      <c r="T75" s="103">
        <f>'Input Data'!E74-'Input Data'!F74</f>
        <v>214.74639890330403</v>
      </c>
      <c r="U75" s="103">
        <f>5*'Input Data'!H74</f>
        <v>258.206196104112</v>
      </c>
      <c r="V75" s="103"/>
      <c r="W75" s="103">
        <f>VLOOKUP($R$7&amp;"_"&amp;W$7,calc_basis!$C$5:$G$37,5,FALSE)*$R75+VLOOKUP($S$7&amp;"_"&amp;W$7,calc_basis!$C$5:$G$37,5,FALSE)*$S75+VLOOKUP($T$7&amp;"_"&amp;W$7,calc_basis!$C$5:$G$37,5,FALSE)*$T75+VLOOKUP($U$7&amp;"_"&amp;W$7,calc_basis!$C$5:$G$37,5,FALSE)*$U75</f>
        <v>15290.259693589229</v>
      </c>
      <c r="X75" s="103">
        <f>VLOOKUP($R$7&amp;"_"&amp;X$7,calc_basis!$C$5:$G$37,5,FALSE)*$R75+VLOOKUP($S$7&amp;"_"&amp;X$7,calc_basis!$C$5:$G$37,5,FALSE)*$S75+VLOOKUP($T$7&amp;"_"&amp;X$7,calc_basis!$C$5:$G$37,5,FALSE)*$T75+VLOOKUP($U$7&amp;"_"&amp;X$7,calc_basis!$C$5:$G$37,5,FALSE)*$U75</f>
        <v>15290.259693589229</v>
      </c>
      <c r="Y75" s="103">
        <f>VLOOKUP($R$7&amp;"_"&amp;Y$7,calc_basis!$C$5:$G$37,5,FALSE)*$R75+VLOOKUP($S$7&amp;"_"&amp;Y$7,calc_basis!$C$5:$G$37,5,FALSE)*$S75+VLOOKUP($T$7&amp;"_"&amp;Y$7,calc_basis!$C$5:$G$37,5,FALSE)*$T75+VLOOKUP($U$7&amp;"_"&amp;Y$7,calc_basis!$C$5:$G$37,5,FALSE)*$U75</f>
        <v>15290.259693589229</v>
      </c>
      <c r="Z75" s="103">
        <f>VLOOKUP($R$7&amp;"_"&amp;Z$7,calc_basis!$C$5:$G$37,5,FALSE)*$R75+VLOOKUP($S$7&amp;"_"&amp;Z$7,calc_basis!$C$5:$G$37,5,FALSE)*$S75+VLOOKUP($T$7&amp;"_"&amp;Z$7,calc_basis!$C$5:$G$37,5,FALSE)*$T75+VLOOKUP($U$7&amp;"_"&amp;Z$7,calc_basis!$C$5:$G$37,5,FALSE)*$U75</f>
        <v>15290.259693589229</v>
      </c>
      <c r="AA75" s="103">
        <f>VLOOKUP($R$7&amp;"_"&amp;AA$7,calc_basis!$C$5:$G$37,5,FALSE)*$R75+VLOOKUP($S$7&amp;"_"&amp;AA$7,calc_basis!$C$5:$G$37,5,FALSE)*$S75+VLOOKUP($T$7&amp;"_"&amp;AA$7,calc_basis!$C$5:$G$37,5,FALSE)*$T75+VLOOKUP($U$7&amp;"_"&amp;AA$7,calc_basis!$C$5:$G$37,5,FALSE)*$U75</f>
        <v>0</v>
      </c>
      <c r="AB75" s="103">
        <f>VLOOKUP($R$7&amp;"_"&amp;AB$7,calc_basis!$C$5:$G$37,5,FALSE)*$R75+VLOOKUP($S$7&amp;"_"&amp;AB$7,calc_basis!$C$5:$G$37,5,FALSE)*$S75+VLOOKUP($T$7&amp;"_"&amp;AB$7,calc_basis!$C$5:$G$37,5,FALSE)*$T75+VLOOKUP($U$7&amp;"_"&amp;AB$7,calc_basis!$C$5:$G$37,5,FALSE)*$U75</f>
        <v>0</v>
      </c>
      <c r="AC75" s="103">
        <f>VLOOKUP($R$7&amp;"_"&amp;AC$7,calc_basis!$C$5:$G$37,5,FALSE)*$R75+VLOOKUP($S$7&amp;"_"&amp;AC$7,calc_basis!$C$5:$G$37,5,FALSE)*$S75+VLOOKUP($T$7&amp;"_"&amp;AC$7,calc_basis!$C$5:$G$37,5,FALSE)*$T75+VLOOKUP($U$7&amp;"_"&amp;AC$7,calc_basis!$C$5:$G$37,5,FALSE)*$U75</f>
        <v>15290.259693589229</v>
      </c>
      <c r="AD75" s="103">
        <f>VLOOKUP($R$7&amp;"_"&amp;AD$7,calc_basis!$C$5:$G$37,5,FALSE)*$R75+VLOOKUP($S$7&amp;"_"&amp;AD$7,calc_basis!$C$5:$G$37,5,FALSE)*$S75+VLOOKUP($T$7&amp;"_"&amp;AD$7,calc_basis!$C$5:$G$37,5,FALSE)*$T75+VLOOKUP($U$7&amp;"_"&amp;AD$7,calc_basis!$C$5:$G$37,5,FALSE)*$U75</f>
        <v>0</v>
      </c>
      <c r="AE75" s="21"/>
      <c r="AG75" s="19"/>
      <c r="AH75" s="96">
        <f>'Input Data'!D74</f>
        <v>44010</v>
      </c>
      <c r="AI75" s="104">
        <f>Output!W75+AI74</f>
        <v>535541.18285702402</v>
      </c>
      <c r="AJ75" s="104">
        <f>Output!X75+AJ74</f>
        <v>535541.18285702402</v>
      </c>
      <c r="AK75" s="104">
        <f>Output!Y75+AK74</f>
        <v>535541.18285702402</v>
      </c>
      <c r="AL75" s="104">
        <f>Output!Z75+AL74</f>
        <v>535541.18285702402</v>
      </c>
      <c r="AM75" s="104">
        <f>Output!AA75+AM74</f>
        <v>0</v>
      </c>
      <c r="AN75" s="104">
        <f>Output!AB75+AN74</f>
        <v>0</v>
      </c>
      <c r="AO75" s="104">
        <f>Output!AC75+AO74</f>
        <v>535541.18285702402</v>
      </c>
      <c r="AP75" s="104">
        <f>Output!AD75+AP74</f>
        <v>0</v>
      </c>
      <c r="AQ75" s="21"/>
    </row>
    <row r="76" spans="4:43" x14ac:dyDescent="0.2">
      <c r="D76" s="19"/>
      <c r="E76" s="20"/>
      <c r="F76" s="20"/>
      <c r="G76" s="20"/>
      <c r="H76" s="20"/>
      <c r="I76" s="20"/>
      <c r="J76" s="20"/>
      <c r="K76" s="20"/>
      <c r="L76" s="20"/>
      <c r="M76" s="20"/>
      <c r="N76" s="21"/>
      <c r="P76" s="19"/>
      <c r="Q76" s="96">
        <f>'Input Data'!D75</f>
        <v>44011</v>
      </c>
      <c r="R76" s="103">
        <f>'Input Data'!F75</f>
        <v>133.47514141251199</v>
      </c>
      <c r="S76" s="103">
        <v>0</v>
      </c>
      <c r="T76" s="103">
        <f>'Input Data'!E75-'Input Data'!F75</f>
        <v>217.85597277910702</v>
      </c>
      <c r="U76" s="103">
        <f>5*'Input Data'!H75</f>
        <v>261.58741786391897</v>
      </c>
      <c r="V76" s="103"/>
      <c r="W76" s="103">
        <f>VLOOKUP($R$7&amp;"_"&amp;W$7,calc_basis!$C$5:$G$37,5,FALSE)*$R76+VLOOKUP($S$7&amp;"_"&amp;W$7,calc_basis!$C$5:$G$37,5,FALSE)*$S76+VLOOKUP($T$7&amp;"_"&amp;W$7,calc_basis!$C$5:$G$37,5,FALSE)*$T76+VLOOKUP($U$7&amp;"_"&amp;W$7,calc_basis!$C$5:$G$37,5,FALSE)*$U76</f>
        <v>15508.587538898888</v>
      </c>
      <c r="X76" s="103">
        <f>VLOOKUP($R$7&amp;"_"&amp;X$7,calc_basis!$C$5:$G$37,5,FALSE)*$R76+VLOOKUP($S$7&amp;"_"&amp;X$7,calc_basis!$C$5:$G$37,5,FALSE)*$S76+VLOOKUP($T$7&amp;"_"&amp;X$7,calc_basis!$C$5:$G$37,5,FALSE)*$T76+VLOOKUP($U$7&amp;"_"&amp;X$7,calc_basis!$C$5:$G$37,5,FALSE)*$U76</f>
        <v>15508.587538898888</v>
      </c>
      <c r="Y76" s="103">
        <f>VLOOKUP($R$7&amp;"_"&amp;Y$7,calc_basis!$C$5:$G$37,5,FALSE)*$R76+VLOOKUP($S$7&amp;"_"&amp;Y$7,calc_basis!$C$5:$G$37,5,FALSE)*$S76+VLOOKUP($T$7&amp;"_"&amp;Y$7,calc_basis!$C$5:$G$37,5,FALSE)*$T76+VLOOKUP($U$7&amp;"_"&amp;Y$7,calc_basis!$C$5:$G$37,5,FALSE)*$U76</f>
        <v>15508.587538898888</v>
      </c>
      <c r="Z76" s="103">
        <f>VLOOKUP($R$7&amp;"_"&amp;Z$7,calc_basis!$C$5:$G$37,5,FALSE)*$R76+VLOOKUP($S$7&amp;"_"&amp;Z$7,calc_basis!$C$5:$G$37,5,FALSE)*$S76+VLOOKUP($T$7&amp;"_"&amp;Z$7,calc_basis!$C$5:$G$37,5,FALSE)*$T76+VLOOKUP($U$7&amp;"_"&amp;Z$7,calc_basis!$C$5:$G$37,5,FALSE)*$U76</f>
        <v>15508.587538898888</v>
      </c>
      <c r="AA76" s="103">
        <f>VLOOKUP($R$7&amp;"_"&amp;AA$7,calc_basis!$C$5:$G$37,5,FALSE)*$R76+VLOOKUP($S$7&amp;"_"&amp;AA$7,calc_basis!$C$5:$G$37,5,FALSE)*$S76+VLOOKUP($T$7&amp;"_"&amp;AA$7,calc_basis!$C$5:$G$37,5,FALSE)*$T76+VLOOKUP($U$7&amp;"_"&amp;AA$7,calc_basis!$C$5:$G$37,5,FALSE)*$U76</f>
        <v>0</v>
      </c>
      <c r="AB76" s="103">
        <f>VLOOKUP($R$7&amp;"_"&amp;AB$7,calc_basis!$C$5:$G$37,5,FALSE)*$R76+VLOOKUP($S$7&amp;"_"&amp;AB$7,calc_basis!$C$5:$G$37,5,FALSE)*$S76+VLOOKUP($T$7&amp;"_"&amp;AB$7,calc_basis!$C$5:$G$37,5,FALSE)*$T76+VLOOKUP($U$7&amp;"_"&amp;AB$7,calc_basis!$C$5:$G$37,5,FALSE)*$U76</f>
        <v>0</v>
      </c>
      <c r="AC76" s="103">
        <f>VLOOKUP($R$7&amp;"_"&amp;AC$7,calc_basis!$C$5:$G$37,5,FALSE)*$R76+VLOOKUP($S$7&amp;"_"&amp;AC$7,calc_basis!$C$5:$G$37,5,FALSE)*$S76+VLOOKUP($T$7&amp;"_"&amp;AC$7,calc_basis!$C$5:$G$37,5,FALSE)*$T76+VLOOKUP($U$7&amp;"_"&amp;AC$7,calc_basis!$C$5:$G$37,5,FALSE)*$U76</f>
        <v>15508.587538898888</v>
      </c>
      <c r="AD76" s="103">
        <f>VLOOKUP($R$7&amp;"_"&amp;AD$7,calc_basis!$C$5:$G$37,5,FALSE)*$R76+VLOOKUP($S$7&amp;"_"&amp;AD$7,calc_basis!$C$5:$G$37,5,FALSE)*$S76+VLOOKUP($T$7&amp;"_"&amp;AD$7,calc_basis!$C$5:$G$37,5,FALSE)*$T76+VLOOKUP($U$7&amp;"_"&amp;AD$7,calc_basis!$C$5:$G$37,5,FALSE)*$U76</f>
        <v>0</v>
      </c>
      <c r="AE76" s="21"/>
      <c r="AG76" s="19"/>
      <c r="AH76" s="96">
        <f>'Input Data'!D75</f>
        <v>44011</v>
      </c>
      <c r="AI76" s="104">
        <f>Output!W76+AI75</f>
        <v>551049.77039592294</v>
      </c>
      <c r="AJ76" s="104">
        <f>Output!X76+AJ75</f>
        <v>551049.77039592294</v>
      </c>
      <c r="AK76" s="104">
        <f>Output!Y76+AK75</f>
        <v>551049.77039592294</v>
      </c>
      <c r="AL76" s="104">
        <f>Output!Z76+AL75</f>
        <v>551049.77039592294</v>
      </c>
      <c r="AM76" s="104">
        <f>Output!AA76+AM75</f>
        <v>0</v>
      </c>
      <c r="AN76" s="104">
        <f>Output!AB76+AN75</f>
        <v>0</v>
      </c>
      <c r="AO76" s="104">
        <f>Output!AC76+AO75</f>
        <v>551049.77039592294</v>
      </c>
      <c r="AP76" s="104">
        <f>Output!AD76+AP75</f>
        <v>0</v>
      </c>
      <c r="AQ76" s="21"/>
    </row>
    <row r="77" spans="4:43" ht="1" customHeight="1" x14ac:dyDescent="0.2">
      <c r="D77" s="19"/>
      <c r="E77" s="20"/>
      <c r="F77" s="20"/>
      <c r="G77" s="20"/>
      <c r="H77" s="20"/>
      <c r="I77" s="20"/>
      <c r="J77" s="20"/>
      <c r="K77" s="20"/>
      <c r="L77" s="20"/>
      <c r="M77" s="20"/>
      <c r="N77" s="21"/>
      <c r="P77" s="19"/>
      <c r="Q77" s="96">
        <f>'Input Data'!D76</f>
        <v>44012</v>
      </c>
      <c r="R77" s="103">
        <f>'Input Data'!F76</f>
        <v>135.44767718193</v>
      </c>
      <c r="S77" s="103">
        <v>0</v>
      </c>
      <c r="T77" s="103">
        <f>'Input Data'!E76-'Input Data'!F76</f>
        <v>220.88311398160099</v>
      </c>
      <c r="U77" s="103">
        <f>5*'Input Data'!H76</f>
        <v>264.8557850137625</v>
      </c>
      <c r="V77" s="103"/>
      <c r="W77" s="103">
        <f>VLOOKUP($R$7&amp;"_"&amp;W$7,calc_basis!$C$5:$G$37,5,FALSE)*$R77+VLOOKUP($S$7&amp;"_"&amp;W$7,calc_basis!$C$5:$G$37,5,FALSE)*$S77+VLOOKUP($T$7&amp;"_"&amp;W$7,calc_basis!$C$5:$G$37,5,FALSE)*$T77+VLOOKUP($U$7&amp;"_"&amp;W$7,calc_basis!$C$5:$G$37,5,FALSE)*$U77</f>
        <v>15720.958352209003</v>
      </c>
      <c r="X77" s="103">
        <f>VLOOKUP($R$7&amp;"_"&amp;X$7,calc_basis!$C$5:$G$37,5,FALSE)*$R77+VLOOKUP($S$7&amp;"_"&amp;X$7,calc_basis!$C$5:$G$37,5,FALSE)*$S77+VLOOKUP($T$7&amp;"_"&amp;X$7,calc_basis!$C$5:$G$37,5,FALSE)*$T77+VLOOKUP($U$7&amp;"_"&amp;X$7,calc_basis!$C$5:$G$37,5,FALSE)*$U77</f>
        <v>15720.958352209003</v>
      </c>
      <c r="Y77" s="103">
        <f>VLOOKUP($R$7&amp;"_"&amp;Y$7,calc_basis!$C$5:$G$37,5,FALSE)*$R77+VLOOKUP($S$7&amp;"_"&amp;Y$7,calc_basis!$C$5:$G$37,5,FALSE)*$S77+VLOOKUP($T$7&amp;"_"&amp;Y$7,calc_basis!$C$5:$G$37,5,FALSE)*$T77+VLOOKUP($U$7&amp;"_"&amp;Y$7,calc_basis!$C$5:$G$37,5,FALSE)*$U77</f>
        <v>15720.958352209003</v>
      </c>
      <c r="Z77" s="103">
        <f>VLOOKUP($R$7&amp;"_"&amp;Z$7,calc_basis!$C$5:$G$37,5,FALSE)*$R77+VLOOKUP($S$7&amp;"_"&amp;Z$7,calc_basis!$C$5:$G$37,5,FALSE)*$S77+VLOOKUP($T$7&amp;"_"&amp;Z$7,calc_basis!$C$5:$G$37,5,FALSE)*$T77+VLOOKUP($U$7&amp;"_"&amp;Z$7,calc_basis!$C$5:$G$37,5,FALSE)*$U77</f>
        <v>15720.958352209003</v>
      </c>
      <c r="AA77" s="103">
        <f>VLOOKUP($R$7&amp;"_"&amp;AA$7,calc_basis!$C$5:$G$37,5,FALSE)*$R77+VLOOKUP($S$7&amp;"_"&amp;AA$7,calc_basis!$C$5:$G$37,5,FALSE)*$S77+VLOOKUP($T$7&amp;"_"&amp;AA$7,calc_basis!$C$5:$G$37,5,FALSE)*$T77+VLOOKUP($U$7&amp;"_"&amp;AA$7,calc_basis!$C$5:$G$37,5,FALSE)*$U77</f>
        <v>0</v>
      </c>
      <c r="AB77" s="103">
        <f>VLOOKUP($R$7&amp;"_"&amp;AB$7,calc_basis!$C$5:$G$37,5,FALSE)*$R77+VLOOKUP($S$7&amp;"_"&amp;AB$7,calc_basis!$C$5:$G$37,5,FALSE)*$S77+VLOOKUP($T$7&amp;"_"&amp;AB$7,calc_basis!$C$5:$G$37,5,FALSE)*$T77+VLOOKUP($U$7&amp;"_"&amp;AB$7,calc_basis!$C$5:$G$37,5,FALSE)*$U77</f>
        <v>0</v>
      </c>
      <c r="AC77" s="103">
        <f>VLOOKUP($R$7&amp;"_"&amp;AC$7,calc_basis!$C$5:$G$37,5,FALSE)*$R77+VLOOKUP($S$7&amp;"_"&amp;AC$7,calc_basis!$C$5:$G$37,5,FALSE)*$S77+VLOOKUP($T$7&amp;"_"&amp;AC$7,calc_basis!$C$5:$G$37,5,FALSE)*$T77+VLOOKUP($U$7&amp;"_"&amp;AC$7,calc_basis!$C$5:$G$37,5,FALSE)*$U77</f>
        <v>15720.958352209003</v>
      </c>
      <c r="AD77" s="103">
        <f>VLOOKUP($R$7&amp;"_"&amp;AD$7,calc_basis!$C$5:$G$37,5,FALSE)*$R77+VLOOKUP($S$7&amp;"_"&amp;AD$7,calc_basis!$C$5:$G$37,5,FALSE)*$S77+VLOOKUP($T$7&amp;"_"&amp;AD$7,calc_basis!$C$5:$G$37,5,FALSE)*$T77+VLOOKUP($U$7&amp;"_"&amp;AD$7,calc_basis!$C$5:$G$37,5,FALSE)*$U77</f>
        <v>0</v>
      </c>
      <c r="AE77" s="21"/>
      <c r="AG77" s="19"/>
      <c r="AH77" s="96">
        <f>'Input Data'!D76</f>
        <v>44012</v>
      </c>
      <c r="AI77" s="104">
        <f>Output!W77+AI76</f>
        <v>566770.72874813189</v>
      </c>
      <c r="AJ77" s="104">
        <f>Output!X77+AJ76</f>
        <v>566770.72874813189</v>
      </c>
      <c r="AK77" s="104">
        <f>Output!Y77+AK76</f>
        <v>566770.72874813189</v>
      </c>
      <c r="AL77" s="104">
        <f>Output!Z77+AL76</f>
        <v>566770.72874813189</v>
      </c>
      <c r="AM77" s="104">
        <f>Output!AA77+AM76</f>
        <v>0</v>
      </c>
      <c r="AN77" s="104">
        <f>Output!AB77+AN76</f>
        <v>0</v>
      </c>
      <c r="AO77" s="104">
        <f>Output!AC77+AO76</f>
        <v>566770.72874813189</v>
      </c>
      <c r="AP77" s="104">
        <f>Output!AD77+AP76</f>
        <v>0</v>
      </c>
      <c r="AQ77" s="21"/>
    </row>
    <row r="78" spans="4:43" x14ac:dyDescent="0.2">
      <c r="D78" s="19"/>
      <c r="E78" s="20"/>
      <c r="F78" s="20"/>
      <c r="G78" s="20"/>
      <c r="H78" s="20"/>
      <c r="I78" s="20"/>
      <c r="J78" s="20"/>
      <c r="K78" s="20"/>
      <c r="L78" s="20"/>
      <c r="M78" s="20"/>
      <c r="N78" s="21"/>
      <c r="P78" s="19"/>
      <c r="Q78" s="96">
        <f>'Input Data'!D77</f>
        <v>44013</v>
      </c>
      <c r="R78" s="103">
        <f>'Input Data'!F77</f>
        <v>137.370943814204</v>
      </c>
      <c r="S78" s="103">
        <v>0</v>
      </c>
      <c r="T78" s="103">
        <f>'Input Data'!E77-'Input Data'!F77</f>
        <v>223.821652075212</v>
      </c>
      <c r="U78" s="103">
        <f>5*'Input Data'!H77</f>
        <v>268.00437426488747</v>
      </c>
      <c r="V78" s="103"/>
      <c r="W78" s="103">
        <f>VLOOKUP($R$7&amp;"_"&amp;W$7,calc_basis!$C$5:$G$37,5,FALSE)*$R78+VLOOKUP($S$7&amp;"_"&amp;W$7,calc_basis!$C$5:$G$37,5,FALSE)*$S78+VLOOKUP($T$7&amp;"_"&amp;W$7,calc_basis!$C$5:$G$37,5,FALSE)*$T78+VLOOKUP($U$7&amp;"_"&amp;W$7,calc_basis!$C$5:$G$37,5,FALSE)*$U78</f>
        <v>15926.939512934983</v>
      </c>
      <c r="X78" s="103">
        <f>VLOOKUP($R$7&amp;"_"&amp;X$7,calc_basis!$C$5:$G$37,5,FALSE)*$R78+VLOOKUP($S$7&amp;"_"&amp;X$7,calc_basis!$C$5:$G$37,5,FALSE)*$S78+VLOOKUP($T$7&amp;"_"&amp;X$7,calc_basis!$C$5:$G$37,5,FALSE)*$T78+VLOOKUP($U$7&amp;"_"&amp;X$7,calc_basis!$C$5:$G$37,5,FALSE)*$U78</f>
        <v>15926.939512934983</v>
      </c>
      <c r="Y78" s="103">
        <f>VLOOKUP($R$7&amp;"_"&amp;Y$7,calc_basis!$C$5:$G$37,5,FALSE)*$R78+VLOOKUP($S$7&amp;"_"&amp;Y$7,calc_basis!$C$5:$G$37,5,FALSE)*$S78+VLOOKUP($T$7&amp;"_"&amp;Y$7,calc_basis!$C$5:$G$37,5,FALSE)*$T78+VLOOKUP($U$7&amp;"_"&amp;Y$7,calc_basis!$C$5:$G$37,5,FALSE)*$U78</f>
        <v>15926.939512934983</v>
      </c>
      <c r="Z78" s="103">
        <f>VLOOKUP($R$7&amp;"_"&amp;Z$7,calc_basis!$C$5:$G$37,5,FALSE)*$R78+VLOOKUP($S$7&amp;"_"&amp;Z$7,calc_basis!$C$5:$G$37,5,FALSE)*$S78+VLOOKUP($T$7&amp;"_"&amp;Z$7,calc_basis!$C$5:$G$37,5,FALSE)*$T78+VLOOKUP($U$7&amp;"_"&amp;Z$7,calc_basis!$C$5:$G$37,5,FALSE)*$U78</f>
        <v>15926.939512934983</v>
      </c>
      <c r="AA78" s="103">
        <f>VLOOKUP($R$7&amp;"_"&amp;AA$7,calc_basis!$C$5:$G$37,5,FALSE)*$R78+VLOOKUP($S$7&amp;"_"&amp;AA$7,calc_basis!$C$5:$G$37,5,FALSE)*$S78+VLOOKUP($T$7&amp;"_"&amp;AA$7,calc_basis!$C$5:$G$37,5,FALSE)*$T78+VLOOKUP($U$7&amp;"_"&amp;AA$7,calc_basis!$C$5:$G$37,5,FALSE)*$U78</f>
        <v>0</v>
      </c>
      <c r="AB78" s="103">
        <f>VLOOKUP($R$7&amp;"_"&amp;AB$7,calc_basis!$C$5:$G$37,5,FALSE)*$R78+VLOOKUP($S$7&amp;"_"&amp;AB$7,calc_basis!$C$5:$G$37,5,FALSE)*$S78+VLOOKUP($T$7&amp;"_"&amp;AB$7,calc_basis!$C$5:$G$37,5,FALSE)*$T78+VLOOKUP($U$7&amp;"_"&amp;AB$7,calc_basis!$C$5:$G$37,5,FALSE)*$U78</f>
        <v>0</v>
      </c>
      <c r="AC78" s="103">
        <f>VLOOKUP($R$7&amp;"_"&amp;AC$7,calc_basis!$C$5:$G$37,5,FALSE)*$R78+VLOOKUP($S$7&amp;"_"&amp;AC$7,calc_basis!$C$5:$G$37,5,FALSE)*$S78+VLOOKUP($T$7&amp;"_"&amp;AC$7,calc_basis!$C$5:$G$37,5,FALSE)*$T78+VLOOKUP($U$7&amp;"_"&amp;AC$7,calc_basis!$C$5:$G$37,5,FALSE)*$U78</f>
        <v>15926.939512934983</v>
      </c>
      <c r="AD78" s="103">
        <f>VLOOKUP($R$7&amp;"_"&amp;AD$7,calc_basis!$C$5:$G$37,5,FALSE)*$R78+VLOOKUP($S$7&amp;"_"&amp;AD$7,calc_basis!$C$5:$G$37,5,FALSE)*$S78+VLOOKUP($T$7&amp;"_"&amp;AD$7,calc_basis!$C$5:$G$37,5,FALSE)*$T78+VLOOKUP($U$7&amp;"_"&amp;AD$7,calc_basis!$C$5:$G$37,5,FALSE)*$U78</f>
        <v>0</v>
      </c>
      <c r="AE78" s="21"/>
      <c r="AG78" s="19"/>
      <c r="AH78" s="96">
        <f>'Input Data'!D77</f>
        <v>44013</v>
      </c>
      <c r="AI78" s="104">
        <f>Output!W78+AI77</f>
        <v>582697.66826106689</v>
      </c>
      <c r="AJ78" s="104">
        <f>Output!X78+AJ77</f>
        <v>582697.66826106689</v>
      </c>
      <c r="AK78" s="104">
        <f>Output!Y78+AK77</f>
        <v>582697.66826106689</v>
      </c>
      <c r="AL78" s="104">
        <f>Output!Z78+AL77</f>
        <v>582697.66826106689</v>
      </c>
      <c r="AM78" s="104">
        <f>Output!AA78+AM77</f>
        <v>0</v>
      </c>
      <c r="AN78" s="104">
        <f>Output!AB78+AN77</f>
        <v>0</v>
      </c>
      <c r="AO78" s="104">
        <f>Output!AC78+AO77</f>
        <v>582697.66826106689</v>
      </c>
      <c r="AP78" s="104">
        <f>Output!AD78+AP77</f>
        <v>0</v>
      </c>
      <c r="AQ78" s="21"/>
    </row>
    <row r="79" spans="4:43" ht="1" customHeight="1" x14ac:dyDescent="0.2">
      <c r="D79" s="19"/>
      <c r="E79" s="20"/>
      <c r="F79" s="20"/>
      <c r="G79" s="20"/>
      <c r="H79" s="20"/>
      <c r="I79" s="20"/>
      <c r="J79" s="20"/>
      <c r="K79" s="20"/>
      <c r="L79" s="20"/>
      <c r="M79" s="20"/>
      <c r="N79" s="21"/>
      <c r="P79" s="19"/>
      <c r="Q79" s="96">
        <f>'Input Data'!D78</f>
        <v>44014</v>
      </c>
      <c r="R79" s="103">
        <f>'Input Data'!F78</f>
        <v>139.24108558979299</v>
      </c>
      <c r="S79" s="103">
        <v>0</v>
      </c>
      <c r="T79" s="103">
        <f>'Input Data'!E78-'Input Data'!F78</f>
        <v>226.66549732341701</v>
      </c>
      <c r="U79" s="103">
        <f>5*'Input Data'!H78</f>
        <v>271.02642974734601</v>
      </c>
      <c r="V79" s="103"/>
      <c r="W79" s="103">
        <f>VLOOKUP($R$7&amp;"_"&amp;W$7,calc_basis!$C$5:$G$37,5,FALSE)*$R79+VLOOKUP($S$7&amp;"_"&amp;W$7,calc_basis!$C$5:$G$37,5,FALSE)*$S79+VLOOKUP($T$7&amp;"_"&amp;W$7,calc_basis!$C$5:$G$37,5,FALSE)*$T79+VLOOKUP($U$7&amp;"_"&amp;W$7,calc_basis!$C$5:$G$37,5,FALSE)*$U79</f>
        <v>16126.104692904315</v>
      </c>
      <c r="X79" s="103">
        <f>VLOOKUP($R$7&amp;"_"&amp;X$7,calc_basis!$C$5:$G$37,5,FALSE)*$R79+VLOOKUP($S$7&amp;"_"&amp;X$7,calc_basis!$C$5:$G$37,5,FALSE)*$S79+VLOOKUP($T$7&amp;"_"&amp;X$7,calc_basis!$C$5:$G$37,5,FALSE)*$T79+VLOOKUP($U$7&amp;"_"&amp;X$7,calc_basis!$C$5:$G$37,5,FALSE)*$U79</f>
        <v>16126.104692904315</v>
      </c>
      <c r="Y79" s="103">
        <f>VLOOKUP($R$7&amp;"_"&amp;Y$7,calc_basis!$C$5:$G$37,5,FALSE)*$R79+VLOOKUP($S$7&amp;"_"&amp;Y$7,calc_basis!$C$5:$G$37,5,FALSE)*$S79+VLOOKUP($T$7&amp;"_"&amp;Y$7,calc_basis!$C$5:$G$37,5,FALSE)*$T79+VLOOKUP($U$7&amp;"_"&amp;Y$7,calc_basis!$C$5:$G$37,5,FALSE)*$U79</f>
        <v>16126.104692904315</v>
      </c>
      <c r="Z79" s="103">
        <f>VLOOKUP($R$7&amp;"_"&amp;Z$7,calc_basis!$C$5:$G$37,5,FALSE)*$R79+VLOOKUP($S$7&amp;"_"&amp;Z$7,calc_basis!$C$5:$G$37,5,FALSE)*$S79+VLOOKUP($T$7&amp;"_"&amp;Z$7,calc_basis!$C$5:$G$37,5,FALSE)*$T79+VLOOKUP($U$7&amp;"_"&amp;Z$7,calc_basis!$C$5:$G$37,5,FALSE)*$U79</f>
        <v>16126.104692904315</v>
      </c>
      <c r="AA79" s="103">
        <f>VLOOKUP($R$7&amp;"_"&amp;AA$7,calc_basis!$C$5:$G$37,5,FALSE)*$R79+VLOOKUP($S$7&amp;"_"&amp;AA$7,calc_basis!$C$5:$G$37,5,FALSE)*$S79+VLOOKUP($T$7&amp;"_"&amp;AA$7,calc_basis!$C$5:$G$37,5,FALSE)*$T79+VLOOKUP($U$7&amp;"_"&amp;AA$7,calc_basis!$C$5:$G$37,5,FALSE)*$U79</f>
        <v>0</v>
      </c>
      <c r="AB79" s="103">
        <f>VLOOKUP($R$7&amp;"_"&amp;AB$7,calc_basis!$C$5:$G$37,5,FALSE)*$R79+VLOOKUP($S$7&amp;"_"&amp;AB$7,calc_basis!$C$5:$G$37,5,FALSE)*$S79+VLOOKUP($T$7&amp;"_"&amp;AB$7,calc_basis!$C$5:$G$37,5,FALSE)*$T79+VLOOKUP($U$7&amp;"_"&amp;AB$7,calc_basis!$C$5:$G$37,5,FALSE)*$U79</f>
        <v>0</v>
      </c>
      <c r="AC79" s="103">
        <f>VLOOKUP($R$7&amp;"_"&amp;AC$7,calc_basis!$C$5:$G$37,5,FALSE)*$R79+VLOOKUP($S$7&amp;"_"&amp;AC$7,calc_basis!$C$5:$G$37,5,FALSE)*$S79+VLOOKUP($T$7&amp;"_"&amp;AC$7,calc_basis!$C$5:$G$37,5,FALSE)*$T79+VLOOKUP($U$7&amp;"_"&amp;AC$7,calc_basis!$C$5:$G$37,5,FALSE)*$U79</f>
        <v>16126.104692904315</v>
      </c>
      <c r="AD79" s="103">
        <f>VLOOKUP($R$7&amp;"_"&amp;AD$7,calc_basis!$C$5:$G$37,5,FALSE)*$R79+VLOOKUP($S$7&amp;"_"&amp;AD$7,calc_basis!$C$5:$G$37,5,FALSE)*$S79+VLOOKUP($T$7&amp;"_"&amp;AD$7,calc_basis!$C$5:$G$37,5,FALSE)*$T79+VLOOKUP($U$7&amp;"_"&amp;AD$7,calc_basis!$C$5:$G$37,5,FALSE)*$U79</f>
        <v>0</v>
      </c>
      <c r="AE79" s="21"/>
      <c r="AG79" s="19"/>
      <c r="AH79" s="96">
        <f>'Input Data'!D78</f>
        <v>44014</v>
      </c>
      <c r="AI79" s="104">
        <f>Output!W79+AI78</f>
        <v>598823.77295397117</v>
      </c>
      <c r="AJ79" s="104">
        <f>Output!X79+AJ78</f>
        <v>598823.77295397117</v>
      </c>
      <c r="AK79" s="104">
        <f>Output!Y79+AK78</f>
        <v>598823.77295397117</v>
      </c>
      <c r="AL79" s="104">
        <f>Output!Z79+AL78</f>
        <v>598823.77295397117</v>
      </c>
      <c r="AM79" s="104">
        <f>Output!AA79+AM78</f>
        <v>0</v>
      </c>
      <c r="AN79" s="104">
        <f>Output!AB79+AN78</f>
        <v>0</v>
      </c>
      <c r="AO79" s="104">
        <f>Output!AC79+AO78</f>
        <v>598823.77295397117</v>
      </c>
      <c r="AP79" s="104">
        <f>Output!AD79+AP78</f>
        <v>0</v>
      </c>
      <c r="AQ79" s="21"/>
    </row>
    <row r="80" spans="4:43" x14ac:dyDescent="0.2">
      <c r="D80" s="19"/>
      <c r="E80" s="20"/>
      <c r="F80" s="20"/>
      <c r="G80" s="20"/>
      <c r="H80" s="20"/>
      <c r="I80" s="20"/>
      <c r="J80" s="20"/>
      <c r="K80" s="20"/>
      <c r="L80" s="20"/>
      <c r="M80" s="20"/>
      <c r="N80" s="21"/>
      <c r="P80" s="19"/>
      <c r="Q80" s="96">
        <f>'Input Data'!D79</f>
        <v>44015</v>
      </c>
      <c r="R80" s="103">
        <f>'Input Data'!F79</f>
        <v>141.054288197669</v>
      </c>
      <c r="S80" s="103">
        <v>0</v>
      </c>
      <c r="T80" s="103">
        <f>'Input Data'!E79-'Input Data'!F79</f>
        <v>229.40866707962499</v>
      </c>
      <c r="U80" s="103">
        <f>5*'Input Data'!H79</f>
        <v>273.91539410006499</v>
      </c>
      <c r="V80" s="103"/>
      <c r="W80" s="103">
        <f>VLOOKUP($R$7&amp;"_"&amp;W$7,calc_basis!$C$5:$G$37,5,FALSE)*$R80+VLOOKUP($S$7&amp;"_"&amp;W$7,calc_basis!$C$5:$G$37,5,FALSE)*$S80+VLOOKUP($T$7&amp;"_"&amp;W$7,calc_basis!$C$5:$G$37,5,FALSE)*$T80+VLOOKUP($U$7&amp;"_"&amp;W$7,calc_basis!$C$5:$G$37,5,FALSE)*$U80</f>
        <v>16318.0357064706</v>
      </c>
      <c r="X80" s="103">
        <f>VLOOKUP($R$7&amp;"_"&amp;X$7,calc_basis!$C$5:$G$37,5,FALSE)*$R80+VLOOKUP($S$7&amp;"_"&amp;X$7,calc_basis!$C$5:$G$37,5,FALSE)*$S80+VLOOKUP($T$7&amp;"_"&amp;X$7,calc_basis!$C$5:$G$37,5,FALSE)*$T80+VLOOKUP($U$7&amp;"_"&amp;X$7,calc_basis!$C$5:$G$37,5,FALSE)*$U80</f>
        <v>16318.0357064706</v>
      </c>
      <c r="Y80" s="103">
        <f>VLOOKUP($R$7&amp;"_"&amp;Y$7,calc_basis!$C$5:$G$37,5,FALSE)*$R80+VLOOKUP($S$7&amp;"_"&amp;Y$7,calc_basis!$C$5:$G$37,5,FALSE)*$S80+VLOOKUP($T$7&amp;"_"&amp;Y$7,calc_basis!$C$5:$G$37,5,FALSE)*$T80+VLOOKUP($U$7&amp;"_"&amp;Y$7,calc_basis!$C$5:$G$37,5,FALSE)*$U80</f>
        <v>16318.0357064706</v>
      </c>
      <c r="Z80" s="103">
        <f>VLOOKUP($R$7&amp;"_"&amp;Z$7,calc_basis!$C$5:$G$37,5,FALSE)*$R80+VLOOKUP($S$7&amp;"_"&amp;Z$7,calc_basis!$C$5:$G$37,5,FALSE)*$S80+VLOOKUP($T$7&amp;"_"&amp;Z$7,calc_basis!$C$5:$G$37,5,FALSE)*$T80+VLOOKUP($U$7&amp;"_"&amp;Z$7,calc_basis!$C$5:$G$37,5,FALSE)*$U80</f>
        <v>16318.0357064706</v>
      </c>
      <c r="AA80" s="103">
        <f>VLOOKUP($R$7&amp;"_"&amp;AA$7,calc_basis!$C$5:$G$37,5,FALSE)*$R80+VLOOKUP($S$7&amp;"_"&amp;AA$7,calc_basis!$C$5:$G$37,5,FALSE)*$S80+VLOOKUP($T$7&amp;"_"&amp;AA$7,calc_basis!$C$5:$G$37,5,FALSE)*$T80+VLOOKUP($U$7&amp;"_"&amp;AA$7,calc_basis!$C$5:$G$37,5,FALSE)*$U80</f>
        <v>0</v>
      </c>
      <c r="AB80" s="103">
        <f>VLOOKUP($R$7&amp;"_"&amp;AB$7,calc_basis!$C$5:$G$37,5,FALSE)*$R80+VLOOKUP($S$7&amp;"_"&amp;AB$7,calc_basis!$C$5:$G$37,5,FALSE)*$S80+VLOOKUP($T$7&amp;"_"&amp;AB$7,calc_basis!$C$5:$G$37,5,FALSE)*$T80+VLOOKUP($U$7&amp;"_"&amp;AB$7,calc_basis!$C$5:$G$37,5,FALSE)*$U80</f>
        <v>0</v>
      </c>
      <c r="AC80" s="103">
        <f>VLOOKUP($R$7&amp;"_"&amp;AC$7,calc_basis!$C$5:$G$37,5,FALSE)*$R80+VLOOKUP($S$7&amp;"_"&amp;AC$7,calc_basis!$C$5:$G$37,5,FALSE)*$S80+VLOOKUP($T$7&amp;"_"&amp;AC$7,calc_basis!$C$5:$G$37,5,FALSE)*$T80+VLOOKUP($U$7&amp;"_"&amp;AC$7,calc_basis!$C$5:$G$37,5,FALSE)*$U80</f>
        <v>16318.0357064706</v>
      </c>
      <c r="AD80" s="103">
        <f>VLOOKUP($R$7&amp;"_"&amp;AD$7,calc_basis!$C$5:$G$37,5,FALSE)*$R80+VLOOKUP($S$7&amp;"_"&amp;AD$7,calc_basis!$C$5:$G$37,5,FALSE)*$S80+VLOOKUP($T$7&amp;"_"&amp;AD$7,calc_basis!$C$5:$G$37,5,FALSE)*$T80+VLOOKUP($U$7&amp;"_"&amp;AD$7,calc_basis!$C$5:$G$37,5,FALSE)*$U80</f>
        <v>0</v>
      </c>
      <c r="AE80" s="21"/>
      <c r="AG80" s="19"/>
      <c r="AH80" s="96">
        <f>'Input Data'!D79</f>
        <v>44015</v>
      </c>
      <c r="AI80" s="104">
        <f>Output!W80+AI79</f>
        <v>615141.80866044178</v>
      </c>
      <c r="AJ80" s="104">
        <f>Output!X80+AJ79</f>
        <v>615141.80866044178</v>
      </c>
      <c r="AK80" s="104">
        <f>Output!Y80+AK79</f>
        <v>615141.80866044178</v>
      </c>
      <c r="AL80" s="104">
        <f>Output!Z80+AL79</f>
        <v>615141.80866044178</v>
      </c>
      <c r="AM80" s="104">
        <f>Output!AA80+AM79</f>
        <v>0</v>
      </c>
      <c r="AN80" s="104">
        <f>Output!AB80+AN79</f>
        <v>0</v>
      </c>
      <c r="AO80" s="104">
        <f>Output!AC80+AO79</f>
        <v>615141.80866044178</v>
      </c>
      <c r="AP80" s="104">
        <f>Output!AD80+AP79</f>
        <v>0</v>
      </c>
      <c r="AQ80" s="21"/>
    </row>
    <row r="81" spans="4:43" ht="1" customHeight="1" x14ac:dyDescent="0.2">
      <c r="D81" s="19"/>
      <c r="E81" s="20"/>
      <c r="F81" s="20"/>
      <c r="G81" s="20"/>
      <c r="H81" s="20"/>
      <c r="I81" s="20"/>
      <c r="J81" s="20"/>
      <c r="K81" s="20"/>
      <c r="L81" s="20"/>
      <c r="M81" s="20"/>
      <c r="N81" s="21"/>
      <c r="P81" s="19"/>
      <c r="Q81" s="96">
        <f>'Input Data'!D80</f>
        <v>44016</v>
      </c>
      <c r="R81" s="103">
        <f>'Input Data'!F80</f>
        <v>142.80679487563401</v>
      </c>
      <c r="S81" s="103">
        <v>0</v>
      </c>
      <c r="T81" s="103">
        <f>'Input Data'!E80-'Input Data'!F80</f>
        <v>232.04531239540898</v>
      </c>
      <c r="U81" s="103">
        <f>5*'Input Data'!H80</f>
        <v>276.66493926112247</v>
      </c>
      <c r="V81" s="103"/>
      <c r="W81" s="103">
        <f>VLOOKUP($R$7&amp;"_"&amp;W$7,calc_basis!$C$5:$G$37,5,FALSE)*$R81+VLOOKUP($S$7&amp;"_"&amp;W$7,calc_basis!$C$5:$G$37,5,FALSE)*$S81+VLOOKUP($T$7&amp;"_"&amp;W$7,calc_basis!$C$5:$G$37,5,FALSE)*$T81+VLOOKUP($U$7&amp;"_"&amp;W$7,calc_basis!$C$5:$G$37,5,FALSE)*$U81</f>
        <v>16502.324370735892</v>
      </c>
      <c r="X81" s="103">
        <f>VLOOKUP($R$7&amp;"_"&amp;X$7,calc_basis!$C$5:$G$37,5,FALSE)*$R81+VLOOKUP($S$7&amp;"_"&amp;X$7,calc_basis!$C$5:$G$37,5,FALSE)*$S81+VLOOKUP($T$7&amp;"_"&amp;X$7,calc_basis!$C$5:$G$37,5,FALSE)*$T81+VLOOKUP($U$7&amp;"_"&amp;X$7,calc_basis!$C$5:$G$37,5,FALSE)*$U81</f>
        <v>16502.324370735892</v>
      </c>
      <c r="Y81" s="103">
        <f>VLOOKUP($R$7&amp;"_"&amp;Y$7,calc_basis!$C$5:$G$37,5,FALSE)*$R81+VLOOKUP($S$7&amp;"_"&amp;Y$7,calc_basis!$C$5:$G$37,5,FALSE)*$S81+VLOOKUP($T$7&amp;"_"&amp;Y$7,calc_basis!$C$5:$G$37,5,FALSE)*$T81+VLOOKUP($U$7&amp;"_"&amp;Y$7,calc_basis!$C$5:$G$37,5,FALSE)*$U81</f>
        <v>16502.324370735892</v>
      </c>
      <c r="Z81" s="103">
        <f>VLOOKUP($R$7&amp;"_"&amp;Z$7,calc_basis!$C$5:$G$37,5,FALSE)*$R81+VLOOKUP($S$7&amp;"_"&amp;Z$7,calc_basis!$C$5:$G$37,5,FALSE)*$S81+VLOOKUP($T$7&amp;"_"&amp;Z$7,calc_basis!$C$5:$G$37,5,FALSE)*$T81+VLOOKUP($U$7&amp;"_"&amp;Z$7,calc_basis!$C$5:$G$37,5,FALSE)*$U81</f>
        <v>16502.324370735892</v>
      </c>
      <c r="AA81" s="103">
        <f>VLOOKUP($R$7&amp;"_"&amp;AA$7,calc_basis!$C$5:$G$37,5,FALSE)*$R81+VLOOKUP($S$7&amp;"_"&amp;AA$7,calc_basis!$C$5:$G$37,5,FALSE)*$S81+VLOOKUP($T$7&amp;"_"&amp;AA$7,calc_basis!$C$5:$G$37,5,FALSE)*$T81+VLOOKUP($U$7&amp;"_"&amp;AA$7,calc_basis!$C$5:$G$37,5,FALSE)*$U81</f>
        <v>0</v>
      </c>
      <c r="AB81" s="103">
        <f>VLOOKUP($R$7&amp;"_"&amp;AB$7,calc_basis!$C$5:$G$37,5,FALSE)*$R81+VLOOKUP($S$7&amp;"_"&amp;AB$7,calc_basis!$C$5:$G$37,5,FALSE)*$S81+VLOOKUP($T$7&amp;"_"&amp;AB$7,calc_basis!$C$5:$G$37,5,FALSE)*$T81+VLOOKUP($U$7&amp;"_"&amp;AB$7,calc_basis!$C$5:$G$37,5,FALSE)*$U81</f>
        <v>0</v>
      </c>
      <c r="AC81" s="103">
        <f>VLOOKUP($R$7&amp;"_"&amp;AC$7,calc_basis!$C$5:$G$37,5,FALSE)*$R81+VLOOKUP($S$7&amp;"_"&amp;AC$7,calc_basis!$C$5:$G$37,5,FALSE)*$S81+VLOOKUP($T$7&amp;"_"&amp;AC$7,calc_basis!$C$5:$G$37,5,FALSE)*$T81+VLOOKUP($U$7&amp;"_"&amp;AC$7,calc_basis!$C$5:$G$37,5,FALSE)*$U81</f>
        <v>16502.324370735892</v>
      </c>
      <c r="AD81" s="103">
        <f>VLOOKUP($R$7&amp;"_"&amp;AD$7,calc_basis!$C$5:$G$37,5,FALSE)*$R81+VLOOKUP($S$7&amp;"_"&amp;AD$7,calc_basis!$C$5:$G$37,5,FALSE)*$S81+VLOOKUP($T$7&amp;"_"&amp;AD$7,calc_basis!$C$5:$G$37,5,FALSE)*$T81+VLOOKUP($U$7&amp;"_"&amp;AD$7,calc_basis!$C$5:$G$37,5,FALSE)*$U81</f>
        <v>0</v>
      </c>
      <c r="AE81" s="21"/>
      <c r="AG81" s="19"/>
      <c r="AH81" s="96">
        <f>'Input Data'!D80</f>
        <v>44016</v>
      </c>
      <c r="AI81" s="104">
        <f>Output!W81+AI80</f>
        <v>631644.13303117768</v>
      </c>
      <c r="AJ81" s="104">
        <f>Output!X81+AJ80</f>
        <v>631644.13303117768</v>
      </c>
      <c r="AK81" s="104">
        <f>Output!Y81+AK80</f>
        <v>631644.13303117768</v>
      </c>
      <c r="AL81" s="104">
        <f>Output!Z81+AL80</f>
        <v>631644.13303117768</v>
      </c>
      <c r="AM81" s="104">
        <f>Output!AA81+AM80</f>
        <v>0</v>
      </c>
      <c r="AN81" s="104">
        <f>Output!AB81+AN80</f>
        <v>0</v>
      </c>
      <c r="AO81" s="104">
        <f>Output!AC81+AO80</f>
        <v>631644.13303117768</v>
      </c>
      <c r="AP81" s="104">
        <f>Output!AD81+AP80</f>
        <v>0</v>
      </c>
      <c r="AQ81" s="21"/>
    </row>
    <row r="82" spans="4:43" x14ac:dyDescent="0.2">
      <c r="D82" s="19"/>
      <c r="E82" s="20"/>
      <c r="F82" s="20"/>
      <c r="G82" s="20"/>
      <c r="H82" s="20"/>
      <c r="I82" s="20"/>
      <c r="J82" s="20"/>
      <c r="K82" s="20"/>
      <c r="L82" s="20"/>
      <c r="M82" s="20"/>
      <c r="N82" s="21"/>
      <c r="P82" s="19"/>
      <c r="Q82" s="96">
        <f>'Input Data'!D81</f>
        <v>44017</v>
      </c>
      <c r="R82" s="103">
        <f>'Input Data'!F81</f>
        <v>144.49492274158899</v>
      </c>
      <c r="S82" s="103">
        <v>0</v>
      </c>
      <c r="T82" s="103">
        <f>'Input Data'!E81-'Input Data'!F81</f>
        <v>234.56974465107902</v>
      </c>
      <c r="U82" s="103">
        <f>5*'Input Data'!H81</f>
        <v>279.26899671223703</v>
      </c>
      <c r="V82" s="103"/>
      <c r="W82" s="103">
        <f>VLOOKUP($R$7&amp;"_"&amp;W$7,calc_basis!$C$5:$G$37,5,FALSE)*$R82+VLOOKUP($S$7&amp;"_"&amp;W$7,calc_basis!$C$5:$G$37,5,FALSE)*$S82+VLOOKUP($T$7&amp;"_"&amp;W$7,calc_basis!$C$5:$G$37,5,FALSE)*$T82+VLOOKUP($U$7&amp;"_"&amp;W$7,calc_basis!$C$5:$G$37,5,FALSE)*$U82</f>
        <v>16678.57436217022</v>
      </c>
      <c r="X82" s="103">
        <f>VLOOKUP($R$7&amp;"_"&amp;X$7,calc_basis!$C$5:$G$37,5,FALSE)*$R82+VLOOKUP($S$7&amp;"_"&amp;X$7,calc_basis!$C$5:$G$37,5,FALSE)*$S82+VLOOKUP($T$7&amp;"_"&amp;X$7,calc_basis!$C$5:$G$37,5,FALSE)*$T82+VLOOKUP($U$7&amp;"_"&amp;X$7,calc_basis!$C$5:$G$37,5,FALSE)*$U82</f>
        <v>16678.57436217022</v>
      </c>
      <c r="Y82" s="103">
        <f>VLOOKUP($R$7&amp;"_"&amp;Y$7,calc_basis!$C$5:$G$37,5,FALSE)*$R82+VLOOKUP($S$7&amp;"_"&amp;Y$7,calc_basis!$C$5:$G$37,5,FALSE)*$S82+VLOOKUP($T$7&amp;"_"&amp;Y$7,calc_basis!$C$5:$G$37,5,FALSE)*$T82+VLOOKUP($U$7&amp;"_"&amp;Y$7,calc_basis!$C$5:$G$37,5,FALSE)*$U82</f>
        <v>16678.57436217022</v>
      </c>
      <c r="Z82" s="103">
        <f>VLOOKUP($R$7&amp;"_"&amp;Z$7,calc_basis!$C$5:$G$37,5,FALSE)*$R82+VLOOKUP($S$7&amp;"_"&amp;Z$7,calc_basis!$C$5:$G$37,5,FALSE)*$S82+VLOOKUP($T$7&amp;"_"&amp;Z$7,calc_basis!$C$5:$G$37,5,FALSE)*$T82+VLOOKUP($U$7&amp;"_"&amp;Z$7,calc_basis!$C$5:$G$37,5,FALSE)*$U82</f>
        <v>16678.57436217022</v>
      </c>
      <c r="AA82" s="103">
        <f>VLOOKUP($R$7&amp;"_"&amp;AA$7,calc_basis!$C$5:$G$37,5,FALSE)*$R82+VLOOKUP($S$7&amp;"_"&amp;AA$7,calc_basis!$C$5:$G$37,5,FALSE)*$S82+VLOOKUP($T$7&amp;"_"&amp;AA$7,calc_basis!$C$5:$G$37,5,FALSE)*$T82+VLOOKUP($U$7&amp;"_"&amp;AA$7,calc_basis!$C$5:$G$37,5,FALSE)*$U82</f>
        <v>0</v>
      </c>
      <c r="AB82" s="103">
        <f>VLOOKUP($R$7&amp;"_"&amp;AB$7,calc_basis!$C$5:$G$37,5,FALSE)*$R82+VLOOKUP($S$7&amp;"_"&amp;AB$7,calc_basis!$C$5:$G$37,5,FALSE)*$S82+VLOOKUP($T$7&amp;"_"&amp;AB$7,calc_basis!$C$5:$G$37,5,FALSE)*$T82+VLOOKUP($U$7&amp;"_"&amp;AB$7,calc_basis!$C$5:$G$37,5,FALSE)*$U82</f>
        <v>0</v>
      </c>
      <c r="AC82" s="103">
        <f>VLOOKUP($R$7&amp;"_"&amp;AC$7,calc_basis!$C$5:$G$37,5,FALSE)*$R82+VLOOKUP($S$7&amp;"_"&amp;AC$7,calc_basis!$C$5:$G$37,5,FALSE)*$S82+VLOOKUP($T$7&amp;"_"&amp;AC$7,calc_basis!$C$5:$G$37,5,FALSE)*$T82+VLOOKUP($U$7&amp;"_"&amp;AC$7,calc_basis!$C$5:$G$37,5,FALSE)*$U82</f>
        <v>16678.57436217022</v>
      </c>
      <c r="AD82" s="103">
        <f>VLOOKUP($R$7&amp;"_"&amp;AD$7,calc_basis!$C$5:$G$37,5,FALSE)*$R82+VLOOKUP($S$7&amp;"_"&amp;AD$7,calc_basis!$C$5:$G$37,5,FALSE)*$S82+VLOOKUP($T$7&amp;"_"&amp;AD$7,calc_basis!$C$5:$G$37,5,FALSE)*$T82+VLOOKUP($U$7&amp;"_"&amp;AD$7,calc_basis!$C$5:$G$37,5,FALSE)*$U82</f>
        <v>0</v>
      </c>
      <c r="AE82" s="21"/>
      <c r="AG82" s="19"/>
      <c r="AH82" s="96">
        <f>'Input Data'!D81</f>
        <v>44017</v>
      </c>
      <c r="AI82" s="104">
        <f>Output!W82+AI81</f>
        <v>648322.70739334787</v>
      </c>
      <c r="AJ82" s="104">
        <f>Output!X82+AJ81</f>
        <v>648322.70739334787</v>
      </c>
      <c r="AK82" s="104">
        <f>Output!Y82+AK81</f>
        <v>648322.70739334787</v>
      </c>
      <c r="AL82" s="104">
        <f>Output!Z82+AL81</f>
        <v>648322.70739334787</v>
      </c>
      <c r="AM82" s="104">
        <f>Output!AA82+AM81</f>
        <v>0</v>
      </c>
      <c r="AN82" s="104">
        <f>Output!AB82+AN81</f>
        <v>0</v>
      </c>
      <c r="AO82" s="104">
        <f>Output!AC82+AO81</f>
        <v>648322.70739334787</v>
      </c>
      <c r="AP82" s="104">
        <f>Output!AD82+AP81</f>
        <v>0</v>
      </c>
      <c r="AQ82" s="21"/>
    </row>
    <row r="83" spans="4:43" ht="1" customHeight="1" x14ac:dyDescent="0.2">
      <c r="D83" s="19"/>
      <c r="E83" s="20"/>
      <c r="F83" s="20"/>
      <c r="G83" s="20"/>
      <c r="H83" s="20"/>
      <c r="I83" s="20"/>
      <c r="J83" s="20"/>
      <c r="K83" s="20"/>
      <c r="L83" s="20"/>
      <c r="M83" s="20"/>
      <c r="N83" s="21"/>
      <c r="P83" s="19"/>
      <c r="Q83" s="96">
        <f>'Input Data'!D82</f>
        <v>44018</v>
      </c>
      <c r="R83" s="103">
        <f>'Input Data'!F82</f>
        <v>146.115079199794</v>
      </c>
      <c r="S83" s="103">
        <v>0</v>
      </c>
      <c r="T83" s="103">
        <f>'Input Data'!E82-'Input Data'!F82</f>
        <v>236.97646200591501</v>
      </c>
      <c r="U83" s="103">
        <f>5*'Input Data'!H82</f>
        <v>281.72178692912399</v>
      </c>
      <c r="V83" s="103"/>
      <c r="W83" s="103">
        <f>VLOOKUP($R$7&amp;"_"&amp;W$7,calc_basis!$C$5:$G$37,5,FALSE)*$R83+VLOOKUP($S$7&amp;"_"&amp;W$7,calc_basis!$C$5:$G$37,5,FALSE)*$S83+VLOOKUP($T$7&amp;"_"&amp;W$7,calc_basis!$C$5:$G$37,5,FALSE)*$T83+VLOOKUP($U$7&amp;"_"&amp;W$7,calc_basis!$C$5:$G$37,5,FALSE)*$U83</f>
        <v>16846.403055455223</v>
      </c>
      <c r="X83" s="103">
        <f>VLOOKUP($R$7&amp;"_"&amp;X$7,calc_basis!$C$5:$G$37,5,FALSE)*$R83+VLOOKUP($S$7&amp;"_"&amp;X$7,calc_basis!$C$5:$G$37,5,FALSE)*$S83+VLOOKUP($T$7&amp;"_"&amp;X$7,calc_basis!$C$5:$G$37,5,FALSE)*$T83+VLOOKUP($U$7&amp;"_"&amp;X$7,calc_basis!$C$5:$G$37,5,FALSE)*$U83</f>
        <v>16846.403055455223</v>
      </c>
      <c r="Y83" s="103">
        <f>VLOOKUP($R$7&amp;"_"&amp;Y$7,calc_basis!$C$5:$G$37,5,FALSE)*$R83+VLOOKUP($S$7&amp;"_"&amp;Y$7,calc_basis!$C$5:$G$37,5,FALSE)*$S83+VLOOKUP($T$7&amp;"_"&amp;Y$7,calc_basis!$C$5:$G$37,5,FALSE)*$T83+VLOOKUP($U$7&amp;"_"&amp;Y$7,calc_basis!$C$5:$G$37,5,FALSE)*$U83</f>
        <v>16846.403055455223</v>
      </c>
      <c r="Z83" s="103">
        <f>VLOOKUP($R$7&amp;"_"&amp;Z$7,calc_basis!$C$5:$G$37,5,FALSE)*$R83+VLOOKUP($S$7&amp;"_"&amp;Z$7,calc_basis!$C$5:$G$37,5,FALSE)*$S83+VLOOKUP($T$7&amp;"_"&amp;Z$7,calc_basis!$C$5:$G$37,5,FALSE)*$T83+VLOOKUP($U$7&amp;"_"&amp;Z$7,calc_basis!$C$5:$G$37,5,FALSE)*$U83</f>
        <v>16846.403055455223</v>
      </c>
      <c r="AA83" s="103">
        <f>VLOOKUP($R$7&amp;"_"&amp;AA$7,calc_basis!$C$5:$G$37,5,FALSE)*$R83+VLOOKUP($S$7&amp;"_"&amp;AA$7,calc_basis!$C$5:$G$37,5,FALSE)*$S83+VLOOKUP($T$7&amp;"_"&amp;AA$7,calc_basis!$C$5:$G$37,5,FALSE)*$T83+VLOOKUP($U$7&amp;"_"&amp;AA$7,calc_basis!$C$5:$G$37,5,FALSE)*$U83</f>
        <v>0</v>
      </c>
      <c r="AB83" s="103">
        <f>VLOOKUP($R$7&amp;"_"&amp;AB$7,calc_basis!$C$5:$G$37,5,FALSE)*$R83+VLOOKUP($S$7&amp;"_"&amp;AB$7,calc_basis!$C$5:$G$37,5,FALSE)*$S83+VLOOKUP($T$7&amp;"_"&amp;AB$7,calc_basis!$C$5:$G$37,5,FALSE)*$T83+VLOOKUP($U$7&amp;"_"&amp;AB$7,calc_basis!$C$5:$G$37,5,FALSE)*$U83</f>
        <v>0</v>
      </c>
      <c r="AC83" s="103">
        <f>VLOOKUP($R$7&amp;"_"&amp;AC$7,calc_basis!$C$5:$G$37,5,FALSE)*$R83+VLOOKUP($S$7&amp;"_"&amp;AC$7,calc_basis!$C$5:$G$37,5,FALSE)*$S83+VLOOKUP($T$7&amp;"_"&amp;AC$7,calc_basis!$C$5:$G$37,5,FALSE)*$T83+VLOOKUP($U$7&amp;"_"&amp;AC$7,calc_basis!$C$5:$G$37,5,FALSE)*$U83</f>
        <v>16846.403055455223</v>
      </c>
      <c r="AD83" s="103">
        <f>VLOOKUP($R$7&amp;"_"&amp;AD$7,calc_basis!$C$5:$G$37,5,FALSE)*$R83+VLOOKUP($S$7&amp;"_"&amp;AD$7,calc_basis!$C$5:$G$37,5,FALSE)*$S83+VLOOKUP($T$7&amp;"_"&amp;AD$7,calc_basis!$C$5:$G$37,5,FALSE)*$T83+VLOOKUP($U$7&amp;"_"&amp;AD$7,calc_basis!$C$5:$G$37,5,FALSE)*$U83</f>
        <v>0</v>
      </c>
      <c r="AE83" s="21"/>
      <c r="AG83" s="19"/>
      <c r="AH83" s="96">
        <f>'Input Data'!D82</f>
        <v>44018</v>
      </c>
      <c r="AI83" s="104">
        <f>Output!W83+AI82</f>
        <v>665169.11044880305</v>
      </c>
      <c r="AJ83" s="104">
        <f>Output!X83+AJ82</f>
        <v>665169.11044880305</v>
      </c>
      <c r="AK83" s="104">
        <f>Output!Y83+AK82</f>
        <v>665169.11044880305</v>
      </c>
      <c r="AL83" s="104">
        <f>Output!Z83+AL82</f>
        <v>665169.11044880305</v>
      </c>
      <c r="AM83" s="104">
        <f>Output!AA83+AM82</f>
        <v>0</v>
      </c>
      <c r="AN83" s="104">
        <f>Output!AB83+AN82</f>
        <v>0</v>
      </c>
      <c r="AO83" s="104">
        <f>Output!AC83+AO82</f>
        <v>665169.11044880305</v>
      </c>
      <c r="AP83" s="104">
        <f>Output!AD83+AP82</f>
        <v>0</v>
      </c>
      <c r="AQ83" s="21"/>
    </row>
    <row r="84" spans="4:43" x14ac:dyDescent="0.2">
      <c r="D84" s="19"/>
      <c r="E84" s="20"/>
      <c r="F84" s="20"/>
      <c r="G84" s="20"/>
      <c r="H84" s="20"/>
      <c r="I84" s="20"/>
      <c r="J84" s="20"/>
      <c r="K84" s="20"/>
      <c r="L84" s="20"/>
      <c r="M84" s="20"/>
      <c r="N84" s="21"/>
      <c r="P84" s="19"/>
      <c r="Q84" s="96">
        <f>'Input Data'!D83</f>
        <v>44019</v>
      </c>
      <c r="R84" s="103">
        <f>'Input Data'!F83</f>
        <v>147.66377830095701</v>
      </c>
      <c r="S84" s="103">
        <v>0</v>
      </c>
      <c r="T84" s="103">
        <f>'Input Data'!E83-'Input Data'!F83</f>
        <v>239.26017546002998</v>
      </c>
      <c r="U84" s="103">
        <f>5*'Input Data'!H83</f>
        <v>284.01784779015304</v>
      </c>
      <c r="V84" s="103"/>
      <c r="W84" s="103">
        <f>VLOOKUP($R$7&amp;"_"&amp;W$7,calc_basis!$C$5:$G$37,5,FALSE)*$R84+VLOOKUP($S$7&amp;"_"&amp;W$7,calc_basis!$C$5:$G$37,5,FALSE)*$S84+VLOOKUP($T$7&amp;"_"&amp;W$7,calc_basis!$C$5:$G$37,5,FALSE)*$T84+VLOOKUP($U$7&amp;"_"&amp;W$7,calc_basis!$C$5:$G$37,5,FALSE)*$U84</f>
        <v>17005.443330077065</v>
      </c>
      <c r="X84" s="103">
        <f>VLOOKUP($R$7&amp;"_"&amp;X$7,calc_basis!$C$5:$G$37,5,FALSE)*$R84+VLOOKUP($S$7&amp;"_"&amp;X$7,calc_basis!$C$5:$G$37,5,FALSE)*$S84+VLOOKUP($T$7&amp;"_"&amp;X$7,calc_basis!$C$5:$G$37,5,FALSE)*$T84+VLOOKUP($U$7&amp;"_"&amp;X$7,calc_basis!$C$5:$G$37,5,FALSE)*$U84</f>
        <v>17005.443330077065</v>
      </c>
      <c r="Y84" s="103">
        <f>VLOOKUP($R$7&amp;"_"&amp;Y$7,calc_basis!$C$5:$G$37,5,FALSE)*$R84+VLOOKUP($S$7&amp;"_"&amp;Y$7,calc_basis!$C$5:$G$37,5,FALSE)*$S84+VLOOKUP($T$7&amp;"_"&amp;Y$7,calc_basis!$C$5:$G$37,5,FALSE)*$T84+VLOOKUP($U$7&amp;"_"&amp;Y$7,calc_basis!$C$5:$G$37,5,FALSE)*$U84</f>
        <v>17005.443330077065</v>
      </c>
      <c r="Z84" s="103">
        <f>VLOOKUP($R$7&amp;"_"&amp;Z$7,calc_basis!$C$5:$G$37,5,FALSE)*$R84+VLOOKUP($S$7&amp;"_"&amp;Z$7,calc_basis!$C$5:$G$37,5,FALSE)*$S84+VLOOKUP($T$7&amp;"_"&amp;Z$7,calc_basis!$C$5:$G$37,5,FALSE)*$T84+VLOOKUP($U$7&amp;"_"&amp;Z$7,calc_basis!$C$5:$G$37,5,FALSE)*$U84</f>
        <v>17005.443330077065</v>
      </c>
      <c r="AA84" s="103">
        <f>VLOOKUP($R$7&amp;"_"&amp;AA$7,calc_basis!$C$5:$G$37,5,FALSE)*$R84+VLOOKUP($S$7&amp;"_"&amp;AA$7,calc_basis!$C$5:$G$37,5,FALSE)*$S84+VLOOKUP($T$7&amp;"_"&amp;AA$7,calc_basis!$C$5:$G$37,5,FALSE)*$T84+VLOOKUP($U$7&amp;"_"&amp;AA$7,calc_basis!$C$5:$G$37,5,FALSE)*$U84</f>
        <v>0</v>
      </c>
      <c r="AB84" s="103">
        <f>VLOOKUP($R$7&amp;"_"&amp;AB$7,calc_basis!$C$5:$G$37,5,FALSE)*$R84+VLOOKUP($S$7&amp;"_"&amp;AB$7,calc_basis!$C$5:$G$37,5,FALSE)*$S84+VLOOKUP($T$7&amp;"_"&amp;AB$7,calc_basis!$C$5:$G$37,5,FALSE)*$T84+VLOOKUP($U$7&amp;"_"&amp;AB$7,calc_basis!$C$5:$G$37,5,FALSE)*$U84</f>
        <v>0</v>
      </c>
      <c r="AC84" s="103">
        <f>VLOOKUP($R$7&amp;"_"&amp;AC$7,calc_basis!$C$5:$G$37,5,FALSE)*$R84+VLOOKUP($S$7&amp;"_"&amp;AC$7,calc_basis!$C$5:$G$37,5,FALSE)*$S84+VLOOKUP($T$7&amp;"_"&amp;AC$7,calc_basis!$C$5:$G$37,5,FALSE)*$T84+VLOOKUP($U$7&amp;"_"&amp;AC$7,calc_basis!$C$5:$G$37,5,FALSE)*$U84</f>
        <v>17005.443330077065</v>
      </c>
      <c r="AD84" s="103">
        <f>VLOOKUP($R$7&amp;"_"&amp;AD$7,calc_basis!$C$5:$G$37,5,FALSE)*$R84+VLOOKUP($S$7&amp;"_"&amp;AD$7,calc_basis!$C$5:$G$37,5,FALSE)*$S84+VLOOKUP($T$7&amp;"_"&amp;AD$7,calc_basis!$C$5:$G$37,5,FALSE)*$T84+VLOOKUP($U$7&amp;"_"&amp;AD$7,calc_basis!$C$5:$G$37,5,FALSE)*$U84</f>
        <v>0</v>
      </c>
      <c r="AE84" s="21"/>
      <c r="AG84" s="19"/>
      <c r="AH84" s="96">
        <f>'Input Data'!D83</f>
        <v>44019</v>
      </c>
      <c r="AI84" s="104">
        <f>Output!W84+AI83</f>
        <v>682174.55377888016</v>
      </c>
      <c r="AJ84" s="104">
        <f>Output!X84+AJ83</f>
        <v>682174.55377888016</v>
      </c>
      <c r="AK84" s="104">
        <f>Output!Y84+AK83</f>
        <v>682174.55377888016</v>
      </c>
      <c r="AL84" s="104">
        <f>Output!Z84+AL83</f>
        <v>682174.55377888016</v>
      </c>
      <c r="AM84" s="104">
        <f>Output!AA84+AM83</f>
        <v>0</v>
      </c>
      <c r="AN84" s="104">
        <f>Output!AB84+AN83</f>
        <v>0</v>
      </c>
      <c r="AO84" s="104">
        <f>Output!AC84+AO83</f>
        <v>682174.55377888016</v>
      </c>
      <c r="AP84" s="104">
        <f>Output!AD84+AP83</f>
        <v>0</v>
      </c>
      <c r="AQ84" s="21"/>
    </row>
    <row r="85" spans="4:43" ht="1" customHeight="1" x14ac:dyDescent="0.2">
      <c r="D85" s="19"/>
      <c r="E85" s="20"/>
      <c r="F85" s="20"/>
      <c r="G85" s="20"/>
      <c r="H85" s="20"/>
      <c r="I85" s="20"/>
      <c r="J85" s="20"/>
      <c r="K85" s="20"/>
      <c r="L85" s="20"/>
      <c r="M85" s="20"/>
      <c r="N85" s="21"/>
      <c r="P85" s="19"/>
      <c r="Q85" s="96">
        <f>'Input Data'!D84</f>
        <v>44020</v>
      </c>
      <c r="R85" s="103">
        <f>'Input Data'!F84</f>
        <v>149.137656931056</v>
      </c>
      <c r="S85" s="103">
        <v>0</v>
      </c>
      <c r="T85" s="103">
        <f>'Input Data'!E84-'Input Data'!F84</f>
        <v>241.41583431673601</v>
      </c>
      <c r="U85" s="103">
        <f>5*'Input Data'!H84</f>
        <v>286.15206169891502</v>
      </c>
      <c r="V85" s="103"/>
      <c r="W85" s="103">
        <f>VLOOKUP($R$7&amp;"_"&amp;W$7,calc_basis!$C$5:$G$37,5,FALSE)*$R85+VLOOKUP($S$7&amp;"_"&amp;W$7,calc_basis!$C$5:$G$37,5,FALSE)*$S85+VLOOKUP($T$7&amp;"_"&amp;W$7,calc_basis!$C$5:$G$37,5,FALSE)*$T85+VLOOKUP($U$7&amp;"_"&amp;W$7,calc_basis!$C$5:$G$37,5,FALSE)*$U85</f>
        <v>17155.345330040342</v>
      </c>
      <c r="X85" s="103">
        <f>VLOOKUP($R$7&amp;"_"&amp;X$7,calc_basis!$C$5:$G$37,5,FALSE)*$R85+VLOOKUP($S$7&amp;"_"&amp;X$7,calc_basis!$C$5:$G$37,5,FALSE)*$S85+VLOOKUP($T$7&amp;"_"&amp;X$7,calc_basis!$C$5:$G$37,5,FALSE)*$T85+VLOOKUP($U$7&amp;"_"&amp;X$7,calc_basis!$C$5:$G$37,5,FALSE)*$U85</f>
        <v>17155.345330040342</v>
      </c>
      <c r="Y85" s="103">
        <f>VLOOKUP($R$7&amp;"_"&amp;Y$7,calc_basis!$C$5:$G$37,5,FALSE)*$R85+VLOOKUP($S$7&amp;"_"&amp;Y$7,calc_basis!$C$5:$G$37,5,FALSE)*$S85+VLOOKUP($T$7&amp;"_"&amp;Y$7,calc_basis!$C$5:$G$37,5,FALSE)*$T85+VLOOKUP($U$7&amp;"_"&amp;Y$7,calc_basis!$C$5:$G$37,5,FALSE)*$U85</f>
        <v>17155.345330040342</v>
      </c>
      <c r="Z85" s="103">
        <f>VLOOKUP($R$7&amp;"_"&amp;Z$7,calc_basis!$C$5:$G$37,5,FALSE)*$R85+VLOOKUP($S$7&amp;"_"&amp;Z$7,calc_basis!$C$5:$G$37,5,FALSE)*$S85+VLOOKUP($T$7&amp;"_"&amp;Z$7,calc_basis!$C$5:$G$37,5,FALSE)*$T85+VLOOKUP($U$7&amp;"_"&amp;Z$7,calc_basis!$C$5:$G$37,5,FALSE)*$U85</f>
        <v>17155.345330040342</v>
      </c>
      <c r="AA85" s="103">
        <f>VLOOKUP($R$7&amp;"_"&amp;AA$7,calc_basis!$C$5:$G$37,5,FALSE)*$R85+VLOOKUP($S$7&amp;"_"&amp;AA$7,calc_basis!$C$5:$G$37,5,FALSE)*$S85+VLOOKUP($T$7&amp;"_"&amp;AA$7,calc_basis!$C$5:$G$37,5,FALSE)*$T85+VLOOKUP($U$7&amp;"_"&amp;AA$7,calc_basis!$C$5:$G$37,5,FALSE)*$U85</f>
        <v>0</v>
      </c>
      <c r="AB85" s="103">
        <f>VLOOKUP($R$7&amp;"_"&amp;AB$7,calc_basis!$C$5:$G$37,5,FALSE)*$R85+VLOOKUP($S$7&amp;"_"&amp;AB$7,calc_basis!$C$5:$G$37,5,FALSE)*$S85+VLOOKUP($T$7&amp;"_"&amp;AB$7,calc_basis!$C$5:$G$37,5,FALSE)*$T85+VLOOKUP($U$7&amp;"_"&amp;AB$7,calc_basis!$C$5:$G$37,5,FALSE)*$U85</f>
        <v>0</v>
      </c>
      <c r="AC85" s="103">
        <f>VLOOKUP($R$7&amp;"_"&amp;AC$7,calc_basis!$C$5:$G$37,5,FALSE)*$R85+VLOOKUP($S$7&amp;"_"&amp;AC$7,calc_basis!$C$5:$G$37,5,FALSE)*$S85+VLOOKUP($T$7&amp;"_"&amp;AC$7,calc_basis!$C$5:$G$37,5,FALSE)*$T85+VLOOKUP($U$7&amp;"_"&amp;AC$7,calc_basis!$C$5:$G$37,5,FALSE)*$U85</f>
        <v>17155.345330040342</v>
      </c>
      <c r="AD85" s="103">
        <f>VLOOKUP($R$7&amp;"_"&amp;AD$7,calc_basis!$C$5:$G$37,5,FALSE)*$R85+VLOOKUP($S$7&amp;"_"&amp;AD$7,calc_basis!$C$5:$G$37,5,FALSE)*$S85+VLOOKUP($T$7&amp;"_"&amp;AD$7,calc_basis!$C$5:$G$37,5,FALSE)*$T85+VLOOKUP($U$7&amp;"_"&amp;AD$7,calc_basis!$C$5:$G$37,5,FALSE)*$U85</f>
        <v>0</v>
      </c>
      <c r="AE85" s="21"/>
      <c r="AG85" s="19"/>
      <c r="AH85" s="96">
        <f>'Input Data'!D84</f>
        <v>44020</v>
      </c>
      <c r="AI85" s="104">
        <f>Output!W85+AI84</f>
        <v>699329.89910892048</v>
      </c>
      <c r="AJ85" s="104">
        <f>Output!X85+AJ84</f>
        <v>699329.89910892048</v>
      </c>
      <c r="AK85" s="104">
        <f>Output!Y85+AK84</f>
        <v>699329.89910892048</v>
      </c>
      <c r="AL85" s="104">
        <f>Output!Z85+AL84</f>
        <v>699329.89910892048</v>
      </c>
      <c r="AM85" s="104">
        <f>Output!AA85+AM84</f>
        <v>0</v>
      </c>
      <c r="AN85" s="104">
        <f>Output!AB85+AN84</f>
        <v>0</v>
      </c>
      <c r="AO85" s="104">
        <f>Output!AC85+AO84</f>
        <v>699329.89910892048</v>
      </c>
      <c r="AP85" s="104">
        <f>Output!AD85+AP84</f>
        <v>0</v>
      </c>
      <c r="AQ85" s="21"/>
    </row>
    <row r="86" spans="4:43" x14ac:dyDescent="0.2">
      <c r="D86" s="19"/>
      <c r="E86" s="20"/>
      <c r="F86" s="20"/>
      <c r="G86" s="20"/>
      <c r="H86" s="20"/>
      <c r="I86" s="20"/>
      <c r="J86" s="20"/>
      <c r="K86" s="20"/>
      <c r="L86" s="20"/>
      <c r="M86" s="20"/>
      <c r="N86" s="21"/>
      <c r="P86" s="19"/>
      <c r="Q86" s="96">
        <f>'Input Data'!D85</f>
        <v>44021</v>
      </c>
      <c r="R86" s="103">
        <f>'Input Data'!F85</f>
        <v>150.533490701266</v>
      </c>
      <c r="S86" s="103">
        <v>0</v>
      </c>
      <c r="T86" s="103">
        <f>'Input Data'!E85-'Input Data'!F85</f>
        <v>243.43865083384102</v>
      </c>
      <c r="U86" s="103">
        <f>5*'Input Data'!H85</f>
        <v>288.11968118392048</v>
      </c>
      <c r="V86" s="103"/>
      <c r="W86" s="103">
        <f>VLOOKUP($R$7&amp;"_"&amp;W$7,calc_basis!$C$5:$G$37,5,FALSE)*$R86+VLOOKUP($S$7&amp;"_"&amp;W$7,calc_basis!$C$5:$G$37,5,FALSE)*$S86+VLOOKUP($T$7&amp;"_"&amp;W$7,calc_basis!$C$5:$G$37,5,FALSE)*$T86+VLOOKUP($U$7&amp;"_"&amp;W$7,calc_basis!$C$5:$G$37,5,FALSE)*$U86</f>
        <v>17295.778162128598</v>
      </c>
      <c r="X86" s="103">
        <f>VLOOKUP($R$7&amp;"_"&amp;X$7,calc_basis!$C$5:$G$37,5,FALSE)*$R86+VLOOKUP($S$7&amp;"_"&amp;X$7,calc_basis!$C$5:$G$37,5,FALSE)*$S86+VLOOKUP($T$7&amp;"_"&amp;X$7,calc_basis!$C$5:$G$37,5,FALSE)*$T86+VLOOKUP($U$7&amp;"_"&amp;X$7,calc_basis!$C$5:$G$37,5,FALSE)*$U86</f>
        <v>17295.778162128598</v>
      </c>
      <c r="Y86" s="103">
        <f>VLOOKUP($R$7&amp;"_"&amp;Y$7,calc_basis!$C$5:$G$37,5,FALSE)*$R86+VLOOKUP($S$7&amp;"_"&amp;Y$7,calc_basis!$C$5:$G$37,5,FALSE)*$S86+VLOOKUP($T$7&amp;"_"&amp;Y$7,calc_basis!$C$5:$G$37,5,FALSE)*$T86+VLOOKUP($U$7&amp;"_"&amp;Y$7,calc_basis!$C$5:$G$37,5,FALSE)*$U86</f>
        <v>17295.778162128598</v>
      </c>
      <c r="Z86" s="103">
        <f>VLOOKUP($R$7&amp;"_"&amp;Z$7,calc_basis!$C$5:$G$37,5,FALSE)*$R86+VLOOKUP($S$7&amp;"_"&amp;Z$7,calc_basis!$C$5:$G$37,5,FALSE)*$S86+VLOOKUP($T$7&amp;"_"&amp;Z$7,calc_basis!$C$5:$G$37,5,FALSE)*$T86+VLOOKUP($U$7&amp;"_"&amp;Z$7,calc_basis!$C$5:$G$37,5,FALSE)*$U86</f>
        <v>17295.778162128598</v>
      </c>
      <c r="AA86" s="103">
        <f>VLOOKUP($R$7&amp;"_"&amp;AA$7,calc_basis!$C$5:$G$37,5,FALSE)*$R86+VLOOKUP($S$7&amp;"_"&amp;AA$7,calc_basis!$C$5:$G$37,5,FALSE)*$S86+VLOOKUP($T$7&amp;"_"&amp;AA$7,calc_basis!$C$5:$G$37,5,FALSE)*$T86+VLOOKUP($U$7&amp;"_"&amp;AA$7,calc_basis!$C$5:$G$37,5,FALSE)*$U86</f>
        <v>0</v>
      </c>
      <c r="AB86" s="103">
        <f>VLOOKUP($R$7&amp;"_"&amp;AB$7,calc_basis!$C$5:$G$37,5,FALSE)*$R86+VLOOKUP($S$7&amp;"_"&amp;AB$7,calc_basis!$C$5:$G$37,5,FALSE)*$S86+VLOOKUP($T$7&amp;"_"&amp;AB$7,calc_basis!$C$5:$G$37,5,FALSE)*$T86+VLOOKUP($U$7&amp;"_"&amp;AB$7,calc_basis!$C$5:$G$37,5,FALSE)*$U86</f>
        <v>0</v>
      </c>
      <c r="AC86" s="103">
        <f>VLOOKUP($R$7&amp;"_"&amp;AC$7,calc_basis!$C$5:$G$37,5,FALSE)*$R86+VLOOKUP($S$7&amp;"_"&amp;AC$7,calc_basis!$C$5:$G$37,5,FALSE)*$S86+VLOOKUP($T$7&amp;"_"&amp;AC$7,calc_basis!$C$5:$G$37,5,FALSE)*$T86+VLOOKUP($U$7&amp;"_"&amp;AC$7,calc_basis!$C$5:$G$37,5,FALSE)*$U86</f>
        <v>17295.778162128598</v>
      </c>
      <c r="AD86" s="103">
        <f>VLOOKUP($R$7&amp;"_"&amp;AD$7,calc_basis!$C$5:$G$37,5,FALSE)*$R86+VLOOKUP($S$7&amp;"_"&amp;AD$7,calc_basis!$C$5:$G$37,5,FALSE)*$S86+VLOOKUP($T$7&amp;"_"&amp;AD$7,calc_basis!$C$5:$G$37,5,FALSE)*$T86+VLOOKUP($U$7&amp;"_"&amp;AD$7,calc_basis!$C$5:$G$37,5,FALSE)*$U86</f>
        <v>0</v>
      </c>
      <c r="AE86" s="21"/>
      <c r="AG86" s="19"/>
      <c r="AH86" s="96">
        <f>'Input Data'!D85</f>
        <v>44021</v>
      </c>
      <c r="AI86" s="104">
        <f>Output!W86+AI85</f>
        <v>716625.67727104912</v>
      </c>
      <c r="AJ86" s="104">
        <f>Output!X86+AJ85</f>
        <v>716625.67727104912</v>
      </c>
      <c r="AK86" s="104">
        <f>Output!Y86+AK85</f>
        <v>716625.67727104912</v>
      </c>
      <c r="AL86" s="104">
        <f>Output!Z86+AL85</f>
        <v>716625.67727104912</v>
      </c>
      <c r="AM86" s="104">
        <f>Output!AA86+AM85</f>
        <v>0</v>
      </c>
      <c r="AN86" s="104">
        <f>Output!AB86+AN85</f>
        <v>0</v>
      </c>
      <c r="AO86" s="104">
        <f>Output!AC86+AO85</f>
        <v>716625.67727104912</v>
      </c>
      <c r="AP86" s="104">
        <f>Output!AD86+AP85</f>
        <v>0</v>
      </c>
      <c r="AQ86" s="21"/>
    </row>
    <row r="87" spans="4:43" ht="1" customHeight="1" x14ac:dyDescent="0.2">
      <c r="D87" s="19"/>
      <c r="E87" s="20"/>
      <c r="F87" s="20"/>
      <c r="G87" s="20"/>
      <c r="H87" s="20"/>
      <c r="I87" s="20"/>
      <c r="J87" s="20"/>
      <c r="K87" s="20"/>
      <c r="L87" s="20"/>
      <c r="M87" s="20"/>
      <c r="N87" s="21"/>
      <c r="P87" s="19"/>
      <c r="Q87" s="96">
        <f>'Input Data'!D86</f>
        <v>44022</v>
      </c>
      <c r="R87" s="103">
        <f>'Input Data'!F86</f>
        <v>151.848209410262</v>
      </c>
      <c r="S87" s="103">
        <v>0</v>
      </c>
      <c r="T87" s="103">
        <f>'Input Data'!E86-'Input Data'!F86</f>
        <v>245.32412385446398</v>
      </c>
      <c r="U87" s="103">
        <f>5*'Input Data'!H86</f>
        <v>289.91635274815951</v>
      </c>
      <c r="V87" s="103"/>
      <c r="W87" s="103">
        <f>VLOOKUP($R$7&amp;"_"&amp;W$7,calc_basis!$C$5:$G$37,5,FALSE)*$R87+VLOOKUP($S$7&amp;"_"&amp;W$7,calc_basis!$C$5:$G$37,5,FALSE)*$S87+VLOOKUP($T$7&amp;"_"&amp;W$7,calc_basis!$C$5:$G$37,5,FALSE)*$T87+VLOOKUP($U$7&amp;"_"&amp;W$7,calc_basis!$C$5:$G$37,5,FALSE)*$U87</f>
        <v>17426.431518340883</v>
      </c>
      <c r="X87" s="103">
        <f>VLOOKUP($R$7&amp;"_"&amp;X$7,calc_basis!$C$5:$G$37,5,FALSE)*$R87+VLOOKUP($S$7&amp;"_"&amp;X$7,calc_basis!$C$5:$G$37,5,FALSE)*$S87+VLOOKUP($T$7&amp;"_"&amp;X$7,calc_basis!$C$5:$G$37,5,FALSE)*$T87+VLOOKUP($U$7&amp;"_"&amp;X$7,calc_basis!$C$5:$G$37,5,FALSE)*$U87</f>
        <v>17426.431518340883</v>
      </c>
      <c r="Y87" s="103">
        <f>VLOOKUP($R$7&amp;"_"&amp;Y$7,calc_basis!$C$5:$G$37,5,FALSE)*$R87+VLOOKUP($S$7&amp;"_"&amp;Y$7,calc_basis!$C$5:$G$37,5,FALSE)*$S87+VLOOKUP($T$7&amp;"_"&amp;Y$7,calc_basis!$C$5:$G$37,5,FALSE)*$T87+VLOOKUP($U$7&amp;"_"&amp;Y$7,calc_basis!$C$5:$G$37,5,FALSE)*$U87</f>
        <v>17426.431518340883</v>
      </c>
      <c r="Z87" s="103">
        <f>VLOOKUP($R$7&amp;"_"&amp;Z$7,calc_basis!$C$5:$G$37,5,FALSE)*$R87+VLOOKUP($S$7&amp;"_"&amp;Z$7,calc_basis!$C$5:$G$37,5,FALSE)*$S87+VLOOKUP($T$7&amp;"_"&amp;Z$7,calc_basis!$C$5:$G$37,5,FALSE)*$T87+VLOOKUP($U$7&amp;"_"&amp;Z$7,calc_basis!$C$5:$G$37,5,FALSE)*$U87</f>
        <v>17426.431518340883</v>
      </c>
      <c r="AA87" s="103">
        <f>VLOOKUP($R$7&amp;"_"&amp;AA$7,calc_basis!$C$5:$G$37,5,FALSE)*$R87+VLOOKUP($S$7&amp;"_"&amp;AA$7,calc_basis!$C$5:$G$37,5,FALSE)*$S87+VLOOKUP($T$7&amp;"_"&amp;AA$7,calc_basis!$C$5:$G$37,5,FALSE)*$T87+VLOOKUP($U$7&amp;"_"&amp;AA$7,calc_basis!$C$5:$G$37,5,FALSE)*$U87</f>
        <v>0</v>
      </c>
      <c r="AB87" s="103">
        <f>VLOOKUP($R$7&amp;"_"&amp;AB$7,calc_basis!$C$5:$G$37,5,FALSE)*$R87+VLOOKUP($S$7&amp;"_"&amp;AB$7,calc_basis!$C$5:$G$37,5,FALSE)*$S87+VLOOKUP($T$7&amp;"_"&amp;AB$7,calc_basis!$C$5:$G$37,5,FALSE)*$T87+VLOOKUP($U$7&amp;"_"&amp;AB$7,calc_basis!$C$5:$G$37,5,FALSE)*$U87</f>
        <v>0</v>
      </c>
      <c r="AC87" s="103">
        <f>VLOOKUP($R$7&amp;"_"&amp;AC$7,calc_basis!$C$5:$G$37,5,FALSE)*$R87+VLOOKUP($S$7&amp;"_"&amp;AC$7,calc_basis!$C$5:$G$37,5,FALSE)*$S87+VLOOKUP($T$7&amp;"_"&amp;AC$7,calc_basis!$C$5:$G$37,5,FALSE)*$T87+VLOOKUP($U$7&amp;"_"&amp;AC$7,calc_basis!$C$5:$G$37,5,FALSE)*$U87</f>
        <v>17426.431518340883</v>
      </c>
      <c r="AD87" s="103">
        <f>VLOOKUP($R$7&amp;"_"&amp;AD$7,calc_basis!$C$5:$G$37,5,FALSE)*$R87+VLOOKUP($S$7&amp;"_"&amp;AD$7,calc_basis!$C$5:$G$37,5,FALSE)*$S87+VLOOKUP($T$7&amp;"_"&amp;AD$7,calc_basis!$C$5:$G$37,5,FALSE)*$T87+VLOOKUP($U$7&amp;"_"&amp;AD$7,calc_basis!$C$5:$G$37,5,FALSE)*$U87</f>
        <v>0</v>
      </c>
      <c r="AE87" s="21"/>
      <c r="AG87" s="19"/>
      <c r="AH87" s="96">
        <f>'Input Data'!D86</f>
        <v>44022</v>
      </c>
      <c r="AI87" s="104">
        <f>Output!W87+AI86</f>
        <v>734052.10878938995</v>
      </c>
      <c r="AJ87" s="104">
        <f>Output!X87+AJ86</f>
        <v>734052.10878938995</v>
      </c>
      <c r="AK87" s="104">
        <f>Output!Y87+AK86</f>
        <v>734052.10878938995</v>
      </c>
      <c r="AL87" s="104">
        <f>Output!Z87+AL86</f>
        <v>734052.10878938995</v>
      </c>
      <c r="AM87" s="104">
        <f>Output!AA87+AM86</f>
        <v>0</v>
      </c>
      <c r="AN87" s="104">
        <f>Output!AB87+AN86</f>
        <v>0</v>
      </c>
      <c r="AO87" s="104">
        <f>Output!AC87+AO86</f>
        <v>734052.10878938995</v>
      </c>
      <c r="AP87" s="104">
        <f>Output!AD87+AP86</f>
        <v>0</v>
      </c>
      <c r="AQ87" s="21"/>
    </row>
    <row r="88" spans="4:43" x14ac:dyDescent="0.2">
      <c r="D88" s="19"/>
      <c r="E88" s="20"/>
      <c r="F88" s="20"/>
      <c r="G88" s="20"/>
      <c r="H88" s="20"/>
      <c r="I88" s="20"/>
      <c r="J88" s="20"/>
      <c r="K88" s="20"/>
      <c r="L88" s="20"/>
      <c r="M88" s="20"/>
      <c r="N88" s="21"/>
      <c r="P88" s="19"/>
      <c r="Q88" s="96">
        <f>'Input Data'!D87</f>
        <v>44023</v>
      </c>
      <c r="R88" s="103">
        <f>'Input Data'!F87</f>
        <v>153.07891195070999</v>
      </c>
      <c r="S88" s="103">
        <v>0</v>
      </c>
      <c r="T88" s="103">
        <f>'Input Data'!E87-'Input Data'!F87</f>
        <v>247.06806121275503</v>
      </c>
      <c r="U88" s="103">
        <f>5*'Input Data'!H87</f>
        <v>291.53813875481751</v>
      </c>
      <c r="V88" s="103"/>
      <c r="W88" s="103">
        <f>VLOOKUP($R$7&amp;"_"&amp;W$7,calc_basis!$C$5:$G$37,5,FALSE)*$R88+VLOOKUP($S$7&amp;"_"&amp;W$7,calc_basis!$C$5:$G$37,5,FALSE)*$S88+VLOOKUP($T$7&amp;"_"&amp;W$7,calc_basis!$C$5:$G$37,5,FALSE)*$T88+VLOOKUP($U$7&amp;"_"&amp;W$7,calc_basis!$C$5:$G$37,5,FALSE)*$U88</f>
        <v>17547.017208546833</v>
      </c>
      <c r="X88" s="103">
        <f>VLOOKUP($R$7&amp;"_"&amp;X$7,calc_basis!$C$5:$G$37,5,FALSE)*$R88+VLOOKUP($S$7&amp;"_"&amp;X$7,calc_basis!$C$5:$G$37,5,FALSE)*$S88+VLOOKUP($T$7&amp;"_"&amp;X$7,calc_basis!$C$5:$G$37,5,FALSE)*$T88+VLOOKUP($U$7&amp;"_"&amp;X$7,calc_basis!$C$5:$G$37,5,FALSE)*$U88</f>
        <v>17547.017208546833</v>
      </c>
      <c r="Y88" s="103">
        <f>VLOOKUP($R$7&amp;"_"&amp;Y$7,calc_basis!$C$5:$G$37,5,FALSE)*$R88+VLOOKUP($S$7&amp;"_"&amp;Y$7,calc_basis!$C$5:$G$37,5,FALSE)*$S88+VLOOKUP($T$7&amp;"_"&amp;Y$7,calc_basis!$C$5:$G$37,5,FALSE)*$T88+VLOOKUP($U$7&amp;"_"&amp;Y$7,calc_basis!$C$5:$G$37,5,FALSE)*$U88</f>
        <v>17547.017208546833</v>
      </c>
      <c r="Z88" s="103">
        <f>VLOOKUP($R$7&amp;"_"&amp;Z$7,calc_basis!$C$5:$G$37,5,FALSE)*$R88+VLOOKUP($S$7&amp;"_"&amp;Z$7,calc_basis!$C$5:$G$37,5,FALSE)*$S88+VLOOKUP($T$7&amp;"_"&amp;Z$7,calc_basis!$C$5:$G$37,5,FALSE)*$T88+VLOOKUP($U$7&amp;"_"&amp;Z$7,calc_basis!$C$5:$G$37,5,FALSE)*$U88</f>
        <v>17547.017208546833</v>
      </c>
      <c r="AA88" s="103">
        <f>VLOOKUP($R$7&amp;"_"&amp;AA$7,calc_basis!$C$5:$G$37,5,FALSE)*$R88+VLOOKUP($S$7&amp;"_"&amp;AA$7,calc_basis!$C$5:$G$37,5,FALSE)*$S88+VLOOKUP($T$7&amp;"_"&amp;AA$7,calc_basis!$C$5:$G$37,5,FALSE)*$T88+VLOOKUP($U$7&amp;"_"&amp;AA$7,calc_basis!$C$5:$G$37,5,FALSE)*$U88</f>
        <v>0</v>
      </c>
      <c r="AB88" s="103">
        <f>VLOOKUP($R$7&amp;"_"&amp;AB$7,calc_basis!$C$5:$G$37,5,FALSE)*$R88+VLOOKUP($S$7&amp;"_"&amp;AB$7,calc_basis!$C$5:$G$37,5,FALSE)*$S88+VLOOKUP($T$7&amp;"_"&amp;AB$7,calc_basis!$C$5:$G$37,5,FALSE)*$T88+VLOOKUP($U$7&amp;"_"&amp;AB$7,calc_basis!$C$5:$G$37,5,FALSE)*$U88</f>
        <v>0</v>
      </c>
      <c r="AC88" s="103">
        <f>VLOOKUP($R$7&amp;"_"&amp;AC$7,calc_basis!$C$5:$G$37,5,FALSE)*$R88+VLOOKUP($S$7&amp;"_"&amp;AC$7,calc_basis!$C$5:$G$37,5,FALSE)*$S88+VLOOKUP($T$7&amp;"_"&amp;AC$7,calc_basis!$C$5:$G$37,5,FALSE)*$T88+VLOOKUP($U$7&amp;"_"&amp;AC$7,calc_basis!$C$5:$G$37,5,FALSE)*$U88</f>
        <v>17547.017208546833</v>
      </c>
      <c r="AD88" s="103">
        <f>VLOOKUP($R$7&amp;"_"&amp;AD$7,calc_basis!$C$5:$G$37,5,FALSE)*$R88+VLOOKUP($S$7&amp;"_"&amp;AD$7,calc_basis!$C$5:$G$37,5,FALSE)*$S88+VLOOKUP($T$7&amp;"_"&amp;AD$7,calc_basis!$C$5:$G$37,5,FALSE)*$T88+VLOOKUP($U$7&amp;"_"&amp;AD$7,calc_basis!$C$5:$G$37,5,FALSE)*$U88</f>
        <v>0</v>
      </c>
      <c r="AE88" s="21"/>
      <c r="AG88" s="19"/>
      <c r="AH88" s="96">
        <f>'Input Data'!D87</f>
        <v>44023</v>
      </c>
      <c r="AI88" s="104">
        <f>Output!W88+AI87</f>
        <v>751599.12599793682</v>
      </c>
      <c r="AJ88" s="104">
        <f>Output!X88+AJ87</f>
        <v>751599.12599793682</v>
      </c>
      <c r="AK88" s="104">
        <f>Output!Y88+AK87</f>
        <v>751599.12599793682</v>
      </c>
      <c r="AL88" s="104">
        <f>Output!Z88+AL87</f>
        <v>751599.12599793682</v>
      </c>
      <c r="AM88" s="104">
        <f>Output!AA88+AM87</f>
        <v>0</v>
      </c>
      <c r="AN88" s="104">
        <f>Output!AB88+AN87</f>
        <v>0</v>
      </c>
      <c r="AO88" s="104">
        <f>Output!AC88+AO87</f>
        <v>751599.12599793682</v>
      </c>
      <c r="AP88" s="104">
        <f>Output!AD88+AP87</f>
        <v>0</v>
      </c>
      <c r="AQ88" s="21"/>
    </row>
    <row r="89" spans="4:43" ht="1" customHeight="1" x14ac:dyDescent="0.2">
      <c r="D89" s="19"/>
      <c r="E89" s="20"/>
      <c r="F89" s="20"/>
      <c r="G89" s="20"/>
      <c r="H89" s="20"/>
      <c r="I89" s="20"/>
      <c r="J89" s="20"/>
      <c r="K89" s="20"/>
      <c r="L89" s="20"/>
      <c r="M89" s="20"/>
      <c r="N89" s="21"/>
      <c r="P89" s="19"/>
      <c r="Q89" s="96">
        <f>'Input Data'!D88</f>
        <v>44024</v>
      </c>
      <c r="R89" s="103">
        <f>'Input Data'!F88</f>
        <v>154.222880533797</v>
      </c>
      <c r="S89" s="103">
        <v>0</v>
      </c>
      <c r="T89" s="103">
        <f>'Input Data'!E88-'Input Data'!F88</f>
        <v>248.66660071752202</v>
      </c>
      <c r="U89" s="103">
        <f>5*'Input Data'!H88</f>
        <v>292.98153715150602</v>
      </c>
      <c r="V89" s="103"/>
      <c r="W89" s="103">
        <f>VLOOKUP($R$7&amp;"_"&amp;W$7,calc_basis!$C$5:$G$37,5,FALSE)*$R89+VLOOKUP($S$7&amp;"_"&amp;W$7,calc_basis!$C$5:$G$37,5,FALSE)*$S89+VLOOKUP($T$7&amp;"_"&amp;W$7,calc_basis!$C$5:$G$37,5,FALSE)*$T89+VLOOKUP($U$7&amp;"_"&amp;W$7,calc_basis!$C$5:$G$37,5,FALSE)*$U89</f>
        <v>17657.270589985856</v>
      </c>
      <c r="X89" s="103">
        <f>VLOOKUP($R$7&amp;"_"&amp;X$7,calc_basis!$C$5:$G$37,5,FALSE)*$R89+VLOOKUP($S$7&amp;"_"&amp;X$7,calc_basis!$C$5:$G$37,5,FALSE)*$S89+VLOOKUP($T$7&amp;"_"&amp;X$7,calc_basis!$C$5:$G$37,5,FALSE)*$T89+VLOOKUP($U$7&amp;"_"&amp;X$7,calc_basis!$C$5:$G$37,5,FALSE)*$U89</f>
        <v>17657.270589985856</v>
      </c>
      <c r="Y89" s="103">
        <f>VLOOKUP($R$7&amp;"_"&amp;Y$7,calc_basis!$C$5:$G$37,5,FALSE)*$R89+VLOOKUP($S$7&amp;"_"&amp;Y$7,calc_basis!$C$5:$G$37,5,FALSE)*$S89+VLOOKUP($T$7&amp;"_"&amp;Y$7,calc_basis!$C$5:$G$37,5,FALSE)*$T89+VLOOKUP($U$7&amp;"_"&amp;Y$7,calc_basis!$C$5:$G$37,5,FALSE)*$U89</f>
        <v>17657.270589985856</v>
      </c>
      <c r="Z89" s="103">
        <f>VLOOKUP($R$7&amp;"_"&amp;Z$7,calc_basis!$C$5:$G$37,5,FALSE)*$R89+VLOOKUP($S$7&amp;"_"&amp;Z$7,calc_basis!$C$5:$G$37,5,FALSE)*$S89+VLOOKUP($T$7&amp;"_"&amp;Z$7,calc_basis!$C$5:$G$37,5,FALSE)*$T89+VLOOKUP($U$7&amp;"_"&amp;Z$7,calc_basis!$C$5:$G$37,5,FALSE)*$U89</f>
        <v>17657.270589985856</v>
      </c>
      <c r="AA89" s="103">
        <f>VLOOKUP($R$7&amp;"_"&amp;AA$7,calc_basis!$C$5:$G$37,5,FALSE)*$R89+VLOOKUP($S$7&amp;"_"&amp;AA$7,calc_basis!$C$5:$G$37,5,FALSE)*$S89+VLOOKUP($T$7&amp;"_"&amp;AA$7,calc_basis!$C$5:$G$37,5,FALSE)*$T89+VLOOKUP($U$7&amp;"_"&amp;AA$7,calc_basis!$C$5:$G$37,5,FALSE)*$U89</f>
        <v>0</v>
      </c>
      <c r="AB89" s="103">
        <f>VLOOKUP($R$7&amp;"_"&amp;AB$7,calc_basis!$C$5:$G$37,5,FALSE)*$R89+VLOOKUP($S$7&amp;"_"&amp;AB$7,calc_basis!$C$5:$G$37,5,FALSE)*$S89+VLOOKUP($T$7&amp;"_"&amp;AB$7,calc_basis!$C$5:$G$37,5,FALSE)*$T89+VLOOKUP($U$7&amp;"_"&amp;AB$7,calc_basis!$C$5:$G$37,5,FALSE)*$U89</f>
        <v>0</v>
      </c>
      <c r="AC89" s="103">
        <f>VLOOKUP($R$7&amp;"_"&amp;AC$7,calc_basis!$C$5:$G$37,5,FALSE)*$R89+VLOOKUP($S$7&amp;"_"&amp;AC$7,calc_basis!$C$5:$G$37,5,FALSE)*$S89+VLOOKUP($T$7&amp;"_"&amp;AC$7,calc_basis!$C$5:$G$37,5,FALSE)*$T89+VLOOKUP($U$7&amp;"_"&amp;AC$7,calc_basis!$C$5:$G$37,5,FALSE)*$U89</f>
        <v>17657.270589985856</v>
      </c>
      <c r="AD89" s="103">
        <f>VLOOKUP($R$7&amp;"_"&amp;AD$7,calc_basis!$C$5:$G$37,5,FALSE)*$R89+VLOOKUP($S$7&amp;"_"&amp;AD$7,calc_basis!$C$5:$G$37,5,FALSE)*$S89+VLOOKUP($T$7&amp;"_"&amp;AD$7,calc_basis!$C$5:$G$37,5,FALSE)*$T89+VLOOKUP($U$7&amp;"_"&amp;AD$7,calc_basis!$C$5:$G$37,5,FALSE)*$U89</f>
        <v>0</v>
      </c>
      <c r="AE89" s="21"/>
      <c r="AG89" s="19"/>
      <c r="AH89" s="96">
        <f>'Input Data'!D88</f>
        <v>44024</v>
      </c>
      <c r="AI89" s="104">
        <f>Output!W89+AI88</f>
        <v>769256.3965879227</v>
      </c>
      <c r="AJ89" s="104">
        <f>Output!X89+AJ88</f>
        <v>769256.3965879227</v>
      </c>
      <c r="AK89" s="104">
        <f>Output!Y89+AK88</f>
        <v>769256.3965879227</v>
      </c>
      <c r="AL89" s="104">
        <f>Output!Z89+AL88</f>
        <v>769256.3965879227</v>
      </c>
      <c r="AM89" s="104">
        <f>Output!AA89+AM88</f>
        <v>0</v>
      </c>
      <c r="AN89" s="104">
        <f>Output!AB89+AN88</f>
        <v>0</v>
      </c>
      <c r="AO89" s="104">
        <f>Output!AC89+AO88</f>
        <v>769256.3965879227</v>
      </c>
      <c r="AP89" s="104">
        <f>Output!AD89+AP88</f>
        <v>0</v>
      </c>
      <c r="AQ89" s="21"/>
    </row>
    <row r="90" spans="4:43" x14ac:dyDescent="0.2">
      <c r="D90" s="19"/>
      <c r="E90" s="20"/>
      <c r="F90" s="20"/>
      <c r="G90" s="20"/>
      <c r="H90" s="20"/>
      <c r="I90" s="20"/>
      <c r="J90" s="20"/>
      <c r="K90" s="20"/>
      <c r="L90" s="20"/>
      <c r="M90" s="20"/>
      <c r="N90" s="21"/>
      <c r="P90" s="19"/>
      <c r="Q90" s="96">
        <f>'Input Data'!D89</f>
        <v>44025</v>
      </c>
      <c r="R90" s="103">
        <f>'Input Data'!F89</f>
        <v>155.277594109397</v>
      </c>
      <c r="S90" s="103">
        <v>0</v>
      </c>
      <c r="T90" s="103">
        <f>'Input Data'!E89-'Input Data'!F89</f>
        <v>250.11622952699003</v>
      </c>
      <c r="U90" s="103">
        <f>5*'Input Data'!H89</f>
        <v>294.24349885446401</v>
      </c>
      <c r="V90" s="103"/>
      <c r="W90" s="103">
        <f>VLOOKUP($R$7&amp;"_"&amp;W$7,calc_basis!$C$5:$G$37,5,FALSE)*$R90+VLOOKUP($S$7&amp;"_"&amp;W$7,calc_basis!$C$5:$G$37,5,FALSE)*$S90+VLOOKUP($T$7&amp;"_"&amp;W$7,calc_basis!$C$5:$G$37,5,FALSE)*$T90+VLOOKUP($U$7&amp;"_"&amp;W$7,calc_basis!$C$5:$G$37,5,FALSE)*$U90</f>
        <v>17756.951881007379</v>
      </c>
      <c r="X90" s="103">
        <f>VLOOKUP($R$7&amp;"_"&amp;X$7,calc_basis!$C$5:$G$37,5,FALSE)*$R90+VLOOKUP($S$7&amp;"_"&amp;X$7,calc_basis!$C$5:$G$37,5,FALSE)*$S90+VLOOKUP($T$7&amp;"_"&amp;X$7,calc_basis!$C$5:$G$37,5,FALSE)*$T90+VLOOKUP($U$7&amp;"_"&amp;X$7,calc_basis!$C$5:$G$37,5,FALSE)*$U90</f>
        <v>17756.951881007379</v>
      </c>
      <c r="Y90" s="103">
        <f>VLOOKUP($R$7&amp;"_"&amp;Y$7,calc_basis!$C$5:$G$37,5,FALSE)*$R90+VLOOKUP($S$7&amp;"_"&amp;Y$7,calc_basis!$C$5:$G$37,5,FALSE)*$S90+VLOOKUP($T$7&amp;"_"&amp;Y$7,calc_basis!$C$5:$G$37,5,FALSE)*$T90+VLOOKUP($U$7&amp;"_"&amp;Y$7,calc_basis!$C$5:$G$37,5,FALSE)*$U90</f>
        <v>17756.951881007379</v>
      </c>
      <c r="Z90" s="103">
        <f>VLOOKUP($R$7&amp;"_"&amp;Z$7,calc_basis!$C$5:$G$37,5,FALSE)*$R90+VLOOKUP($S$7&amp;"_"&amp;Z$7,calc_basis!$C$5:$G$37,5,FALSE)*$S90+VLOOKUP($T$7&amp;"_"&amp;Z$7,calc_basis!$C$5:$G$37,5,FALSE)*$T90+VLOOKUP($U$7&amp;"_"&amp;Z$7,calc_basis!$C$5:$G$37,5,FALSE)*$U90</f>
        <v>17756.951881007379</v>
      </c>
      <c r="AA90" s="103">
        <f>VLOOKUP($R$7&amp;"_"&amp;AA$7,calc_basis!$C$5:$G$37,5,FALSE)*$R90+VLOOKUP($S$7&amp;"_"&amp;AA$7,calc_basis!$C$5:$G$37,5,FALSE)*$S90+VLOOKUP($T$7&amp;"_"&amp;AA$7,calc_basis!$C$5:$G$37,5,FALSE)*$T90+VLOOKUP($U$7&amp;"_"&amp;AA$7,calc_basis!$C$5:$G$37,5,FALSE)*$U90</f>
        <v>0</v>
      </c>
      <c r="AB90" s="103">
        <f>VLOOKUP($R$7&amp;"_"&amp;AB$7,calc_basis!$C$5:$G$37,5,FALSE)*$R90+VLOOKUP($S$7&amp;"_"&amp;AB$7,calc_basis!$C$5:$G$37,5,FALSE)*$S90+VLOOKUP($T$7&amp;"_"&amp;AB$7,calc_basis!$C$5:$G$37,5,FALSE)*$T90+VLOOKUP($U$7&amp;"_"&amp;AB$7,calc_basis!$C$5:$G$37,5,FALSE)*$U90</f>
        <v>0</v>
      </c>
      <c r="AC90" s="103">
        <f>VLOOKUP($R$7&amp;"_"&amp;AC$7,calc_basis!$C$5:$G$37,5,FALSE)*$R90+VLOOKUP($S$7&amp;"_"&amp;AC$7,calc_basis!$C$5:$G$37,5,FALSE)*$S90+VLOOKUP($T$7&amp;"_"&amp;AC$7,calc_basis!$C$5:$G$37,5,FALSE)*$T90+VLOOKUP($U$7&amp;"_"&amp;AC$7,calc_basis!$C$5:$G$37,5,FALSE)*$U90</f>
        <v>17756.951881007379</v>
      </c>
      <c r="AD90" s="103">
        <f>VLOOKUP($R$7&amp;"_"&amp;AD$7,calc_basis!$C$5:$G$37,5,FALSE)*$R90+VLOOKUP($S$7&amp;"_"&amp;AD$7,calc_basis!$C$5:$G$37,5,FALSE)*$S90+VLOOKUP($T$7&amp;"_"&amp;AD$7,calc_basis!$C$5:$G$37,5,FALSE)*$T90+VLOOKUP($U$7&amp;"_"&amp;AD$7,calc_basis!$C$5:$G$37,5,FALSE)*$U90</f>
        <v>0</v>
      </c>
      <c r="AE90" s="21"/>
      <c r="AG90" s="19"/>
      <c r="AH90" s="96">
        <f>'Input Data'!D89</f>
        <v>44025</v>
      </c>
      <c r="AI90" s="104">
        <f>Output!W90+AI89</f>
        <v>787013.34846893011</v>
      </c>
      <c r="AJ90" s="104">
        <f>Output!X90+AJ89</f>
        <v>787013.34846893011</v>
      </c>
      <c r="AK90" s="104">
        <f>Output!Y90+AK89</f>
        <v>787013.34846893011</v>
      </c>
      <c r="AL90" s="104">
        <f>Output!Z90+AL89</f>
        <v>787013.34846893011</v>
      </c>
      <c r="AM90" s="104">
        <f>Output!AA90+AM89</f>
        <v>0</v>
      </c>
      <c r="AN90" s="104">
        <f>Output!AB90+AN89</f>
        <v>0</v>
      </c>
      <c r="AO90" s="104">
        <f>Output!AC90+AO89</f>
        <v>787013.34846893011</v>
      </c>
      <c r="AP90" s="104">
        <f>Output!AD90+AP89</f>
        <v>0</v>
      </c>
      <c r="AQ90" s="21"/>
    </row>
    <row r="91" spans="4:43" ht="3" customHeight="1" x14ac:dyDescent="0.2">
      <c r="D91" s="19"/>
      <c r="E91" s="20"/>
      <c r="F91" s="20"/>
      <c r="G91" s="20"/>
      <c r="H91" s="20"/>
      <c r="I91" s="20"/>
      <c r="J91" s="20"/>
      <c r="K91" s="20"/>
      <c r="L91" s="20"/>
      <c r="M91" s="20"/>
      <c r="N91" s="21"/>
      <c r="P91" s="19"/>
      <c r="Q91" s="96">
        <f>'Input Data'!D90</f>
        <v>44026</v>
      </c>
      <c r="R91" s="103">
        <f>'Input Data'!F90</f>
        <v>156.240740864798</v>
      </c>
      <c r="S91" s="103">
        <v>0</v>
      </c>
      <c r="T91" s="103">
        <f>'Input Data'!E90-'Input Data'!F90</f>
        <v>251.413801740672</v>
      </c>
      <c r="U91" s="103">
        <f>5*'Input Data'!H90</f>
        <v>295.32144263557001</v>
      </c>
      <c r="V91" s="103"/>
      <c r="W91" s="103">
        <f>VLOOKUP($R$7&amp;"_"&amp;W$7,calc_basis!$C$5:$G$37,5,FALSE)*$R91+VLOOKUP($S$7&amp;"_"&amp;W$7,calc_basis!$C$5:$G$37,5,FALSE)*$S91+VLOOKUP($T$7&amp;"_"&amp;W$7,calc_basis!$C$5:$G$37,5,FALSE)*$T91+VLOOKUP($U$7&amp;"_"&amp;W$7,calc_basis!$C$5:$G$37,5,FALSE)*$U91</f>
        <v>17845.84734738477</v>
      </c>
      <c r="X91" s="103">
        <f>VLOOKUP($R$7&amp;"_"&amp;X$7,calc_basis!$C$5:$G$37,5,FALSE)*$R91+VLOOKUP($S$7&amp;"_"&amp;X$7,calc_basis!$C$5:$G$37,5,FALSE)*$S91+VLOOKUP($T$7&amp;"_"&amp;X$7,calc_basis!$C$5:$G$37,5,FALSE)*$T91+VLOOKUP($U$7&amp;"_"&amp;X$7,calc_basis!$C$5:$G$37,5,FALSE)*$U91</f>
        <v>17845.84734738477</v>
      </c>
      <c r="Y91" s="103">
        <f>VLOOKUP($R$7&amp;"_"&amp;Y$7,calc_basis!$C$5:$G$37,5,FALSE)*$R91+VLOOKUP($S$7&amp;"_"&amp;Y$7,calc_basis!$C$5:$G$37,5,FALSE)*$S91+VLOOKUP($T$7&amp;"_"&amp;Y$7,calc_basis!$C$5:$G$37,5,FALSE)*$T91+VLOOKUP($U$7&amp;"_"&amp;Y$7,calc_basis!$C$5:$G$37,5,FALSE)*$U91</f>
        <v>17845.84734738477</v>
      </c>
      <c r="Z91" s="103">
        <f>VLOOKUP($R$7&amp;"_"&amp;Z$7,calc_basis!$C$5:$G$37,5,FALSE)*$R91+VLOOKUP($S$7&amp;"_"&amp;Z$7,calc_basis!$C$5:$G$37,5,FALSE)*$S91+VLOOKUP($T$7&amp;"_"&amp;Z$7,calc_basis!$C$5:$G$37,5,FALSE)*$T91+VLOOKUP($U$7&amp;"_"&amp;Z$7,calc_basis!$C$5:$G$37,5,FALSE)*$U91</f>
        <v>17845.84734738477</v>
      </c>
      <c r="AA91" s="103">
        <f>VLOOKUP($R$7&amp;"_"&amp;AA$7,calc_basis!$C$5:$G$37,5,FALSE)*$R91+VLOOKUP($S$7&amp;"_"&amp;AA$7,calc_basis!$C$5:$G$37,5,FALSE)*$S91+VLOOKUP($T$7&amp;"_"&amp;AA$7,calc_basis!$C$5:$G$37,5,FALSE)*$T91+VLOOKUP($U$7&amp;"_"&amp;AA$7,calc_basis!$C$5:$G$37,5,FALSE)*$U91</f>
        <v>0</v>
      </c>
      <c r="AB91" s="103">
        <f>VLOOKUP($R$7&amp;"_"&amp;AB$7,calc_basis!$C$5:$G$37,5,FALSE)*$R91+VLOOKUP($S$7&amp;"_"&amp;AB$7,calc_basis!$C$5:$G$37,5,FALSE)*$S91+VLOOKUP($T$7&amp;"_"&amp;AB$7,calc_basis!$C$5:$G$37,5,FALSE)*$T91+VLOOKUP($U$7&amp;"_"&amp;AB$7,calc_basis!$C$5:$G$37,5,FALSE)*$U91</f>
        <v>0</v>
      </c>
      <c r="AC91" s="103">
        <f>VLOOKUP($R$7&amp;"_"&amp;AC$7,calc_basis!$C$5:$G$37,5,FALSE)*$R91+VLOOKUP($S$7&amp;"_"&amp;AC$7,calc_basis!$C$5:$G$37,5,FALSE)*$S91+VLOOKUP($T$7&amp;"_"&amp;AC$7,calc_basis!$C$5:$G$37,5,FALSE)*$T91+VLOOKUP($U$7&amp;"_"&amp;AC$7,calc_basis!$C$5:$G$37,5,FALSE)*$U91</f>
        <v>17845.84734738477</v>
      </c>
      <c r="AD91" s="103">
        <f>VLOOKUP($R$7&amp;"_"&amp;AD$7,calc_basis!$C$5:$G$37,5,FALSE)*$R91+VLOOKUP($S$7&amp;"_"&amp;AD$7,calc_basis!$C$5:$G$37,5,FALSE)*$S91+VLOOKUP($T$7&amp;"_"&amp;AD$7,calc_basis!$C$5:$G$37,5,FALSE)*$T91+VLOOKUP($U$7&amp;"_"&amp;AD$7,calc_basis!$C$5:$G$37,5,FALSE)*$U91</f>
        <v>0</v>
      </c>
      <c r="AE91" s="21"/>
      <c r="AG91" s="19"/>
      <c r="AH91" s="96">
        <f>'Input Data'!D90</f>
        <v>44026</v>
      </c>
      <c r="AI91" s="104">
        <f>Output!W91+AI90</f>
        <v>804859.1958163149</v>
      </c>
      <c r="AJ91" s="104">
        <f>Output!X91+AJ90</f>
        <v>804859.1958163149</v>
      </c>
      <c r="AK91" s="104">
        <f>Output!Y91+AK90</f>
        <v>804859.1958163149</v>
      </c>
      <c r="AL91" s="104">
        <f>Output!Z91+AL90</f>
        <v>804859.1958163149</v>
      </c>
      <c r="AM91" s="104">
        <f>Output!AA91+AM90</f>
        <v>0</v>
      </c>
      <c r="AN91" s="104">
        <f>Output!AB91+AN90</f>
        <v>0</v>
      </c>
      <c r="AO91" s="104">
        <f>Output!AC91+AO90</f>
        <v>804859.1958163149</v>
      </c>
      <c r="AP91" s="104">
        <f>Output!AD91+AP90</f>
        <v>0</v>
      </c>
      <c r="AQ91" s="21"/>
    </row>
    <row r="92" spans="4:43" x14ac:dyDescent="0.2">
      <c r="D92" s="19"/>
      <c r="E92" s="20"/>
      <c r="F92" s="20"/>
      <c r="G92" s="20"/>
      <c r="H92" s="20"/>
      <c r="I92" s="20"/>
      <c r="J92" s="20"/>
      <c r="K92" s="20"/>
      <c r="L92" s="20"/>
      <c r="M92" s="20"/>
      <c r="N92" s="21"/>
      <c r="P92" s="19"/>
      <c r="Q92" s="96">
        <f>'Input Data'!D91</f>
        <v>44027</v>
      </c>
      <c r="R92" s="103">
        <f>'Input Data'!F91</f>
        <v>157.110229691798</v>
      </c>
      <c r="S92" s="103">
        <v>0</v>
      </c>
      <c r="T92" s="103">
        <f>'Input Data'!E91-'Input Data'!F91</f>
        <v>252.55655404971401</v>
      </c>
      <c r="U92" s="103">
        <f>5*'Input Data'!H91</f>
        <v>296.21326737912301</v>
      </c>
      <c r="V92" s="103"/>
      <c r="W92" s="103">
        <f>VLOOKUP($R$7&amp;"_"&amp;W$7,calc_basis!$C$5:$G$37,5,FALSE)*$R92+VLOOKUP($S$7&amp;"_"&amp;W$7,calc_basis!$C$5:$G$37,5,FALSE)*$S92+VLOOKUP($T$7&amp;"_"&amp;W$7,calc_basis!$C$5:$G$37,5,FALSE)*$T92+VLOOKUP($U$7&amp;"_"&amp;W$7,calc_basis!$C$5:$G$37,5,FALSE)*$U92</f>
        <v>17923.770350646162</v>
      </c>
      <c r="X92" s="103">
        <f>VLOOKUP($R$7&amp;"_"&amp;X$7,calc_basis!$C$5:$G$37,5,FALSE)*$R92+VLOOKUP($S$7&amp;"_"&amp;X$7,calc_basis!$C$5:$G$37,5,FALSE)*$S92+VLOOKUP($T$7&amp;"_"&amp;X$7,calc_basis!$C$5:$G$37,5,FALSE)*$T92+VLOOKUP($U$7&amp;"_"&amp;X$7,calc_basis!$C$5:$G$37,5,FALSE)*$U92</f>
        <v>17923.770350646162</v>
      </c>
      <c r="Y92" s="103">
        <f>VLOOKUP($R$7&amp;"_"&amp;Y$7,calc_basis!$C$5:$G$37,5,FALSE)*$R92+VLOOKUP($S$7&amp;"_"&amp;Y$7,calc_basis!$C$5:$G$37,5,FALSE)*$S92+VLOOKUP($T$7&amp;"_"&amp;Y$7,calc_basis!$C$5:$G$37,5,FALSE)*$T92+VLOOKUP($U$7&amp;"_"&amp;Y$7,calc_basis!$C$5:$G$37,5,FALSE)*$U92</f>
        <v>17923.770350646162</v>
      </c>
      <c r="Z92" s="103">
        <f>VLOOKUP($R$7&amp;"_"&amp;Z$7,calc_basis!$C$5:$G$37,5,FALSE)*$R92+VLOOKUP($S$7&amp;"_"&amp;Z$7,calc_basis!$C$5:$G$37,5,FALSE)*$S92+VLOOKUP($T$7&amp;"_"&amp;Z$7,calc_basis!$C$5:$G$37,5,FALSE)*$T92+VLOOKUP($U$7&amp;"_"&amp;Z$7,calc_basis!$C$5:$G$37,5,FALSE)*$U92</f>
        <v>17923.770350646162</v>
      </c>
      <c r="AA92" s="103">
        <f>VLOOKUP($R$7&amp;"_"&amp;AA$7,calc_basis!$C$5:$G$37,5,FALSE)*$R92+VLOOKUP($S$7&amp;"_"&amp;AA$7,calc_basis!$C$5:$G$37,5,FALSE)*$S92+VLOOKUP($T$7&amp;"_"&amp;AA$7,calc_basis!$C$5:$G$37,5,FALSE)*$T92+VLOOKUP($U$7&amp;"_"&amp;AA$7,calc_basis!$C$5:$G$37,5,FALSE)*$U92</f>
        <v>0</v>
      </c>
      <c r="AB92" s="103">
        <f>VLOOKUP($R$7&amp;"_"&amp;AB$7,calc_basis!$C$5:$G$37,5,FALSE)*$R92+VLOOKUP($S$7&amp;"_"&amp;AB$7,calc_basis!$C$5:$G$37,5,FALSE)*$S92+VLOOKUP($T$7&amp;"_"&amp;AB$7,calc_basis!$C$5:$G$37,5,FALSE)*$T92+VLOOKUP($U$7&amp;"_"&amp;AB$7,calc_basis!$C$5:$G$37,5,FALSE)*$U92</f>
        <v>0</v>
      </c>
      <c r="AC92" s="103">
        <f>VLOOKUP($R$7&amp;"_"&amp;AC$7,calc_basis!$C$5:$G$37,5,FALSE)*$R92+VLOOKUP($S$7&amp;"_"&amp;AC$7,calc_basis!$C$5:$G$37,5,FALSE)*$S92+VLOOKUP($T$7&amp;"_"&amp;AC$7,calc_basis!$C$5:$G$37,5,FALSE)*$T92+VLOOKUP($U$7&amp;"_"&amp;AC$7,calc_basis!$C$5:$G$37,5,FALSE)*$U92</f>
        <v>17923.770350646162</v>
      </c>
      <c r="AD92" s="103">
        <f>VLOOKUP($R$7&amp;"_"&amp;AD$7,calc_basis!$C$5:$G$37,5,FALSE)*$R92+VLOOKUP($S$7&amp;"_"&amp;AD$7,calc_basis!$C$5:$G$37,5,FALSE)*$S92+VLOOKUP($T$7&amp;"_"&amp;AD$7,calc_basis!$C$5:$G$37,5,FALSE)*$T92+VLOOKUP($U$7&amp;"_"&amp;AD$7,calc_basis!$C$5:$G$37,5,FALSE)*$U92</f>
        <v>0</v>
      </c>
      <c r="AE92" s="21"/>
      <c r="AG92" s="19"/>
      <c r="AH92" s="96">
        <f>'Input Data'!D91</f>
        <v>44027</v>
      </c>
      <c r="AI92" s="104">
        <f>Output!W92+AI91</f>
        <v>822782.96616696101</v>
      </c>
      <c r="AJ92" s="104">
        <f>Output!X92+AJ91</f>
        <v>822782.96616696101</v>
      </c>
      <c r="AK92" s="104">
        <f>Output!Y92+AK91</f>
        <v>822782.96616696101</v>
      </c>
      <c r="AL92" s="104">
        <f>Output!Z92+AL91</f>
        <v>822782.96616696101</v>
      </c>
      <c r="AM92" s="104">
        <f>Output!AA92+AM91</f>
        <v>0</v>
      </c>
      <c r="AN92" s="104">
        <f>Output!AB92+AN91</f>
        <v>0</v>
      </c>
      <c r="AO92" s="104">
        <f>Output!AC92+AO91</f>
        <v>822782.96616696101</v>
      </c>
      <c r="AP92" s="104">
        <f>Output!AD92+AP91</f>
        <v>0</v>
      </c>
      <c r="AQ92" s="21"/>
    </row>
    <row r="93" spans="4:43" x14ac:dyDescent="0.2">
      <c r="D93" s="19"/>
      <c r="E93" s="20"/>
      <c r="F93" s="20"/>
      <c r="G93" s="20"/>
      <c r="H93" s="20"/>
      <c r="I93" s="20"/>
      <c r="J93" s="20"/>
      <c r="K93" s="20"/>
      <c r="L93" s="20"/>
      <c r="M93" s="20"/>
      <c r="N93" s="21"/>
      <c r="P93" s="19"/>
      <c r="Q93" s="96">
        <f>'Input Data'!D92</f>
        <v>44028</v>
      </c>
      <c r="R93" s="103">
        <f>'Input Data'!F92</f>
        <v>157.88420052042699</v>
      </c>
      <c r="S93" s="103">
        <v>0</v>
      </c>
      <c r="T93" s="103">
        <f>'Input Data'!E92-'Input Data'!F92</f>
        <v>253.54211930443103</v>
      </c>
      <c r="U93" s="103">
        <f>5*'Input Data'!H92</f>
        <v>296.91736160065102</v>
      </c>
      <c r="V93" s="103"/>
      <c r="W93" s="103">
        <f>VLOOKUP($R$7&amp;"_"&amp;W$7,calc_basis!$C$5:$G$37,5,FALSE)*$R93+VLOOKUP($S$7&amp;"_"&amp;W$7,calc_basis!$C$5:$G$37,5,FALSE)*$S93+VLOOKUP($T$7&amp;"_"&amp;W$7,calc_basis!$C$5:$G$37,5,FALSE)*$T93+VLOOKUP($U$7&amp;"_"&amp;W$7,calc_basis!$C$5:$G$37,5,FALSE)*$U93</f>
        <v>17990.562249105085</v>
      </c>
      <c r="X93" s="103">
        <f>VLOOKUP($R$7&amp;"_"&amp;X$7,calc_basis!$C$5:$G$37,5,FALSE)*$R93+VLOOKUP($S$7&amp;"_"&amp;X$7,calc_basis!$C$5:$G$37,5,FALSE)*$S93+VLOOKUP($T$7&amp;"_"&amp;X$7,calc_basis!$C$5:$G$37,5,FALSE)*$T93+VLOOKUP($U$7&amp;"_"&amp;X$7,calc_basis!$C$5:$G$37,5,FALSE)*$U93</f>
        <v>17990.562249105085</v>
      </c>
      <c r="Y93" s="103">
        <f>VLOOKUP($R$7&amp;"_"&amp;Y$7,calc_basis!$C$5:$G$37,5,FALSE)*$R93+VLOOKUP($S$7&amp;"_"&amp;Y$7,calc_basis!$C$5:$G$37,5,FALSE)*$S93+VLOOKUP($T$7&amp;"_"&amp;Y$7,calc_basis!$C$5:$G$37,5,FALSE)*$T93+VLOOKUP($U$7&amp;"_"&amp;Y$7,calc_basis!$C$5:$G$37,5,FALSE)*$U93</f>
        <v>17990.562249105085</v>
      </c>
      <c r="Z93" s="103">
        <f>VLOOKUP($R$7&amp;"_"&amp;Z$7,calc_basis!$C$5:$G$37,5,FALSE)*$R93+VLOOKUP($S$7&amp;"_"&amp;Z$7,calc_basis!$C$5:$G$37,5,FALSE)*$S93+VLOOKUP($T$7&amp;"_"&amp;Z$7,calc_basis!$C$5:$G$37,5,FALSE)*$T93+VLOOKUP($U$7&amp;"_"&amp;Z$7,calc_basis!$C$5:$G$37,5,FALSE)*$U93</f>
        <v>17990.562249105085</v>
      </c>
      <c r="AA93" s="103">
        <f>VLOOKUP($R$7&amp;"_"&amp;AA$7,calc_basis!$C$5:$G$37,5,FALSE)*$R93+VLOOKUP($S$7&amp;"_"&amp;AA$7,calc_basis!$C$5:$G$37,5,FALSE)*$S93+VLOOKUP($T$7&amp;"_"&amp;AA$7,calc_basis!$C$5:$G$37,5,FALSE)*$T93+VLOOKUP($U$7&amp;"_"&amp;AA$7,calc_basis!$C$5:$G$37,5,FALSE)*$U93</f>
        <v>0</v>
      </c>
      <c r="AB93" s="103">
        <f>VLOOKUP($R$7&amp;"_"&amp;AB$7,calc_basis!$C$5:$G$37,5,FALSE)*$R93+VLOOKUP($S$7&amp;"_"&amp;AB$7,calc_basis!$C$5:$G$37,5,FALSE)*$S93+VLOOKUP($T$7&amp;"_"&amp;AB$7,calc_basis!$C$5:$G$37,5,FALSE)*$T93+VLOOKUP($U$7&amp;"_"&amp;AB$7,calc_basis!$C$5:$G$37,5,FALSE)*$U93</f>
        <v>0</v>
      </c>
      <c r="AC93" s="103">
        <f>VLOOKUP($R$7&amp;"_"&amp;AC$7,calc_basis!$C$5:$G$37,5,FALSE)*$R93+VLOOKUP($S$7&amp;"_"&amp;AC$7,calc_basis!$C$5:$G$37,5,FALSE)*$S93+VLOOKUP($T$7&amp;"_"&amp;AC$7,calc_basis!$C$5:$G$37,5,FALSE)*$T93+VLOOKUP($U$7&amp;"_"&amp;AC$7,calc_basis!$C$5:$G$37,5,FALSE)*$U93</f>
        <v>17990.562249105085</v>
      </c>
      <c r="AD93" s="103">
        <f>VLOOKUP($R$7&amp;"_"&amp;AD$7,calc_basis!$C$5:$G$37,5,FALSE)*$R93+VLOOKUP($S$7&amp;"_"&amp;AD$7,calc_basis!$C$5:$G$37,5,FALSE)*$S93+VLOOKUP($T$7&amp;"_"&amp;AD$7,calc_basis!$C$5:$G$37,5,FALSE)*$T93+VLOOKUP($U$7&amp;"_"&amp;AD$7,calc_basis!$C$5:$G$37,5,FALSE)*$U93</f>
        <v>0</v>
      </c>
      <c r="AE93" s="21"/>
      <c r="AG93" s="19"/>
      <c r="AH93" s="96">
        <f>'Input Data'!D92</f>
        <v>44028</v>
      </c>
      <c r="AI93" s="104">
        <f>Output!W93+AI92</f>
        <v>840773.52841606608</v>
      </c>
      <c r="AJ93" s="104">
        <f>Output!X93+AJ92</f>
        <v>840773.52841606608</v>
      </c>
      <c r="AK93" s="104">
        <f>Output!Y93+AK92</f>
        <v>840773.52841606608</v>
      </c>
      <c r="AL93" s="104">
        <f>Output!Z93+AL92</f>
        <v>840773.52841606608</v>
      </c>
      <c r="AM93" s="104">
        <f>Output!AA93+AM92</f>
        <v>0</v>
      </c>
      <c r="AN93" s="104">
        <f>Output!AB93+AN92</f>
        <v>0</v>
      </c>
      <c r="AO93" s="104">
        <f>Output!AC93+AO92</f>
        <v>840773.52841606608</v>
      </c>
      <c r="AP93" s="104">
        <f>Output!AD93+AP92</f>
        <v>0</v>
      </c>
      <c r="AQ93" s="21"/>
    </row>
    <row r="94" spans="4:43" x14ac:dyDescent="0.2">
      <c r="D94" s="19"/>
      <c r="E94" s="20"/>
      <c r="F94" s="20"/>
      <c r="G94" s="20"/>
      <c r="H94" s="20"/>
      <c r="I94" s="20"/>
      <c r="J94" s="20"/>
      <c r="K94" s="20"/>
      <c r="L94" s="20"/>
      <c r="M94" s="20"/>
      <c r="N94" s="21"/>
      <c r="P94" s="19"/>
      <c r="Q94" s="96">
        <f>'Input Data'!D93</f>
        <v>44029</v>
      </c>
      <c r="R94" s="103">
        <f>'Input Data'!F93</f>
        <v>158.56103342735301</v>
      </c>
      <c r="S94" s="103">
        <v>0</v>
      </c>
      <c r="T94" s="103">
        <f>'Input Data'!E93-'Input Data'!F93</f>
        <v>254.36853787740799</v>
      </c>
      <c r="U94" s="103">
        <f>5*'Input Data'!H93</f>
        <v>297.43261014767302</v>
      </c>
      <c r="V94" s="103"/>
      <c r="W94" s="103">
        <f>VLOOKUP($R$7&amp;"_"&amp;W$7,calc_basis!$C$5:$G$37,5,FALSE)*$R94+VLOOKUP($S$7&amp;"_"&amp;W$7,calc_basis!$C$5:$G$37,5,FALSE)*$S94+VLOOKUP($T$7&amp;"_"&amp;W$7,calc_basis!$C$5:$G$37,5,FALSE)*$T94+VLOOKUP($U$7&amp;"_"&amp;W$7,calc_basis!$C$5:$G$37,5,FALSE)*$U94</f>
        <v>18046.093143665894</v>
      </c>
      <c r="X94" s="103">
        <f>VLOOKUP($R$7&amp;"_"&amp;X$7,calc_basis!$C$5:$G$37,5,FALSE)*$R94+VLOOKUP($S$7&amp;"_"&amp;X$7,calc_basis!$C$5:$G$37,5,FALSE)*$S94+VLOOKUP($T$7&amp;"_"&amp;X$7,calc_basis!$C$5:$G$37,5,FALSE)*$T94+VLOOKUP($U$7&amp;"_"&amp;X$7,calc_basis!$C$5:$G$37,5,FALSE)*$U94</f>
        <v>18046.093143665894</v>
      </c>
      <c r="Y94" s="103">
        <f>VLOOKUP($R$7&amp;"_"&amp;Y$7,calc_basis!$C$5:$G$37,5,FALSE)*$R94+VLOOKUP($S$7&amp;"_"&amp;Y$7,calc_basis!$C$5:$G$37,5,FALSE)*$S94+VLOOKUP($T$7&amp;"_"&amp;Y$7,calc_basis!$C$5:$G$37,5,FALSE)*$T94+VLOOKUP($U$7&amp;"_"&amp;Y$7,calc_basis!$C$5:$G$37,5,FALSE)*$U94</f>
        <v>18046.093143665894</v>
      </c>
      <c r="Z94" s="103">
        <f>VLOOKUP($R$7&amp;"_"&amp;Z$7,calc_basis!$C$5:$G$37,5,FALSE)*$R94+VLOOKUP($S$7&amp;"_"&amp;Z$7,calc_basis!$C$5:$G$37,5,FALSE)*$S94+VLOOKUP($T$7&amp;"_"&amp;Z$7,calc_basis!$C$5:$G$37,5,FALSE)*$T94+VLOOKUP($U$7&amp;"_"&amp;Z$7,calc_basis!$C$5:$G$37,5,FALSE)*$U94</f>
        <v>18046.093143665894</v>
      </c>
      <c r="AA94" s="103">
        <f>VLOOKUP($R$7&amp;"_"&amp;AA$7,calc_basis!$C$5:$G$37,5,FALSE)*$R94+VLOOKUP($S$7&amp;"_"&amp;AA$7,calc_basis!$C$5:$G$37,5,FALSE)*$S94+VLOOKUP($T$7&amp;"_"&amp;AA$7,calc_basis!$C$5:$G$37,5,FALSE)*$T94+VLOOKUP($U$7&amp;"_"&amp;AA$7,calc_basis!$C$5:$G$37,5,FALSE)*$U94</f>
        <v>0</v>
      </c>
      <c r="AB94" s="103">
        <f>VLOOKUP($R$7&amp;"_"&amp;AB$7,calc_basis!$C$5:$G$37,5,FALSE)*$R94+VLOOKUP($S$7&amp;"_"&amp;AB$7,calc_basis!$C$5:$G$37,5,FALSE)*$S94+VLOOKUP($T$7&amp;"_"&amp;AB$7,calc_basis!$C$5:$G$37,5,FALSE)*$T94+VLOOKUP($U$7&amp;"_"&amp;AB$7,calc_basis!$C$5:$G$37,5,FALSE)*$U94</f>
        <v>0</v>
      </c>
      <c r="AC94" s="103">
        <f>VLOOKUP($R$7&amp;"_"&amp;AC$7,calc_basis!$C$5:$G$37,5,FALSE)*$R94+VLOOKUP($S$7&amp;"_"&amp;AC$7,calc_basis!$C$5:$G$37,5,FALSE)*$S94+VLOOKUP($T$7&amp;"_"&amp;AC$7,calc_basis!$C$5:$G$37,5,FALSE)*$T94+VLOOKUP($U$7&amp;"_"&amp;AC$7,calc_basis!$C$5:$G$37,5,FALSE)*$U94</f>
        <v>18046.093143665894</v>
      </c>
      <c r="AD94" s="103">
        <f>VLOOKUP($R$7&amp;"_"&amp;AD$7,calc_basis!$C$5:$G$37,5,FALSE)*$R94+VLOOKUP($S$7&amp;"_"&amp;AD$7,calc_basis!$C$5:$G$37,5,FALSE)*$S94+VLOOKUP($T$7&amp;"_"&amp;AD$7,calc_basis!$C$5:$G$37,5,FALSE)*$T94+VLOOKUP($U$7&amp;"_"&amp;AD$7,calc_basis!$C$5:$G$37,5,FALSE)*$U94</f>
        <v>0</v>
      </c>
      <c r="AE94" s="21"/>
      <c r="AG94" s="19"/>
      <c r="AH94" s="96">
        <f>'Input Data'!D93</f>
        <v>44029</v>
      </c>
      <c r="AI94" s="104">
        <f>Output!W94+AI93</f>
        <v>858819.62155973201</v>
      </c>
      <c r="AJ94" s="104">
        <f>Output!X94+AJ93</f>
        <v>858819.62155973201</v>
      </c>
      <c r="AK94" s="104">
        <f>Output!Y94+AK93</f>
        <v>858819.62155973201</v>
      </c>
      <c r="AL94" s="104">
        <f>Output!Z94+AL93</f>
        <v>858819.62155973201</v>
      </c>
      <c r="AM94" s="104">
        <f>Output!AA94+AM93</f>
        <v>0</v>
      </c>
      <c r="AN94" s="104">
        <f>Output!AB94+AN93</f>
        <v>0</v>
      </c>
      <c r="AO94" s="104">
        <f>Output!AC94+AO93</f>
        <v>858819.62155973201</v>
      </c>
      <c r="AP94" s="104">
        <f>Output!AD94+AP93</f>
        <v>0</v>
      </c>
      <c r="AQ94" s="21"/>
    </row>
    <row r="95" spans="4:43" x14ac:dyDescent="0.2">
      <c r="D95" s="19"/>
      <c r="E95" s="20"/>
      <c r="F95" s="20"/>
      <c r="G95" s="20"/>
      <c r="H95" s="20"/>
      <c r="I95" s="20"/>
      <c r="J95" s="20"/>
      <c r="K95" s="20"/>
      <c r="L95" s="20"/>
      <c r="M95" s="20"/>
      <c r="N95" s="21"/>
      <c r="P95" s="19"/>
      <c r="Q95" s="96">
        <f>'Input Data'!D94</f>
        <v>44030</v>
      </c>
      <c r="R95" s="103">
        <f>'Input Data'!F94</f>
        <v>159.139356438139</v>
      </c>
      <c r="S95" s="103">
        <v>0</v>
      </c>
      <c r="T95" s="103">
        <f>'Input Data'!E94-'Input Data'!F94</f>
        <v>255.03426672173097</v>
      </c>
      <c r="U95" s="103">
        <f>5*'Input Data'!H94</f>
        <v>297.75839803036399</v>
      </c>
      <c r="V95" s="103"/>
      <c r="W95" s="103">
        <f>VLOOKUP($R$7&amp;"_"&amp;W$7,calc_basis!$C$5:$G$37,5,FALSE)*$R95+VLOOKUP($S$7&amp;"_"&amp;W$7,calc_basis!$C$5:$G$37,5,FALSE)*$S95+VLOOKUP($T$7&amp;"_"&amp;W$7,calc_basis!$C$5:$G$37,5,FALSE)*$T95+VLOOKUP($U$7&amp;"_"&amp;W$7,calc_basis!$C$5:$G$37,5,FALSE)*$U95</f>
        <v>18090.262461962324</v>
      </c>
      <c r="X95" s="103">
        <f>VLOOKUP($R$7&amp;"_"&amp;X$7,calc_basis!$C$5:$G$37,5,FALSE)*$R95+VLOOKUP($S$7&amp;"_"&amp;X$7,calc_basis!$C$5:$G$37,5,FALSE)*$S95+VLOOKUP($T$7&amp;"_"&amp;X$7,calc_basis!$C$5:$G$37,5,FALSE)*$T95+VLOOKUP($U$7&amp;"_"&amp;X$7,calc_basis!$C$5:$G$37,5,FALSE)*$U95</f>
        <v>18090.262461962324</v>
      </c>
      <c r="Y95" s="103">
        <f>VLOOKUP($R$7&amp;"_"&amp;Y$7,calc_basis!$C$5:$G$37,5,FALSE)*$R95+VLOOKUP($S$7&amp;"_"&amp;Y$7,calc_basis!$C$5:$G$37,5,FALSE)*$S95+VLOOKUP($T$7&amp;"_"&amp;Y$7,calc_basis!$C$5:$G$37,5,FALSE)*$T95+VLOOKUP($U$7&amp;"_"&amp;Y$7,calc_basis!$C$5:$G$37,5,FALSE)*$U95</f>
        <v>18090.262461962324</v>
      </c>
      <c r="Z95" s="103">
        <f>VLOOKUP($R$7&amp;"_"&amp;Z$7,calc_basis!$C$5:$G$37,5,FALSE)*$R95+VLOOKUP($S$7&amp;"_"&amp;Z$7,calc_basis!$C$5:$G$37,5,FALSE)*$S95+VLOOKUP($T$7&amp;"_"&amp;Z$7,calc_basis!$C$5:$G$37,5,FALSE)*$T95+VLOOKUP($U$7&amp;"_"&amp;Z$7,calc_basis!$C$5:$G$37,5,FALSE)*$U95</f>
        <v>18090.262461962324</v>
      </c>
      <c r="AA95" s="103">
        <f>VLOOKUP($R$7&amp;"_"&amp;AA$7,calc_basis!$C$5:$G$37,5,FALSE)*$R95+VLOOKUP($S$7&amp;"_"&amp;AA$7,calc_basis!$C$5:$G$37,5,FALSE)*$S95+VLOOKUP($T$7&amp;"_"&amp;AA$7,calc_basis!$C$5:$G$37,5,FALSE)*$T95+VLOOKUP($U$7&amp;"_"&amp;AA$7,calc_basis!$C$5:$G$37,5,FALSE)*$U95</f>
        <v>0</v>
      </c>
      <c r="AB95" s="103">
        <f>VLOOKUP($R$7&amp;"_"&amp;AB$7,calc_basis!$C$5:$G$37,5,FALSE)*$R95+VLOOKUP($S$7&amp;"_"&amp;AB$7,calc_basis!$C$5:$G$37,5,FALSE)*$S95+VLOOKUP($T$7&amp;"_"&amp;AB$7,calc_basis!$C$5:$G$37,5,FALSE)*$T95+VLOOKUP($U$7&amp;"_"&amp;AB$7,calc_basis!$C$5:$G$37,5,FALSE)*$U95</f>
        <v>0</v>
      </c>
      <c r="AC95" s="103">
        <f>VLOOKUP($R$7&amp;"_"&amp;AC$7,calc_basis!$C$5:$G$37,5,FALSE)*$R95+VLOOKUP($S$7&amp;"_"&amp;AC$7,calc_basis!$C$5:$G$37,5,FALSE)*$S95+VLOOKUP($T$7&amp;"_"&amp;AC$7,calc_basis!$C$5:$G$37,5,FALSE)*$T95+VLOOKUP($U$7&amp;"_"&amp;AC$7,calc_basis!$C$5:$G$37,5,FALSE)*$U95</f>
        <v>18090.262461962324</v>
      </c>
      <c r="AD95" s="103">
        <f>VLOOKUP($R$7&amp;"_"&amp;AD$7,calc_basis!$C$5:$G$37,5,FALSE)*$R95+VLOOKUP($S$7&amp;"_"&amp;AD$7,calc_basis!$C$5:$G$37,5,FALSE)*$S95+VLOOKUP($T$7&amp;"_"&amp;AD$7,calc_basis!$C$5:$G$37,5,FALSE)*$T95+VLOOKUP($U$7&amp;"_"&amp;AD$7,calc_basis!$C$5:$G$37,5,FALSE)*$U95</f>
        <v>0</v>
      </c>
      <c r="AE95" s="21"/>
      <c r="AG95" s="19"/>
      <c r="AH95" s="96">
        <f>'Input Data'!D94</f>
        <v>44030</v>
      </c>
      <c r="AI95" s="104">
        <f>Output!W95+AI94</f>
        <v>876909.88402169431</v>
      </c>
      <c r="AJ95" s="104">
        <f>Output!X95+AJ94</f>
        <v>876909.88402169431</v>
      </c>
      <c r="AK95" s="104">
        <f>Output!Y95+AK94</f>
        <v>876909.88402169431</v>
      </c>
      <c r="AL95" s="104">
        <f>Output!Z95+AL94</f>
        <v>876909.88402169431</v>
      </c>
      <c r="AM95" s="104">
        <f>Output!AA95+AM94</f>
        <v>0</v>
      </c>
      <c r="AN95" s="104">
        <f>Output!AB95+AN94</f>
        <v>0</v>
      </c>
      <c r="AO95" s="104">
        <f>Output!AC95+AO94</f>
        <v>876909.88402169431</v>
      </c>
      <c r="AP95" s="104">
        <f>Output!AD95+AP94</f>
        <v>0</v>
      </c>
      <c r="AQ95" s="21"/>
    </row>
    <row r="96" spans="4:43" ht="1" customHeight="1" x14ac:dyDescent="0.2">
      <c r="D96" s="19"/>
      <c r="E96" s="20"/>
      <c r="F96" s="20"/>
      <c r="G96" s="20"/>
      <c r="H96" s="20"/>
      <c r="I96" s="20"/>
      <c r="J96" s="20"/>
      <c r="K96" s="20"/>
      <c r="L96" s="20"/>
      <c r="M96" s="20"/>
      <c r="N96" s="21"/>
      <c r="P96" s="19"/>
      <c r="Q96" s="96">
        <f>'Input Data'!D95</f>
        <v>44031</v>
      </c>
      <c r="R96" s="103">
        <f>'Input Data'!F95</f>
        <v>159.61805195480201</v>
      </c>
      <c r="S96" s="103">
        <v>0</v>
      </c>
      <c r="T96" s="103">
        <f>'Input Data'!E95-'Input Data'!F95</f>
        <v>255.538186046607</v>
      </c>
      <c r="U96" s="103">
        <f>5*'Input Data'!H95</f>
        <v>297.89461135920146</v>
      </c>
      <c r="V96" s="103"/>
      <c r="W96" s="103">
        <f>VLOOKUP($R$7&amp;"_"&amp;W$7,calc_basis!$C$5:$G$37,5,FALSE)*$R96+VLOOKUP($S$7&amp;"_"&amp;W$7,calc_basis!$C$5:$G$37,5,FALSE)*$S96+VLOOKUP($T$7&amp;"_"&amp;W$7,calc_basis!$C$5:$G$37,5,FALSE)*$T96+VLOOKUP($U$7&amp;"_"&amp;W$7,calc_basis!$C$5:$G$37,5,FALSE)*$U96</f>
        <v>18122.999375973435</v>
      </c>
      <c r="X96" s="103">
        <f>VLOOKUP($R$7&amp;"_"&amp;X$7,calc_basis!$C$5:$G$37,5,FALSE)*$R96+VLOOKUP($S$7&amp;"_"&amp;X$7,calc_basis!$C$5:$G$37,5,FALSE)*$S96+VLOOKUP($T$7&amp;"_"&amp;X$7,calc_basis!$C$5:$G$37,5,FALSE)*$T96+VLOOKUP($U$7&amp;"_"&amp;X$7,calc_basis!$C$5:$G$37,5,FALSE)*$U96</f>
        <v>18122.999375973435</v>
      </c>
      <c r="Y96" s="103">
        <f>VLOOKUP($R$7&amp;"_"&amp;Y$7,calc_basis!$C$5:$G$37,5,FALSE)*$R96+VLOOKUP($S$7&amp;"_"&amp;Y$7,calc_basis!$C$5:$G$37,5,FALSE)*$S96+VLOOKUP($T$7&amp;"_"&amp;Y$7,calc_basis!$C$5:$G$37,5,FALSE)*$T96+VLOOKUP($U$7&amp;"_"&amp;Y$7,calc_basis!$C$5:$G$37,5,FALSE)*$U96</f>
        <v>18122.999375973435</v>
      </c>
      <c r="Z96" s="103">
        <f>VLOOKUP($R$7&amp;"_"&amp;Z$7,calc_basis!$C$5:$G$37,5,FALSE)*$R96+VLOOKUP($S$7&amp;"_"&amp;Z$7,calc_basis!$C$5:$G$37,5,FALSE)*$S96+VLOOKUP($T$7&amp;"_"&amp;Z$7,calc_basis!$C$5:$G$37,5,FALSE)*$T96+VLOOKUP($U$7&amp;"_"&amp;Z$7,calc_basis!$C$5:$G$37,5,FALSE)*$U96</f>
        <v>18122.999375973435</v>
      </c>
      <c r="AA96" s="103">
        <f>VLOOKUP($R$7&amp;"_"&amp;AA$7,calc_basis!$C$5:$G$37,5,FALSE)*$R96+VLOOKUP($S$7&amp;"_"&amp;AA$7,calc_basis!$C$5:$G$37,5,FALSE)*$S96+VLOOKUP($T$7&amp;"_"&amp;AA$7,calc_basis!$C$5:$G$37,5,FALSE)*$T96+VLOOKUP($U$7&amp;"_"&amp;AA$7,calc_basis!$C$5:$G$37,5,FALSE)*$U96</f>
        <v>0</v>
      </c>
      <c r="AB96" s="103">
        <f>VLOOKUP($R$7&amp;"_"&amp;AB$7,calc_basis!$C$5:$G$37,5,FALSE)*$R96+VLOOKUP($S$7&amp;"_"&amp;AB$7,calc_basis!$C$5:$G$37,5,FALSE)*$S96+VLOOKUP($T$7&amp;"_"&amp;AB$7,calc_basis!$C$5:$G$37,5,FALSE)*$T96+VLOOKUP($U$7&amp;"_"&amp;AB$7,calc_basis!$C$5:$G$37,5,FALSE)*$U96</f>
        <v>0</v>
      </c>
      <c r="AC96" s="103">
        <f>VLOOKUP($R$7&amp;"_"&amp;AC$7,calc_basis!$C$5:$G$37,5,FALSE)*$R96+VLOOKUP($S$7&amp;"_"&amp;AC$7,calc_basis!$C$5:$G$37,5,FALSE)*$S96+VLOOKUP($T$7&amp;"_"&amp;AC$7,calc_basis!$C$5:$G$37,5,FALSE)*$T96+VLOOKUP($U$7&amp;"_"&amp;AC$7,calc_basis!$C$5:$G$37,5,FALSE)*$U96</f>
        <v>18122.999375973435</v>
      </c>
      <c r="AD96" s="103">
        <f>VLOOKUP($R$7&amp;"_"&amp;AD$7,calc_basis!$C$5:$G$37,5,FALSE)*$R96+VLOOKUP($S$7&amp;"_"&amp;AD$7,calc_basis!$C$5:$G$37,5,FALSE)*$S96+VLOOKUP($T$7&amp;"_"&amp;AD$7,calc_basis!$C$5:$G$37,5,FALSE)*$T96+VLOOKUP($U$7&amp;"_"&amp;AD$7,calc_basis!$C$5:$G$37,5,FALSE)*$U96</f>
        <v>0</v>
      </c>
      <c r="AE96" s="21"/>
      <c r="AG96" s="19"/>
      <c r="AH96" s="96">
        <f>'Input Data'!D95</f>
        <v>44031</v>
      </c>
      <c r="AI96" s="104">
        <f>Output!W96+AI95</f>
        <v>895032.88339766779</v>
      </c>
      <c r="AJ96" s="104">
        <f>Output!X96+AJ95</f>
        <v>895032.88339766779</v>
      </c>
      <c r="AK96" s="104">
        <f>Output!Y96+AK95</f>
        <v>895032.88339766779</v>
      </c>
      <c r="AL96" s="104">
        <f>Output!Z96+AL95</f>
        <v>895032.88339766779</v>
      </c>
      <c r="AM96" s="104">
        <f>Output!AA96+AM95</f>
        <v>0</v>
      </c>
      <c r="AN96" s="104">
        <f>Output!AB96+AN95</f>
        <v>0</v>
      </c>
      <c r="AO96" s="104">
        <f>Output!AC96+AO95</f>
        <v>895032.88339766779</v>
      </c>
      <c r="AP96" s="104">
        <f>Output!AD96+AP95</f>
        <v>0</v>
      </c>
      <c r="AQ96" s="21"/>
    </row>
    <row r="97" spans="4:43" x14ac:dyDescent="0.2">
      <c r="D97" s="19"/>
      <c r="E97" s="20"/>
      <c r="F97" s="20"/>
      <c r="G97" s="20"/>
      <c r="H97" s="20"/>
      <c r="I97" s="20"/>
      <c r="J97" s="20"/>
      <c r="K97" s="20"/>
      <c r="L97" s="20"/>
      <c r="M97" s="20"/>
      <c r="N97" s="21"/>
      <c r="P97" s="19"/>
      <c r="Q97" s="96">
        <f>'Input Data'!D96</f>
        <v>44032</v>
      </c>
      <c r="R97" s="103">
        <f>'Input Data'!F96</f>
        <v>159.99626175326799</v>
      </c>
      <c r="S97" s="103">
        <v>0</v>
      </c>
      <c r="T97" s="103">
        <f>'Input Data'!E96-'Input Data'!F96</f>
        <v>255.87960355643199</v>
      </c>
      <c r="U97" s="103">
        <f>5*'Input Data'!H96</f>
        <v>297.8416353959185</v>
      </c>
      <c r="V97" s="103"/>
      <c r="W97" s="103">
        <f>VLOOKUP($R$7&amp;"_"&amp;W$7,calc_basis!$C$5:$G$37,5,FALSE)*$R97+VLOOKUP($S$7&amp;"_"&amp;W$7,calc_basis!$C$5:$G$37,5,FALSE)*$S97+VLOOKUP($T$7&amp;"_"&amp;W$7,calc_basis!$C$5:$G$37,5,FALSE)*$T97+VLOOKUP($U$7&amp;"_"&amp;W$7,calc_basis!$C$5:$G$37,5,FALSE)*$U97</f>
        <v>18144.263049906098</v>
      </c>
      <c r="X97" s="103">
        <f>VLOOKUP($R$7&amp;"_"&amp;X$7,calc_basis!$C$5:$G$37,5,FALSE)*$R97+VLOOKUP($S$7&amp;"_"&amp;X$7,calc_basis!$C$5:$G$37,5,FALSE)*$S97+VLOOKUP($T$7&amp;"_"&amp;X$7,calc_basis!$C$5:$G$37,5,FALSE)*$T97+VLOOKUP($U$7&amp;"_"&amp;X$7,calc_basis!$C$5:$G$37,5,FALSE)*$U97</f>
        <v>18144.263049906098</v>
      </c>
      <c r="Y97" s="103">
        <f>VLOOKUP($R$7&amp;"_"&amp;Y$7,calc_basis!$C$5:$G$37,5,FALSE)*$R97+VLOOKUP($S$7&amp;"_"&amp;Y$7,calc_basis!$C$5:$G$37,5,FALSE)*$S97+VLOOKUP($T$7&amp;"_"&amp;Y$7,calc_basis!$C$5:$G$37,5,FALSE)*$T97+VLOOKUP($U$7&amp;"_"&amp;Y$7,calc_basis!$C$5:$G$37,5,FALSE)*$U97</f>
        <v>18144.263049906098</v>
      </c>
      <c r="Z97" s="103">
        <f>VLOOKUP($R$7&amp;"_"&amp;Z$7,calc_basis!$C$5:$G$37,5,FALSE)*$R97+VLOOKUP($S$7&amp;"_"&amp;Z$7,calc_basis!$C$5:$G$37,5,FALSE)*$S97+VLOOKUP($T$7&amp;"_"&amp;Z$7,calc_basis!$C$5:$G$37,5,FALSE)*$T97+VLOOKUP($U$7&amp;"_"&amp;Z$7,calc_basis!$C$5:$G$37,5,FALSE)*$U97</f>
        <v>18144.263049906098</v>
      </c>
      <c r="AA97" s="103">
        <f>VLOOKUP($R$7&amp;"_"&amp;AA$7,calc_basis!$C$5:$G$37,5,FALSE)*$R97+VLOOKUP($S$7&amp;"_"&amp;AA$7,calc_basis!$C$5:$G$37,5,FALSE)*$S97+VLOOKUP($T$7&amp;"_"&amp;AA$7,calc_basis!$C$5:$G$37,5,FALSE)*$T97+VLOOKUP($U$7&amp;"_"&amp;AA$7,calc_basis!$C$5:$G$37,5,FALSE)*$U97</f>
        <v>0</v>
      </c>
      <c r="AB97" s="103">
        <f>VLOOKUP($R$7&amp;"_"&amp;AB$7,calc_basis!$C$5:$G$37,5,FALSE)*$R97+VLOOKUP($S$7&amp;"_"&amp;AB$7,calc_basis!$C$5:$G$37,5,FALSE)*$S97+VLOOKUP($T$7&amp;"_"&amp;AB$7,calc_basis!$C$5:$G$37,5,FALSE)*$T97+VLOOKUP($U$7&amp;"_"&amp;AB$7,calc_basis!$C$5:$G$37,5,FALSE)*$U97</f>
        <v>0</v>
      </c>
      <c r="AC97" s="103">
        <f>VLOOKUP($R$7&amp;"_"&amp;AC$7,calc_basis!$C$5:$G$37,5,FALSE)*$R97+VLOOKUP($S$7&amp;"_"&amp;AC$7,calc_basis!$C$5:$G$37,5,FALSE)*$S97+VLOOKUP($T$7&amp;"_"&amp;AC$7,calc_basis!$C$5:$G$37,5,FALSE)*$T97+VLOOKUP($U$7&amp;"_"&amp;AC$7,calc_basis!$C$5:$G$37,5,FALSE)*$U97</f>
        <v>18144.263049906098</v>
      </c>
      <c r="AD97" s="103">
        <f>VLOOKUP($R$7&amp;"_"&amp;AD$7,calc_basis!$C$5:$G$37,5,FALSE)*$R97+VLOOKUP($S$7&amp;"_"&amp;AD$7,calc_basis!$C$5:$G$37,5,FALSE)*$S97+VLOOKUP($T$7&amp;"_"&amp;AD$7,calc_basis!$C$5:$G$37,5,FALSE)*$T97+VLOOKUP($U$7&amp;"_"&amp;AD$7,calc_basis!$C$5:$G$37,5,FALSE)*$U97</f>
        <v>0</v>
      </c>
      <c r="AE97" s="21"/>
      <c r="AG97" s="19"/>
      <c r="AH97" s="96">
        <f>'Input Data'!D96</f>
        <v>44032</v>
      </c>
      <c r="AI97" s="104">
        <f>Output!W97+AI96</f>
        <v>913177.1464475739</v>
      </c>
      <c r="AJ97" s="104">
        <f>Output!X97+AJ96</f>
        <v>913177.1464475739</v>
      </c>
      <c r="AK97" s="104">
        <f>Output!Y97+AK96</f>
        <v>913177.1464475739</v>
      </c>
      <c r="AL97" s="104">
        <f>Output!Z97+AL96</f>
        <v>913177.1464475739</v>
      </c>
      <c r="AM97" s="104">
        <f>Output!AA97+AM96</f>
        <v>0</v>
      </c>
      <c r="AN97" s="104">
        <f>Output!AB97+AN96</f>
        <v>0</v>
      </c>
      <c r="AO97" s="104">
        <f>Output!AC97+AO96</f>
        <v>913177.1464475739</v>
      </c>
      <c r="AP97" s="104">
        <f>Output!AD97+AP96</f>
        <v>0</v>
      </c>
      <c r="AQ97" s="21"/>
    </row>
    <row r="98" spans="4:43" ht="1" customHeight="1" x14ac:dyDescent="0.2">
      <c r="D98" s="19"/>
      <c r="E98" s="20"/>
      <c r="F98" s="20"/>
      <c r="G98" s="20"/>
      <c r="H98" s="20"/>
      <c r="I98" s="20"/>
      <c r="J98" s="20"/>
      <c r="K98" s="20"/>
      <c r="L98" s="20"/>
      <c r="M98" s="20"/>
      <c r="N98" s="21"/>
      <c r="P98" s="19"/>
      <c r="Q98" s="96">
        <f>'Input Data'!D97</f>
        <v>44033</v>
      </c>
      <c r="R98" s="103">
        <f>'Input Data'!F97</f>
        <v>160.27339050936001</v>
      </c>
      <c r="S98" s="103">
        <v>0</v>
      </c>
      <c r="T98" s="103">
        <f>'Input Data'!E97-'Input Data'!F97</f>
        <v>256.05825622383401</v>
      </c>
      <c r="U98" s="103">
        <f>5*'Input Data'!H97</f>
        <v>297.60034975304046</v>
      </c>
      <c r="V98" s="103"/>
      <c r="W98" s="103">
        <f>VLOOKUP($R$7&amp;"_"&amp;W$7,calc_basis!$C$5:$G$37,5,FALSE)*$R98+VLOOKUP($S$7&amp;"_"&amp;W$7,calc_basis!$C$5:$G$37,5,FALSE)*$S98+VLOOKUP($T$7&amp;"_"&amp;W$7,calc_basis!$C$5:$G$37,5,FALSE)*$T98+VLOOKUP($U$7&amp;"_"&amp;W$7,calc_basis!$C$5:$G$37,5,FALSE)*$U98</f>
        <v>18154.042716822478</v>
      </c>
      <c r="X98" s="103">
        <f>VLOOKUP($R$7&amp;"_"&amp;X$7,calc_basis!$C$5:$G$37,5,FALSE)*$R98+VLOOKUP($S$7&amp;"_"&amp;X$7,calc_basis!$C$5:$G$37,5,FALSE)*$S98+VLOOKUP($T$7&amp;"_"&amp;X$7,calc_basis!$C$5:$G$37,5,FALSE)*$T98+VLOOKUP($U$7&amp;"_"&amp;X$7,calc_basis!$C$5:$G$37,5,FALSE)*$U98</f>
        <v>18154.042716822478</v>
      </c>
      <c r="Y98" s="103">
        <f>VLOOKUP($R$7&amp;"_"&amp;Y$7,calc_basis!$C$5:$G$37,5,FALSE)*$R98+VLOOKUP($S$7&amp;"_"&amp;Y$7,calc_basis!$C$5:$G$37,5,FALSE)*$S98+VLOOKUP($T$7&amp;"_"&amp;Y$7,calc_basis!$C$5:$G$37,5,FALSE)*$T98+VLOOKUP($U$7&amp;"_"&amp;Y$7,calc_basis!$C$5:$G$37,5,FALSE)*$U98</f>
        <v>18154.042716822478</v>
      </c>
      <c r="Z98" s="103">
        <f>VLOOKUP($R$7&amp;"_"&amp;Z$7,calc_basis!$C$5:$G$37,5,FALSE)*$R98+VLOOKUP($S$7&amp;"_"&amp;Z$7,calc_basis!$C$5:$G$37,5,FALSE)*$S98+VLOOKUP($T$7&amp;"_"&amp;Z$7,calc_basis!$C$5:$G$37,5,FALSE)*$T98+VLOOKUP($U$7&amp;"_"&amp;Z$7,calc_basis!$C$5:$G$37,5,FALSE)*$U98</f>
        <v>18154.042716822478</v>
      </c>
      <c r="AA98" s="103">
        <f>VLOOKUP($R$7&amp;"_"&amp;AA$7,calc_basis!$C$5:$G$37,5,FALSE)*$R98+VLOOKUP($S$7&amp;"_"&amp;AA$7,calc_basis!$C$5:$G$37,5,FALSE)*$S98+VLOOKUP($T$7&amp;"_"&amp;AA$7,calc_basis!$C$5:$G$37,5,FALSE)*$T98+VLOOKUP($U$7&amp;"_"&amp;AA$7,calc_basis!$C$5:$G$37,5,FALSE)*$U98</f>
        <v>0</v>
      </c>
      <c r="AB98" s="103">
        <f>VLOOKUP($R$7&amp;"_"&amp;AB$7,calc_basis!$C$5:$G$37,5,FALSE)*$R98+VLOOKUP($S$7&amp;"_"&amp;AB$7,calc_basis!$C$5:$G$37,5,FALSE)*$S98+VLOOKUP($T$7&amp;"_"&amp;AB$7,calc_basis!$C$5:$G$37,5,FALSE)*$T98+VLOOKUP($U$7&amp;"_"&amp;AB$7,calc_basis!$C$5:$G$37,5,FALSE)*$U98</f>
        <v>0</v>
      </c>
      <c r="AC98" s="103">
        <f>VLOOKUP($R$7&amp;"_"&amp;AC$7,calc_basis!$C$5:$G$37,5,FALSE)*$R98+VLOOKUP($S$7&amp;"_"&amp;AC$7,calc_basis!$C$5:$G$37,5,FALSE)*$S98+VLOOKUP($T$7&amp;"_"&amp;AC$7,calc_basis!$C$5:$G$37,5,FALSE)*$T98+VLOOKUP($U$7&amp;"_"&amp;AC$7,calc_basis!$C$5:$G$37,5,FALSE)*$U98</f>
        <v>18154.042716822478</v>
      </c>
      <c r="AD98" s="103">
        <f>VLOOKUP($R$7&amp;"_"&amp;AD$7,calc_basis!$C$5:$G$37,5,FALSE)*$R98+VLOOKUP($S$7&amp;"_"&amp;AD$7,calc_basis!$C$5:$G$37,5,FALSE)*$S98+VLOOKUP($T$7&amp;"_"&amp;AD$7,calc_basis!$C$5:$G$37,5,FALSE)*$T98+VLOOKUP($U$7&amp;"_"&amp;AD$7,calc_basis!$C$5:$G$37,5,FALSE)*$U98</f>
        <v>0</v>
      </c>
      <c r="AE98" s="21"/>
      <c r="AG98" s="19"/>
      <c r="AH98" s="96">
        <f>'Input Data'!D97</f>
        <v>44033</v>
      </c>
      <c r="AI98" s="104">
        <f>Output!W98+AI97</f>
        <v>931331.18916439638</v>
      </c>
      <c r="AJ98" s="104">
        <f>Output!X98+AJ97</f>
        <v>931331.18916439638</v>
      </c>
      <c r="AK98" s="104">
        <f>Output!Y98+AK97</f>
        <v>931331.18916439638</v>
      </c>
      <c r="AL98" s="104">
        <f>Output!Z98+AL97</f>
        <v>931331.18916439638</v>
      </c>
      <c r="AM98" s="104">
        <f>Output!AA98+AM97</f>
        <v>0</v>
      </c>
      <c r="AN98" s="104">
        <f>Output!AB98+AN97</f>
        <v>0</v>
      </c>
      <c r="AO98" s="104">
        <f>Output!AC98+AO97</f>
        <v>931331.18916439638</v>
      </c>
      <c r="AP98" s="104">
        <f>Output!AD98+AP97</f>
        <v>0</v>
      </c>
      <c r="AQ98" s="21"/>
    </row>
    <row r="99" spans="4:43" x14ac:dyDescent="0.2">
      <c r="D99" s="19"/>
      <c r="E99" s="20"/>
      <c r="F99" s="20"/>
      <c r="G99" s="20"/>
      <c r="H99" s="20"/>
      <c r="I99" s="20"/>
      <c r="J99" s="20"/>
      <c r="K99" s="20"/>
      <c r="L99" s="20"/>
      <c r="M99" s="20"/>
      <c r="N99" s="21"/>
      <c r="P99" s="19"/>
      <c r="Q99" s="96">
        <f>'Input Data'!D98</f>
        <v>44034</v>
      </c>
      <c r="R99" s="103">
        <f>'Input Data'!F98</f>
        <v>160.44910782641901</v>
      </c>
      <c r="S99" s="103">
        <v>0</v>
      </c>
      <c r="T99" s="103">
        <f>'Input Data'!E98-'Input Data'!F98</f>
        <v>256.07430959203998</v>
      </c>
      <c r="U99" s="103">
        <f>5*'Input Data'!H98</f>
        <v>297.17212080544596</v>
      </c>
      <c r="V99" s="103"/>
      <c r="W99" s="103">
        <f>VLOOKUP($R$7&amp;"_"&amp;W$7,calc_basis!$C$5:$G$37,5,FALSE)*$R99+VLOOKUP($S$7&amp;"_"&amp;W$7,calc_basis!$C$5:$G$37,5,FALSE)*$S99+VLOOKUP($T$7&amp;"_"&amp;W$7,calc_basis!$C$5:$G$37,5,FALSE)*$T99+VLOOKUP($U$7&amp;"_"&amp;W$7,calc_basis!$C$5:$G$37,5,FALSE)*$U99</f>
        <v>18152.35758418675</v>
      </c>
      <c r="X99" s="103">
        <f>VLOOKUP($R$7&amp;"_"&amp;X$7,calc_basis!$C$5:$G$37,5,FALSE)*$R99+VLOOKUP($S$7&amp;"_"&amp;X$7,calc_basis!$C$5:$G$37,5,FALSE)*$S99+VLOOKUP($T$7&amp;"_"&amp;X$7,calc_basis!$C$5:$G$37,5,FALSE)*$T99+VLOOKUP($U$7&amp;"_"&amp;X$7,calc_basis!$C$5:$G$37,5,FALSE)*$U99</f>
        <v>18152.35758418675</v>
      </c>
      <c r="Y99" s="103">
        <f>VLOOKUP($R$7&amp;"_"&amp;Y$7,calc_basis!$C$5:$G$37,5,FALSE)*$R99+VLOOKUP($S$7&amp;"_"&amp;Y$7,calc_basis!$C$5:$G$37,5,FALSE)*$S99+VLOOKUP($T$7&amp;"_"&amp;Y$7,calc_basis!$C$5:$G$37,5,FALSE)*$T99+VLOOKUP($U$7&amp;"_"&amp;Y$7,calc_basis!$C$5:$G$37,5,FALSE)*$U99</f>
        <v>18152.35758418675</v>
      </c>
      <c r="Z99" s="103">
        <f>VLOOKUP($R$7&amp;"_"&amp;Z$7,calc_basis!$C$5:$G$37,5,FALSE)*$R99+VLOOKUP($S$7&amp;"_"&amp;Z$7,calc_basis!$C$5:$G$37,5,FALSE)*$S99+VLOOKUP($T$7&amp;"_"&amp;Z$7,calc_basis!$C$5:$G$37,5,FALSE)*$T99+VLOOKUP($U$7&amp;"_"&amp;Z$7,calc_basis!$C$5:$G$37,5,FALSE)*$U99</f>
        <v>18152.35758418675</v>
      </c>
      <c r="AA99" s="103">
        <f>VLOOKUP($R$7&amp;"_"&amp;AA$7,calc_basis!$C$5:$G$37,5,FALSE)*$R99+VLOOKUP($S$7&amp;"_"&amp;AA$7,calc_basis!$C$5:$G$37,5,FALSE)*$S99+VLOOKUP($T$7&amp;"_"&amp;AA$7,calc_basis!$C$5:$G$37,5,FALSE)*$T99+VLOOKUP($U$7&amp;"_"&amp;AA$7,calc_basis!$C$5:$G$37,5,FALSE)*$U99</f>
        <v>0</v>
      </c>
      <c r="AB99" s="103">
        <f>VLOOKUP($R$7&amp;"_"&amp;AB$7,calc_basis!$C$5:$G$37,5,FALSE)*$R99+VLOOKUP($S$7&amp;"_"&amp;AB$7,calc_basis!$C$5:$G$37,5,FALSE)*$S99+VLOOKUP($T$7&amp;"_"&amp;AB$7,calc_basis!$C$5:$G$37,5,FALSE)*$T99+VLOOKUP($U$7&amp;"_"&amp;AB$7,calc_basis!$C$5:$G$37,5,FALSE)*$U99</f>
        <v>0</v>
      </c>
      <c r="AC99" s="103">
        <f>VLOOKUP($R$7&amp;"_"&amp;AC$7,calc_basis!$C$5:$G$37,5,FALSE)*$R99+VLOOKUP($S$7&amp;"_"&amp;AC$7,calc_basis!$C$5:$G$37,5,FALSE)*$S99+VLOOKUP($T$7&amp;"_"&amp;AC$7,calc_basis!$C$5:$G$37,5,FALSE)*$T99+VLOOKUP($U$7&amp;"_"&amp;AC$7,calc_basis!$C$5:$G$37,5,FALSE)*$U99</f>
        <v>18152.35758418675</v>
      </c>
      <c r="AD99" s="103">
        <f>VLOOKUP($R$7&amp;"_"&amp;AD$7,calc_basis!$C$5:$G$37,5,FALSE)*$R99+VLOOKUP($S$7&amp;"_"&amp;AD$7,calc_basis!$C$5:$G$37,5,FALSE)*$S99+VLOOKUP($T$7&amp;"_"&amp;AD$7,calc_basis!$C$5:$G$37,5,FALSE)*$T99+VLOOKUP($U$7&amp;"_"&amp;AD$7,calc_basis!$C$5:$G$37,5,FALSE)*$U99</f>
        <v>0</v>
      </c>
      <c r="AE99" s="21"/>
      <c r="AG99" s="19"/>
      <c r="AH99" s="96">
        <f>'Input Data'!D98</f>
        <v>44034</v>
      </c>
      <c r="AI99" s="104">
        <f>Output!W99+AI98</f>
        <v>949483.54674858309</v>
      </c>
      <c r="AJ99" s="104">
        <f>Output!X99+AJ98</f>
        <v>949483.54674858309</v>
      </c>
      <c r="AK99" s="104">
        <f>Output!Y99+AK98</f>
        <v>949483.54674858309</v>
      </c>
      <c r="AL99" s="104">
        <f>Output!Z99+AL98</f>
        <v>949483.54674858309</v>
      </c>
      <c r="AM99" s="104">
        <f>Output!AA99+AM98</f>
        <v>0</v>
      </c>
      <c r="AN99" s="104">
        <f>Output!AB99+AN98</f>
        <v>0</v>
      </c>
      <c r="AO99" s="104">
        <f>Output!AC99+AO98</f>
        <v>949483.54674858309</v>
      </c>
      <c r="AP99" s="104">
        <f>Output!AD99+AP98</f>
        <v>0</v>
      </c>
      <c r="AQ99" s="21"/>
    </row>
    <row r="100" spans="4:43" ht="1" customHeight="1" x14ac:dyDescent="0.2">
      <c r="D100" s="19"/>
      <c r="E100" s="20"/>
      <c r="F100" s="20"/>
      <c r="G100" s="20"/>
      <c r="H100" s="20"/>
      <c r="I100" s="20"/>
      <c r="J100" s="20"/>
      <c r="K100" s="20"/>
      <c r="L100" s="20"/>
      <c r="M100" s="20"/>
      <c r="N100" s="21"/>
      <c r="P100" s="19"/>
      <c r="Q100" s="96">
        <f>'Input Data'!D99</f>
        <v>44035</v>
      </c>
      <c r="R100" s="103">
        <f>'Input Data'!F99</f>
        <v>160.52334875256901</v>
      </c>
      <c r="S100" s="103">
        <v>0</v>
      </c>
      <c r="T100" s="103">
        <f>'Input Data'!E99-'Input Data'!F99</f>
        <v>255.92835462670797</v>
      </c>
      <c r="U100" s="103">
        <f>5*'Input Data'!H99</f>
        <v>296.55879140474099</v>
      </c>
      <c r="V100" s="103"/>
      <c r="W100" s="103">
        <f>VLOOKUP($R$7&amp;"_"&amp;W$7,calc_basis!$C$5:$G$37,5,FALSE)*$R100+VLOOKUP($S$7&amp;"_"&amp;W$7,calc_basis!$C$5:$G$37,5,FALSE)*$S100+VLOOKUP($T$7&amp;"_"&amp;W$7,calc_basis!$C$5:$G$37,5,FALSE)*$T100+VLOOKUP($U$7&amp;"_"&amp;W$7,calc_basis!$C$5:$G$37,5,FALSE)*$U100</f>
        <v>18139.256570201978</v>
      </c>
      <c r="X100" s="103">
        <f>VLOOKUP($R$7&amp;"_"&amp;X$7,calc_basis!$C$5:$G$37,5,FALSE)*$R100+VLOOKUP($S$7&amp;"_"&amp;X$7,calc_basis!$C$5:$G$37,5,FALSE)*$S100+VLOOKUP($T$7&amp;"_"&amp;X$7,calc_basis!$C$5:$G$37,5,FALSE)*$T100+VLOOKUP($U$7&amp;"_"&amp;X$7,calc_basis!$C$5:$G$37,5,FALSE)*$U100</f>
        <v>18139.256570201978</v>
      </c>
      <c r="Y100" s="103">
        <f>VLOOKUP($R$7&amp;"_"&amp;Y$7,calc_basis!$C$5:$G$37,5,FALSE)*$R100+VLOOKUP($S$7&amp;"_"&amp;Y$7,calc_basis!$C$5:$G$37,5,FALSE)*$S100+VLOOKUP($T$7&amp;"_"&amp;Y$7,calc_basis!$C$5:$G$37,5,FALSE)*$T100+VLOOKUP($U$7&amp;"_"&amp;Y$7,calc_basis!$C$5:$G$37,5,FALSE)*$U100</f>
        <v>18139.256570201978</v>
      </c>
      <c r="Z100" s="103">
        <f>VLOOKUP($R$7&amp;"_"&amp;Z$7,calc_basis!$C$5:$G$37,5,FALSE)*$R100+VLOOKUP($S$7&amp;"_"&amp;Z$7,calc_basis!$C$5:$G$37,5,FALSE)*$S100+VLOOKUP($T$7&amp;"_"&amp;Z$7,calc_basis!$C$5:$G$37,5,FALSE)*$T100+VLOOKUP($U$7&amp;"_"&amp;Z$7,calc_basis!$C$5:$G$37,5,FALSE)*$U100</f>
        <v>18139.256570201978</v>
      </c>
      <c r="AA100" s="103">
        <f>VLOOKUP($R$7&amp;"_"&amp;AA$7,calc_basis!$C$5:$G$37,5,FALSE)*$R100+VLOOKUP($S$7&amp;"_"&amp;AA$7,calc_basis!$C$5:$G$37,5,FALSE)*$S100+VLOOKUP($T$7&amp;"_"&amp;AA$7,calc_basis!$C$5:$G$37,5,FALSE)*$T100+VLOOKUP($U$7&amp;"_"&amp;AA$7,calc_basis!$C$5:$G$37,5,FALSE)*$U100</f>
        <v>0</v>
      </c>
      <c r="AB100" s="103">
        <f>VLOOKUP($R$7&amp;"_"&amp;AB$7,calc_basis!$C$5:$G$37,5,FALSE)*$R100+VLOOKUP($S$7&amp;"_"&amp;AB$7,calc_basis!$C$5:$G$37,5,FALSE)*$S100+VLOOKUP($T$7&amp;"_"&amp;AB$7,calc_basis!$C$5:$G$37,5,FALSE)*$T100+VLOOKUP($U$7&amp;"_"&amp;AB$7,calc_basis!$C$5:$G$37,5,FALSE)*$U100</f>
        <v>0</v>
      </c>
      <c r="AC100" s="103">
        <f>VLOOKUP($R$7&amp;"_"&amp;AC$7,calc_basis!$C$5:$G$37,5,FALSE)*$R100+VLOOKUP($S$7&amp;"_"&amp;AC$7,calc_basis!$C$5:$G$37,5,FALSE)*$S100+VLOOKUP($T$7&amp;"_"&amp;AC$7,calc_basis!$C$5:$G$37,5,FALSE)*$T100+VLOOKUP($U$7&amp;"_"&amp;AC$7,calc_basis!$C$5:$G$37,5,FALSE)*$U100</f>
        <v>18139.256570201978</v>
      </c>
      <c r="AD100" s="103">
        <f>VLOOKUP($R$7&amp;"_"&amp;AD$7,calc_basis!$C$5:$G$37,5,FALSE)*$R100+VLOOKUP($S$7&amp;"_"&amp;AD$7,calc_basis!$C$5:$G$37,5,FALSE)*$S100+VLOOKUP($T$7&amp;"_"&amp;AD$7,calc_basis!$C$5:$G$37,5,FALSE)*$T100+VLOOKUP($U$7&amp;"_"&amp;AD$7,calc_basis!$C$5:$G$37,5,FALSE)*$U100</f>
        <v>0</v>
      </c>
      <c r="AE100" s="21"/>
      <c r="AG100" s="19"/>
      <c r="AH100" s="96">
        <f>'Input Data'!D99</f>
        <v>44035</v>
      </c>
      <c r="AI100" s="104">
        <f>Output!W100+AI99</f>
        <v>967622.80331878504</v>
      </c>
      <c r="AJ100" s="104">
        <f>Output!X100+AJ99</f>
        <v>967622.80331878504</v>
      </c>
      <c r="AK100" s="104">
        <f>Output!Y100+AK99</f>
        <v>967622.80331878504</v>
      </c>
      <c r="AL100" s="104">
        <f>Output!Z100+AL99</f>
        <v>967622.80331878504</v>
      </c>
      <c r="AM100" s="104">
        <f>Output!AA100+AM99</f>
        <v>0</v>
      </c>
      <c r="AN100" s="104">
        <f>Output!AB100+AN99</f>
        <v>0</v>
      </c>
      <c r="AO100" s="104">
        <f>Output!AC100+AO99</f>
        <v>967622.80331878504</v>
      </c>
      <c r="AP100" s="104">
        <f>Output!AD100+AP99</f>
        <v>0</v>
      </c>
      <c r="AQ100" s="21"/>
    </row>
    <row r="101" spans="4:43" x14ac:dyDescent="0.2">
      <c r="D101" s="19"/>
      <c r="E101" s="20"/>
      <c r="F101" s="20"/>
      <c r="G101" s="20"/>
      <c r="H101" s="20"/>
      <c r="I101" s="20"/>
      <c r="J101" s="20"/>
      <c r="K101" s="20"/>
      <c r="L101" s="20"/>
      <c r="M101" s="20"/>
      <c r="N101" s="21"/>
      <c r="P101" s="19"/>
      <c r="Q101" s="96">
        <f>'Input Data'!D100</f>
        <v>44036</v>
      </c>
      <c r="R101" s="103">
        <f>'Input Data'!F100</f>
        <v>160.49631279058801</v>
      </c>
      <c r="S101" s="103">
        <v>0</v>
      </c>
      <c r="T101" s="103">
        <f>'Input Data'!E100-'Input Data'!F100</f>
        <v>255.62140216170897</v>
      </c>
      <c r="U101" s="103">
        <f>5*'Input Data'!H100</f>
        <v>295.76266801277552</v>
      </c>
      <c r="V101" s="103"/>
      <c r="W101" s="103">
        <f>VLOOKUP($R$7&amp;"_"&amp;W$7,calc_basis!$C$5:$G$37,5,FALSE)*$R101+VLOOKUP($S$7&amp;"_"&amp;W$7,calc_basis!$C$5:$G$37,5,FALSE)*$S101+VLOOKUP($T$7&amp;"_"&amp;W$7,calc_basis!$C$5:$G$37,5,FALSE)*$T101+VLOOKUP($U$7&amp;"_"&amp;W$7,calc_basis!$C$5:$G$37,5,FALSE)*$U101</f>
        <v>18114.81787445764</v>
      </c>
      <c r="X101" s="103">
        <f>VLOOKUP($R$7&amp;"_"&amp;X$7,calc_basis!$C$5:$G$37,5,FALSE)*$R101+VLOOKUP($S$7&amp;"_"&amp;X$7,calc_basis!$C$5:$G$37,5,FALSE)*$S101+VLOOKUP($T$7&amp;"_"&amp;X$7,calc_basis!$C$5:$G$37,5,FALSE)*$T101+VLOOKUP($U$7&amp;"_"&amp;X$7,calc_basis!$C$5:$G$37,5,FALSE)*$U101</f>
        <v>18114.81787445764</v>
      </c>
      <c r="Y101" s="103">
        <f>VLOOKUP($R$7&amp;"_"&amp;Y$7,calc_basis!$C$5:$G$37,5,FALSE)*$R101+VLOOKUP($S$7&amp;"_"&amp;Y$7,calc_basis!$C$5:$G$37,5,FALSE)*$S101+VLOOKUP($T$7&amp;"_"&amp;Y$7,calc_basis!$C$5:$G$37,5,FALSE)*$T101+VLOOKUP($U$7&amp;"_"&amp;Y$7,calc_basis!$C$5:$G$37,5,FALSE)*$U101</f>
        <v>18114.81787445764</v>
      </c>
      <c r="Z101" s="103">
        <f>VLOOKUP($R$7&amp;"_"&amp;Z$7,calc_basis!$C$5:$G$37,5,FALSE)*$R101+VLOOKUP($S$7&amp;"_"&amp;Z$7,calc_basis!$C$5:$G$37,5,FALSE)*$S101+VLOOKUP($T$7&amp;"_"&amp;Z$7,calc_basis!$C$5:$G$37,5,FALSE)*$T101+VLOOKUP($U$7&amp;"_"&amp;Z$7,calc_basis!$C$5:$G$37,5,FALSE)*$U101</f>
        <v>18114.81787445764</v>
      </c>
      <c r="AA101" s="103">
        <f>VLOOKUP($R$7&amp;"_"&amp;AA$7,calc_basis!$C$5:$G$37,5,FALSE)*$R101+VLOOKUP($S$7&amp;"_"&amp;AA$7,calc_basis!$C$5:$G$37,5,FALSE)*$S101+VLOOKUP($T$7&amp;"_"&amp;AA$7,calc_basis!$C$5:$G$37,5,FALSE)*$T101+VLOOKUP($U$7&amp;"_"&amp;AA$7,calc_basis!$C$5:$G$37,5,FALSE)*$U101</f>
        <v>0</v>
      </c>
      <c r="AB101" s="103">
        <f>VLOOKUP($R$7&amp;"_"&amp;AB$7,calc_basis!$C$5:$G$37,5,FALSE)*$R101+VLOOKUP($S$7&amp;"_"&amp;AB$7,calc_basis!$C$5:$G$37,5,FALSE)*$S101+VLOOKUP($T$7&amp;"_"&amp;AB$7,calc_basis!$C$5:$G$37,5,FALSE)*$T101+VLOOKUP($U$7&amp;"_"&amp;AB$7,calc_basis!$C$5:$G$37,5,FALSE)*$U101</f>
        <v>0</v>
      </c>
      <c r="AC101" s="103">
        <f>VLOOKUP($R$7&amp;"_"&amp;AC$7,calc_basis!$C$5:$G$37,5,FALSE)*$R101+VLOOKUP($S$7&amp;"_"&amp;AC$7,calc_basis!$C$5:$G$37,5,FALSE)*$S101+VLOOKUP($T$7&amp;"_"&amp;AC$7,calc_basis!$C$5:$G$37,5,FALSE)*$T101+VLOOKUP($U$7&amp;"_"&amp;AC$7,calc_basis!$C$5:$G$37,5,FALSE)*$U101</f>
        <v>18114.81787445764</v>
      </c>
      <c r="AD101" s="103">
        <f>VLOOKUP($R$7&amp;"_"&amp;AD$7,calc_basis!$C$5:$G$37,5,FALSE)*$R101+VLOOKUP($S$7&amp;"_"&amp;AD$7,calc_basis!$C$5:$G$37,5,FALSE)*$S101+VLOOKUP($T$7&amp;"_"&amp;AD$7,calc_basis!$C$5:$G$37,5,FALSE)*$T101+VLOOKUP($U$7&amp;"_"&amp;AD$7,calc_basis!$C$5:$G$37,5,FALSE)*$U101</f>
        <v>0</v>
      </c>
      <c r="AE101" s="21"/>
      <c r="AG101" s="19"/>
      <c r="AH101" s="96">
        <f>'Input Data'!D100</f>
        <v>44036</v>
      </c>
      <c r="AI101" s="104">
        <f>Output!W101+AI100</f>
        <v>985737.62119324272</v>
      </c>
      <c r="AJ101" s="104">
        <f>Output!X101+AJ100</f>
        <v>985737.62119324272</v>
      </c>
      <c r="AK101" s="104">
        <f>Output!Y101+AK100</f>
        <v>985737.62119324272</v>
      </c>
      <c r="AL101" s="104">
        <f>Output!Z101+AL100</f>
        <v>985737.62119324272</v>
      </c>
      <c r="AM101" s="104">
        <f>Output!AA101+AM100</f>
        <v>0</v>
      </c>
      <c r="AN101" s="104">
        <f>Output!AB101+AN100</f>
        <v>0</v>
      </c>
      <c r="AO101" s="104">
        <f>Output!AC101+AO100</f>
        <v>985737.62119324272</v>
      </c>
      <c r="AP101" s="104">
        <f>Output!AD101+AP100</f>
        <v>0</v>
      </c>
      <c r="AQ101" s="21"/>
    </row>
    <row r="102" spans="4:43" ht="1" customHeight="1" x14ac:dyDescent="0.2">
      <c r="D102" s="19"/>
      <c r="E102" s="20"/>
      <c r="F102" s="20"/>
      <c r="G102" s="20"/>
      <c r="H102" s="20"/>
      <c r="I102" s="20"/>
      <c r="J102" s="20"/>
      <c r="K102" s="20"/>
      <c r="L102" s="20"/>
      <c r="M102" s="20"/>
      <c r="N102" s="21"/>
      <c r="P102" s="19"/>
      <c r="Q102" s="96">
        <f>'Input Data'!D101</f>
        <v>44037</v>
      </c>
      <c r="R102" s="103">
        <f>'Input Data'!F101</f>
        <v>160.368461418203</v>
      </c>
      <c r="S102" s="103">
        <v>0</v>
      </c>
      <c r="T102" s="103">
        <f>'Input Data'!E101-'Input Data'!F101</f>
        <v>255.154875006867</v>
      </c>
      <c r="U102" s="103">
        <f>5*'Input Data'!H101</f>
        <v>294.78650539422648</v>
      </c>
      <c r="V102" s="103"/>
      <c r="W102" s="103">
        <f>VLOOKUP($R$7&amp;"_"&amp;W$7,calc_basis!$C$5:$G$37,5,FALSE)*$R102+VLOOKUP($S$7&amp;"_"&amp;W$7,calc_basis!$C$5:$G$37,5,FALSE)*$S102+VLOOKUP($T$7&amp;"_"&amp;W$7,calc_basis!$C$5:$G$37,5,FALSE)*$T102+VLOOKUP($U$7&amp;"_"&amp;W$7,calc_basis!$C$5:$G$37,5,FALSE)*$U102</f>
        <v>18079.148387996214</v>
      </c>
      <c r="X102" s="103">
        <f>VLOOKUP($R$7&amp;"_"&amp;X$7,calc_basis!$C$5:$G$37,5,FALSE)*$R102+VLOOKUP($S$7&amp;"_"&amp;X$7,calc_basis!$C$5:$G$37,5,FALSE)*$S102+VLOOKUP($T$7&amp;"_"&amp;X$7,calc_basis!$C$5:$G$37,5,FALSE)*$T102+VLOOKUP($U$7&amp;"_"&amp;X$7,calc_basis!$C$5:$G$37,5,FALSE)*$U102</f>
        <v>18079.148387996214</v>
      </c>
      <c r="Y102" s="103">
        <f>VLOOKUP($R$7&amp;"_"&amp;Y$7,calc_basis!$C$5:$G$37,5,FALSE)*$R102+VLOOKUP($S$7&amp;"_"&amp;Y$7,calc_basis!$C$5:$G$37,5,FALSE)*$S102+VLOOKUP($T$7&amp;"_"&amp;Y$7,calc_basis!$C$5:$G$37,5,FALSE)*$T102+VLOOKUP($U$7&amp;"_"&amp;Y$7,calc_basis!$C$5:$G$37,5,FALSE)*$U102</f>
        <v>18079.148387996214</v>
      </c>
      <c r="Z102" s="103">
        <f>VLOOKUP($R$7&amp;"_"&amp;Z$7,calc_basis!$C$5:$G$37,5,FALSE)*$R102+VLOOKUP($S$7&amp;"_"&amp;Z$7,calc_basis!$C$5:$G$37,5,FALSE)*$S102+VLOOKUP($T$7&amp;"_"&amp;Z$7,calc_basis!$C$5:$G$37,5,FALSE)*$T102+VLOOKUP($U$7&amp;"_"&amp;Z$7,calc_basis!$C$5:$G$37,5,FALSE)*$U102</f>
        <v>18079.148387996214</v>
      </c>
      <c r="AA102" s="103">
        <f>VLOOKUP($R$7&amp;"_"&amp;AA$7,calc_basis!$C$5:$G$37,5,FALSE)*$R102+VLOOKUP($S$7&amp;"_"&amp;AA$7,calc_basis!$C$5:$G$37,5,FALSE)*$S102+VLOOKUP($T$7&amp;"_"&amp;AA$7,calc_basis!$C$5:$G$37,5,FALSE)*$T102+VLOOKUP($U$7&amp;"_"&amp;AA$7,calc_basis!$C$5:$G$37,5,FALSE)*$U102</f>
        <v>0</v>
      </c>
      <c r="AB102" s="103">
        <f>VLOOKUP($R$7&amp;"_"&amp;AB$7,calc_basis!$C$5:$G$37,5,FALSE)*$R102+VLOOKUP($S$7&amp;"_"&amp;AB$7,calc_basis!$C$5:$G$37,5,FALSE)*$S102+VLOOKUP($T$7&amp;"_"&amp;AB$7,calc_basis!$C$5:$G$37,5,FALSE)*$T102+VLOOKUP($U$7&amp;"_"&amp;AB$7,calc_basis!$C$5:$G$37,5,FALSE)*$U102</f>
        <v>0</v>
      </c>
      <c r="AC102" s="103">
        <f>VLOOKUP($R$7&amp;"_"&amp;AC$7,calc_basis!$C$5:$G$37,5,FALSE)*$R102+VLOOKUP($S$7&amp;"_"&amp;AC$7,calc_basis!$C$5:$G$37,5,FALSE)*$S102+VLOOKUP($T$7&amp;"_"&amp;AC$7,calc_basis!$C$5:$G$37,5,FALSE)*$T102+VLOOKUP($U$7&amp;"_"&amp;AC$7,calc_basis!$C$5:$G$37,5,FALSE)*$U102</f>
        <v>18079.148387996214</v>
      </c>
      <c r="AD102" s="103">
        <f>VLOOKUP($R$7&amp;"_"&amp;AD$7,calc_basis!$C$5:$G$37,5,FALSE)*$R102+VLOOKUP($S$7&amp;"_"&amp;AD$7,calc_basis!$C$5:$G$37,5,FALSE)*$S102+VLOOKUP($T$7&amp;"_"&amp;AD$7,calc_basis!$C$5:$G$37,5,FALSE)*$T102+VLOOKUP($U$7&amp;"_"&amp;AD$7,calc_basis!$C$5:$G$37,5,FALSE)*$U102</f>
        <v>0</v>
      </c>
      <c r="AE102" s="21"/>
      <c r="AG102" s="19"/>
      <c r="AH102" s="96">
        <f>'Input Data'!D101</f>
        <v>44037</v>
      </c>
      <c r="AI102" s="104">
        <f>Output!W102+AI101</f>
        <v>1003816.769581239</v>
      </c>
      <c r="AJ102" s="104">
        <f>Output!X102+AJ101</f>
        <v>1003816.769581239</v>
      </c>
      <c r="AK102" s="104">
        <f>Output!Y102+AK101</f>
        <v>1003816.769581239</v>
      </c>
      <c r="AL102" s="104">
        <f>Output!Z102+AL101</f>
        <v>1003816.769581239</v>
      </c>
      <c r="AM102" s="104">
        <f>Output!AA102+AM101</f>
        <v>0</v>
      </c>
      <c r="AN102" s="104">
        <f>Output!AB102+AN101</f>
        <v>0</v>
      </c>
      <c r="AO102" s="104">
        <f>Output!AC102+AO101</f>
        <v>1003816.769581239</v>
      </c>
      <c r="AP102" s="104">
        <f>Output!AD102+AP101</f>
        <v>0</v>
      </c>
      <c r="AQ102" s="21"/>
    </row>
    <row r="103" spans="4:43" x14ac:dyDescent="0.2">
      <c r="D103" s="19"/>
      <c r="E103" s="20"/>
      <c r="F103" s="20"/>
      <c r="G103" s="20"/>
      <c r="H103" s="20"/>
      <c r="I103" s="20"/>
      <c r="J103" s="20"/>
      <c r="K103" s="20"/>
      <c r="L103" s="20"/>
      <c r="M103" s="20"/>
      <c r="N103" s="21"/>
      <c r="P103" s="19"/>
      <c r="Q103" s="96">
        <f>'Input Data'!D102</f>
        <v>44038</v>
      </c>
      <c r="R103" s="103">
        <f>'Input Data'!F102</f>
        <v>160.14051415114301</v>
      </c>
      <c r="S103" s="103">
        <v>0</v>
      </c>
      <c r="T103" s="103">
        <f>'Input Data'!E102-'Input Data'!F102</f>
        <v>254.53059780808701</v>
      </c>
      <c r="U103" s="103">
        <f>5*'Input Data'!H102</f>
        <v>293.63348903000303</v>
      </c>
      <c r="V103" s="103"/>
      <c r="W103" s="103">
        <f>VLOOKUP($R$7&amp;"_"&amp;W$7,calc_basis!$C$5:$G$37,5,FALSE)*$R103+VLOOKUP($S$7&amp;"_"&amp;W$7,calc_basis!$C$5:$G$37,5,FALSE)*$S103+VLOOKUP($T$7&amp;"_"&amp;W$7,calc_basis!$C$5:$G$37,5,FALSE)*$T103+VLOOKUP($U$7&amp;"_"&amp;W$7,calc_basis!$C$5:$G$37,5,FALSE)*$U103</f>
        <v>18032.382949420899</v>
      </c>
      <c r="X103" s="103">
        <f>VLOOKUP($R$7&amp;"_"&amp;X$7,calc_basis!$C$5:$G$37,5,FALSE)*$R103+VLOOKUP($S$7&amp;"_"&amp;X$7,calc_basis!$C$5:$G$37,5,FALSE)*$S103+VLOOKUP($T$7&amp;"_"&amp;X$7,calc_basis!$C$5:$G$37,5,FALSE)*$T103+VLOOKUP($U$7&amp;"_"&amp;X$7,calc_basis!$C$5:$G$37,5,FALSE)*$U103</f>
        <v>18032.382949420899</v>
      </c>
      <c r="Y103" s="103">
        <f>VLOOKUP($R$7&amp;"_"&amp;Y$7,calc_basis!$C$5:$G$37,5,FALSE)*$R103+VLOOKUP($S$7&amp;"_"&amp;Y$7,calc_basis!$C$5:$G$37,5,FALSE)*$S103+VLOOKUP($T$7&amp;"_"&amp;Y$7,calc_basis!$C$5:$G$37,5,FALSE)*$T103+VLOOKUP($U$7&amp;"_"&amp;Y$7,calc_basis!$C$5:$G$37,5,FALSE)*$U103</f>
        <v>18032.382949420899</v>
      </c>
      <c r="Z103" s="103">
        <f>VLOOKUP($R$7&amp;"_"&amp;Z$7,calc_basis!$C$5:$G$37,5,FALSE)*$R103+VLOOKUP($S$7&amp;"_"&amp;Z$7,calc_basis!$C$5:$G$37,5,FALSE)*$S103+VLOOKUP($T$7&amp;"_"&amp;Z$7,calc_basis!$C$5:$G$37,5,FALSE)*$T103+VLOOKUP($U$7&amp;"_"&amp;Z$7,calc_basis!$C$5:$G$37,5,FALSE)*$U103</f>
        <v>18032.382949420899</v>
      </c>
      <c r="AA103" s="103">
        <f>VLOOKUP($R$7&amp;"_"&amp;AA$7,calc_basis!$C$5:$G$37,5,FALSE)*$R103+VLOOKUP($S$7&amp;"_"&amp;AA$7,calc_basis!$C$5:$G$37,5,FALSE)*$S103+VLOOKUP($T$7&amp;"_"&amp;AA$7,calc_basis!$C$5:$G$37,5,FALSE)*$T103+VLOOKUP($U$7&amp;"_"&amp;AA$7,calc_basis!$C$5:$G$37,5,FALSE)*$U103</f>
        <v>0</v>
      </c>
      <c r="AB103" s="103">
        <f>VLOOKUP($R$7&amp;"_"&amp;AB$7,calc_basis!$C$5:$G$37,5,FALSE)*$R103+VLOOKUP($S$7&amp;"_"&amp;AB$7,calc_basis!$C$5:$G$37,5,FALSE)*$S103+VLOOKUP($T$7&amp;"_"&amp;AB$7,calc_basis!$C$5:$G$37,5,FALSE)*$T103+VLOOKUP($U$7&amp;"_"&amp;AB$7,calc_basis!$C$5:$G$37,5,FALSE)*$U103</f>
        <v>0</v>
      </c>
      <c r="AC103" s="103">
        <f>VLOOKUP($R$7&amp;"_"&amp;AC$7,calc_basis!$C$5:$G$37,5,FALSE)*$R103+VLOOKUP($S$7&amp;"_"&amp;AC$7,calc_basis!$C$5:$G$37,5,FALSE)*$S103+VLOOKUP($T$7&amp;"_"&amp;AC$7,calc_basis!$C$5:$G$37,5,FALSE)*$T103+VLOOKUP($U$7&amp;"_"&amp;AC$7,calc_basis!$C$5:$G$37,5,FALSE)*$U103</f>
        <v>18032.382949420899</v>
      </c>
      <c r="AD103" s="103">
        <f>VLOOKUP($R$7&amp;"_"&amp;AD$7,calc_basis!$C$5:$G$37,5,FALSE)*$R103+VLOOKUP($S$7&amp;"_"&amp;AD$7,calc_basis!$C$5:$G$37,5,FALSE)*$S103+VLOOKUP($T$7&amp;"_"&amp;AD$7,calc_basis!$C$5:$G$37,5,FALSE)*$T103+VLOOKUP($U$7&amp;"_"&amp;AD$7,calc_basis!$C$5:$G$37,5,FALSE)*$U103</f>
        <v>0</v>
      </c>
      <c r="AE103" s="21"/>
      <c r="AG103" s="19"/>
      <c r="AH103" s="96">
        <f>'Input Data'!D102</f>
        <v>44038</v>
      </c>
      <c r="AI103" s="104">
        <f>Output!W103+AI102</f>
        <v>1021849.1525306599</v>
      </c>
      <c r="AJ103" s="104">
        <f>Output!X103+AJ102</f>
        <v>1021849.1525306599</v>
      </c>
      <c r="AK103" s="104">
        <f>Output!Y103+AK102</f>
        <v>1021849.1525306599</v>
      </c>
      <c r="AL103" s="104">
        <f>Output!Z103+AL102</f>
        <v>1021849.1525306599</v>
      </c>
      <c r="AM103" s="104">
        <f>Output!AA103+AM102</f>
        <v>0</v>
      </c>
      <c r="AN103" s="104">
        <f>Output!AB103+AN102</f>
        <v>0</v>
      </c>
      <c r="AO103" s="104">
        <f>Output!AC103+AO102</f>
        <v>1021849.1525306599</v>
      </c>
      <c r="AP103" s="104">
        <f>Output!AD103+AP102</f>
        <v>0</v>
      </c>
      <c r="AQ103" s="21"/>
    </row>
    <row r="104" spans="4:43" ht="1" customHeight="1" x14ac:dyDescent="0.2">
      <c r="D104" s="19"/>
      <c r="E104" s="20"/>
      <c r="F104" s="20"/>
      <c r="G104" s="20"/>
      <c r="H104" s="20"/>
      <c r="I104" s="20"/>
      <c r="J104" s="20"/>
      <c r="K104" s="20"/>
      <c r="L104" s="20"/>
      <c r="M104" s="20"/>
      <c r="N104" s="21"/>
      <c r="P104" s="19"/>
      <c r="Q104" s="96">
        <f>'Input Data'!D103</f>
        <v>44039</v>
      </c>
      <c r="R104" s="103">
        <f>'Input Data'!F103</f>
        <v>159.813443195232</v>
      </c>
      <c r="S104" s="103">
        <v>0</v>
      </c>
      <c r="T104" s="103">
        <f>'Input Data'!E103-'Input Data'!F103</f>
        <v>253.75078477118703</v>
      </c>
      <c r="U104" s="103">
        <f>5*'Input Data'!H103</f>
        <v>292.30721543186246</v>
      </c>
      <c r="V104" s="103"/>
      <c r="W104" s="103">
        <f>VLOOKUP($R$7&amp;"_"&amp;W$7,calc_basis!$C$5:$G$37,5,FALSE)*$R104+VLOOKUP($S$7&amp;"_"&amp;W$7,calc_basis!$C$5:$G$37,5,FALSE)*$S104+VLOOKUP($T$7&amp;"_"&amp;W$7,calc_basis!$C$5:$G$37,5,FALSE)*$T104+VLOOKUP($U$7&amp;"_"&amp;W$7,calc_basis!$C$5:$G$37,5,FALSE)*$U104</f>
        <v>17974.683455057268</v>
      </c>
      <c r="X104" s="103">
        <f>VLOOKUP($R$7&amp;"_"&amp;X$7,calc_basis!$C$5:$G$37,5,FALSE)*$R104+VLOOKUP($S$7&amp;"_"&amp;X$7,calc_basis!$C$5:$G$37,5,FALSE)*$S104+VLOOKUP($T$7&amp;"_"&amp;X$7,calc_basis!$C$5:$G$37,5,FALSE)*$T104+VLOOKUP($U$7&amp;"_"&amp;X$7,calc_basis!$C$5:$G$37,5,FALSE)*$U104</f>
        <v>17974.683455057268</v>
      </c>
      <c r="Y104" s="103">
        <f>VLOOKUP($R$7&amp;"_"&amp;Y$7,calc_basis!$C$5:$G$37,5,FALSE)*$R104+VLOOKUP($S$7&amp;"_"&amp;Y$7,calc_basis!$C$5:$G$37,5,FALSE)*$S104+VLOOKUP($T$7&amp;"_"&amp;Y$7,calc_basis!$C$5:$G$37,5,FALSE)*$T104+VLOOKUP($U$7&amp;"_"&amp;Y$7,calc_basis!$C$5:$G$37,5,FALSE)*$U104</f>
        <v>17974.683455057268</v>
      </c>
      <c r="Z104" s="103">
        <f>VLOOKUP($R$7&amp;"_"&amp;Z$7,calc_basis!$C$5:$G$37,5,FALSE)*$R104+VLOOKUP($S$7&amp;"_"&amp;Z$7,calc_basis!$C$5:$G$37,5,FALSE)*$S104+VLOOKUP($T$7&amp;"_"&amp;Z$7,calc_basis!$C$5:$G$37,5,FALSE)*$T104+VLOOKUP($U$7&amp;"_"&amp;Z$7,calc_basis!$C$5:$G$37,5,FALSE)*$U104</f>
        <v>17974.683455057268</v>
      </c>
      <c r="AA104" s="103">
        <f>VLOOKUP($R$7&amp;"_"&amp;AA$7,calc_basis!$C$5:$G$37,5,FALSE)*$R104+VLOOKUP($S$7&amp;"_"&amp;AA$7,calc_basis!$C$5:$G$37,5,FALSE)*$S104+VLOOKUP($T$7&amp;"_"&amp;AA$7,calc_basis!$C$5:$G$37,5,FALSE)*$T104+VLOOKUP($U$7&amp;"_"&amp;AA$7,calc_basis!$C$5:$G$37,5,FALSE)*$U104</f>
        <v>0</v>
      </c>
      <c r="AB104" s="103">
        <f>VLOOKUP($R$7&amp;"_"&amp;AB$7,calc_basis!$C$5:$G$37,5,FALSE)*$R104+VLOOKUP($S$7&amp;"_"&amp;AB$7,calc_basis!$C$5:$G$37,5,FALSE)*$S104+VLOOKUP($T$7&amp;"_"&amp;AB$7,calc_basis!$C$5:$G$37,5,FALSE)*$T104+VLOOKUP($U$7&amp;"_"&amp;AB$7,calc_basis!$C$5:$G$37,5,FALSE)*$U104</f>
        <v>0</v>
      </c>
      <c r="AC104" s="103">
        <f>VLOOKUP($R$7&amp;"_"&amp;AC$7,calc_basis!$C$5:$G$37,5,FALSE)*$R104+VLOOKUP($S$7&amp;"_"&amp;AC$7,calc_basis!$C$5:$G$37,5,FALSE)*$S104+VLOOKUP($T$7&amp;"_"&amp;AC$7,calc_basis!$C$5:$G$37,5,FALSE)*$T104+VLOOKUP($U$7&amp;"_"&amp;AC$7,calc_basis!$C$5:$G$37,5,FALSE)*$U104</f>
        <v>17974.683455057268</v>
      </c>
      <c r="AD104" s="103">
        <f>VLOOKUP($R$7&amp;"_"&amp;AD$7,calc_basis!$C$5:$G$37,5,FALSE)*$R104+VLOOKUP($S$7&amp;"_"&amp;AD$7,calc_basis!$C$5:$G$37,5,FALSE)*$S104+VLOOKUP($T$7&amp;"_"&amp;AD$7,calc_basis!$C$5:$G$37,5,FALSE)*$T104+VLOOKUP($U$7&amp;"_"&amp;AD$7,calc_basis!$C$5:$G$37,5,FALSE)*$U104</f>
        <v>0</v>
      </c>
      <c r="AE104" s="21"/>
      <c r="AG104" s="19"/>
      <c r="AH104" s="96">
        <f>'Input Data'!D103</f>
        <v>44039</v>
      </c>
      <c r="AI104" s="104">
        <f>Output!W104+AI103</f>
        <v>1039823.8359857171</v>
      </c>
      <c r="AJ104" s="104">
        <f>Output!X104+AJ103</f>
        <v>1039823.8359857171</v>
      </c>
      <c r="AK104" s="104">
        <f>Output!Y104+AK103</f>
        <v>1039823.8359857171</v>
      </c>
      <c r="AL104" s="104">
        <f>Output!Z104+AL103</f>
        <v>1039823.8359857171</v>
      </c>
      <c r="AM104" s="104">
        <f>Output!AA104+AM103</f>
        <v>0</v>
      </c>
      <c r="AN104" s="104">
        <f>Output!AB104+AN103</f>
        <v>0</v>
      </c>
      <c r="AO104" s="104">
        <f>Output!AC104+AO103</f>
        <v>1039823.8359857171</v>
      </c>
      <c r="AP104" s="104">
        <f>Output!AD104+AP103</f>
        <v>0</v>
      </c>
      <c r="AQ104" s="21"/>
    </row>
    <row r="105" spans="4:43" x14ac:dyDescent="0.2">
      <c r="D105" s="19"/>
      <c r="E105" s="20"/>
      <c r="F105" s="20"/>
      <c r="G105" s="20"/>
      <c r="H105" s="20"/>
      <c r="I105" s="20"/>
      <c r="J105" s="20"/>
      <c r="K105" s="20"/>
      <c r="L105" s="20"/>
      <c r="M105" s="20"/>
      <c r="N105" s="21"/>
      <c r="P105" s="19"/>
      <c r="Q105" s="96">
        <f>'Input Data'!D104</f>
        <v>44040</v>
      </c>
      <c r="R105" s="103">
        <f>'Input Data'!F104</f>
        <v>159.38846674699201</v>
      </c>
      <c r="S105" s="103">
        <v>0</v>
      </c>
      <c r="T105" s="103">
        <f>'Input Data'!E104-'Input Data'!F104</f>
        <v>252.81802537985598</v>
      </c>
      <c r="U105" s="103">
        <f>5*'Input Data'!H104</f>
        <v>290.8116705551875</v>
      </c>
      <c r="V105" s="103"/>
      <c r="W105" s="103">
        <f>VLOOKUP($R$7&amp;"_"&amp;W$7,calc_basis!$C$5:$G$37,5,FALSE)*$R105+VLOOKUP($S$7&amp;"_"&amp;W$7,calc_basis!$C$5:$G$37,5,FALSE)*$S105+VLOOKUP($T$7&amp;"_"&amp;W$7,calc_basis!$C$5:$G$37,5,FALSE)*$T105+VLOOKUP($U$7&amp;"_"&amp;W$7,calc_basis!$C$5:$G$37,5,FALSE)*$U105</f>
        <v>17906.237832461647</v>
      </c>
      <c r="X105" s="103">
        <f>VLOOKUP($R$7&amp;"_"&amp;X$7,calc_basis!$C$5:$G$37,5,FALSE)*$R105+VLOOKUP($S$7&amp;"_"&amp;X$7,calc_basis!$C$5:$G$37,5,FALSE)*$S105+VLOOKUP($T$7&amp;"_"&amp;X$7,calc_basis!$C$5:$G$37,5,FALSE)*$T105+VLOOKUP($U$7&amp;"_"&amp;X$7,calc_basis!$C$5:$G$37,5,FALSE)*$U105</f>
        <v>17906.237832461647</v>
      </c>
      <c r="Y105" s="103">
        <f>VLOOKUP($R$7&amp;"_"&amp;Y$7,calc_basis!$C$5:$G$37,5,FALSE)*$R105+VLOOKUP($S$7&amp;"_"&amp;Y$7,calc_basis!$C$5:$G$37,5,FALSE)*$S105+VLOOKUP($T$7&amp;"_"&amp;Y$7,calc_basis!$C$5:$G$37,5,FALSE)*$T105+VLOOKUP($U$7&amp;"_"&amp;Y$7,calc_basis!$C$5:$G$37,5,FALSE)*$U105</f>
        <v>17906.237832461647</v>
      </c>
      <c r="Z105" s="103">
        <f>VLOOKUP($R$7&amp;"_"&amp;Z$7,calc_basis!$C$5:$G$37,5,FALSE)*$R105+VLOOKUP($S$7&amp;"_"&amp;Z$7,calc_basis!$C$5:$G$37,5,FALSE)*$S105+VLOOKUP($T$7&amp;"_"&amp;Z$7,calc_basis!$C$5:$G$37,5,FALSE)*$T105+VLOOKUP($U$7&amp;"_"&amp;Z$7,calc_basis!$C$5:$G$37,5,FALSE)*$U105</f>
        <v>17906.237832461647</v>
      </c>
      <c r="AA105" s="103">
        <f>VLOOKUP($R$7&amp;"_"&amp;AA$7,calc_basis!$C$5:$G$37,5,FALSE)*$R105+VLOOKUP($S$7&amp;"_"&amp;AA$7,calc_basis!$C$5:$G$37,5,FALSE)*$S105+VLOOKUP($T$7&amp;"_"&amp;AA$7,calc_basis!$C$5:$G$37,5,FALSE)*$T105+VLOOKUP($U$7&amp;"_"&amp;AA$7,calc_basis!$C$5:$G$37,5,FALSE)*$U105</f>
        <v>0</v>
      </c>
      <c r="AB105" s="103">
        <f>VLOOKUP($R$7&amp;"_"&amp;AB$7,calc_basis!$C$5:$G$37,5,FALSE)*$R105+VLOOKUP($S$7&amp;"_"&amp;AB$7,calc_basis!$C$5:$G$37,5,FALSE)*$S105+VLOOKUP($T$7&amp;"_"&amp;AB$7,calc_basis!$C$5:$G$37,5,FALSE)*$T105+VLOOKUP($U$7&amp;"_"&amp;AB$7,calc_basis!$C$5:$G$37,5,FALSE)*$U105</f>
        <v>0</v>
      </c>
      <c r="AC105" s="103">
        <f>VLOOKUP($R$7&amp;"_"&amp;AC$7,calc_basis!$C$5:$G$37,5,FALSE)*$R105+VLOOKUP($S$7&amp;"_"&amp;AC$7,calc_basis!$C$5:$G$37,5,FALSE)*$S105+VLOOKUP($T$7&amp;"_"&amp;AC$7,calc_basis!$C$5:$G$37,5,FALSE)*$T105+VLOOKUP($U$7&amp;"_"&amp;AC$7,calc_basis!$C$5:$G$37,5,FALSE)*$U105</f>
        <v>17906.237832461647</v>
      </c>
      <c r="AD105" s="103">
        <f>VLOOKUP($R$7&amp;"_"&amp;AD$7,calc_basis!$C$5:$G$37,5,FALSE)*$R105+VLOOKUP($S$7&amp;"_"&amp;AD$7,calc_basis!$C$5:$G$37,5,FALSE)*$S105+VLOOKUP($T$7&amp;"_"&amp;AD$7,calc_basis!$C$5:$G$37,5,FALSE)*$T105+VLOOKUP($U$7&amp;"_"&amp;AD$7,calc_basis!$C$5:$G$37,5,FALSE)*$U105</f>
        <v>0</v>
      </c>
      <c r="AE105" s="21"/>
      <c r="AG105" s="19"/>
      <c r="AH105" s="96">
        <f>'Input Data'!D104</f>
        <v>44040</v>
      </c>
      <c r="AI105" s="104">
        <f>Output!W105+AI104</f>
        <v>1057730.0738181788</v>
      </c>
      <c r="AJ105" s="104">
        <f>Output!X105+AJ104</f>
        <v>1057730.0738181788</v>
      </c>
      <c r="AK105" s="104">
        <f>Output!Y105+AK104</f>
        <v>1057730.0738181788</v>
      </c>
      <c r="AL105" s="104">
        <f>Output!Z105+AL104</f>
        <v>1057730.0738181788</v>
      </c>
      <c r="AM105" s="104">
        <f>Output!AA105+AM104</f>
        <v>0</v>
      </c>
      <c r="AN105" s="104">
        <f>Output!AB105+AN104</f>
        <v>0</v>
      </c>
      <c r="AO105" s="104">
        <f>Output!AC105+AO104</f>
        <v>1057730.0738181788</v>
      </c>
      <c r="AP105" s="104">
        <f>Output!AD105+AP104</f>
        <v>0</v>
      </c>
      <c r="AQ105" s="21"/>
    </row>
    <row r="106" spans="4:43" ht="1" customHeight="1" x14ac:dyDescent="0.2">
      <c r="D106" s="19"/>
      <c r="E106" s="20"/>
      <c r="F106" s="20"/>
      <c r="G106" s="20"/>
      <c r="H106" s="20"/>
      <c r="I106" s="20"/>
      <c r="J106" s="20"/>
      <c r="K106" s="20"/>
      <c r="L106" s="20"/>
      <c r="M106" s="20"/>
      <c r="N106" s="21"/>
      <c r="P106" s="19"/>
      <c r="Q106" s="96">
        <f>'Input Data'!D105</f>
        <v>44041</v>
      </c>
      <c r="R106" s="103">
        <f>'Input Data'!F105</f>
        <v>158.86704101444201</v>
      </c>
      <c r="S106" s="103">
        <v>0</v>
      </c>
      <c r="T106" s="103">
        <f>'Input Data'!E105-'Input Data'!F105</f>
        <v>251.73526825533497</v>
      </c>
      <c r="U106" s="103">
        <f>5*'Input Data'!H105</f>
        <v>289.15120652008898</v>
      </c>
      <c r="V106" s="103"/>
      <c r="W106" s="103">
        <f>VLOOKUP($R$7&amp;"_"&amp;W$7,calc_basis!$C$5:$G$37,5,FALSE)*$R106+VLOOKUP($S$7&amp;"_"&amp;W$7,calc_basis!$C$5:$G$37,5,FALSE)*$S106+VLOOKUP($T$7&amp;"_"&amp;W$7,calc_basis!$C$5:$G$37,5,FALSE)*$T106+VLOOKUP($U$7&amp;"_"&amp;W$7,calc_basis!$C$5:$G$37,5,FALSE)*$U106</f>
        <v>17827.258887697295</v>
      </c>
      <c r="X106" s="103">
        <f>VLOOKUP($R$7&amp;"_"&amp;X$7,calc_basis!$C$5:$G$37,5,FALSE)*$R106+VLOOKUP($S$7&amp;"_"&amp;X$7,calc_basis!$C$5:$G$37,5,FALSE)*$S106+VLOOKUP($T$7&amp;"_"&amp;X$7,calc_basis!$C$5:$G$37,5,FALSE)*$T106+VLOOKUP($U$7&amp;"_"&amp;X$7,calc_basis!$C$5:$G$37,5,FALSE)*$U106</f>
        <v>17827.258887697295</v>
      </c>
      <c r="Y106" s="103">
        <f>VLOOKUP($R$7&amp;"_"&amp;Y$7,calc_basis!$C$5:$G$37,5,FALSE)*$R106+VLOOKUP($S$7&amp;"_"&amp;Y$7,calc_basis!$C$5:$G$37,5,FALSE)*$S106+VLOOKUP($T$7&amp;"_"&amp;Y$7,calc_basis!$C$5:$G$37,5,FALSE)*$T106+VLOOKUP($U$7&amp;"_"&amp;Y$7,calc_basis!$C$5:$G$37,5,FALSE)*$U106</f>
        <v>17827.258887697295</v>
      </c>
      <c r="Z106" s="103">
        <f>VLOOKUP($R$7&amp;"_"&amp;Z$7,calc_basis!$C$5:$G$37,5,FALSE)*$R106+VLOOKUP($S$7&amp;"_"&amp;Z$7,calc_basis!$C$5:$G$37,5,FALSE)*$S106+VLOOKUP($T$7&amp;"_"&amp;Z$7,calc_basis!$C$5:$G$37,5,FALSE)*$T106+VLOOKUP($U$7&amp;"_"&amp;Z$7,calc_basis!$C$5:$G$37,5,FALSE)*$U106</f>
        <v>17827.258887697295</v>
      </c>
      <c r="AA106" s="103">
        <f>VLOOKUP($R$7&amp;"_"&amp;AA$7,calc_basis!$C$5:$G$37,5,FALSE)*$R106+VLOOKUP($S$7&amp;"_"&amp;AA$7,calc_basis!$C$5:$G$37,5,FALSE)*$S106+VLOOKUP($T$7&amp;"_"&amp;AA$7,calc_basis!$C$5:$G$37,5,FALSE)*$T106+VLOOKUP($U$7&amp;"_"&amp;AA$7,calc_basis!$C$5:$G$37,5,FALSE)*$U106</f>
        <v>0</v>
      </c>
      <c r="AB106" s="103">
        <f>VLOOKUP($R$7&amp;"_"&amp;AB$7,calc_basis!$C$5:$G$37,5,FALSE)*$R106+VLOOKUP($S$7&amp;"_"&amp;AB$7,calc_basis!$C$5:$G$37,5,FALSE)*$S106+VLOOKUP($T$7&amp;"_"&amp;AB$7,calc_basis!$C$5:$G$37,5,FALSE)*$T106+VLOOKUP($U$7&amp;"_"&amp;AB$7,calc_basis!$C$5:$G$37,5,FALSE)*$U106</f>
        <v>0</v>
      </c>
      <c r="AC106" s="103">
        <f>VLOOKUP($R$7&amp;"_"&amp;AC$7,calc_basis!$C$5:$G$37,5,FALSE)*$R106+VLOOKUP($S$7&amp;"_"&amp;AC$7,calc_basis!$C$5:$G$37,5,FALSE)*$S106+VLOOKUP($T$7&amp;"_"&amp;AC$7,calc_basis!$C$5:$G$37,5,FALSE)*$T106+VLOOKUP($U$7&amp;"_"&amp;AC$7,calc_basis!$C$5:$G$37,5,FALSE)*$U106</f>
        <v>17827.258887697295</v>
      </c>
      <c r="AD106" s="103">
        <f>VLOOKUP($R$7&amp;"_"&amp;AD$7,calc_basis!$C$5:$G$37,5,FALSE)*$R106+VLOOKUP($S$7&amp;"_"&amp;AD$7,calc_basis!$C$5:$G$37,5,FALSE)*$S106+VLOOKUP($T$7&amp;"_"&amp;AD$7,calc_basis!$C$5:$G$37,5,FALSE)*$T106+VLOOKUP($U$7&amp;"_"&amp;AD$7,calc_basis!$C$5:$G$37,5,FALSE)*$U106</f>
        <v>0</v>
      </c>
      <c r="AE106" s="21"/>
      <c r="AG106" s="19"/>
      <c r="AH106" s="96">
        <f>'Input Data'!D105</f>
        <v>44041</v>
      </c>
      <c r="AI106" s="104">
        <f>Output!W106+AI105</f>
        <v>1075557.3327058761</v>
      </c>
      <c r="AJ106" s="104">
        <f>Output!X106+AJ105</f>
        <v>1075557.3327058761</v>
      </c>
      <c r="AK106" s="104">
        <f>Output!Y106+AK105</f>
        <v>1075557.3327058761</v>
      </c>
      <c r="AL106" s="104">
        <f>Output!Z106+AL105</f>
        <v>1075557.3327058761</v>
      </c>
      <c r="AM106" s="104">
        <f>Output!AA106+AM105</f>
        <v>0</v>
      </c>
      <c r="AN106" s="104">
        <f>Output!AB106+AN105</f>
        <v>0</v>
      </c>
      <c r="AO106" s="104">
        <f>Output!AC106+AO105</f>
        <v>1075557.3327058761</v>
      </c>
      <c r="AP106" s="104">
        <f>Output!AD106+AP105</f>
        <v>0</v>
      </c>
      <c r="AQ106" s="21"/>
    </row>
    <row r="107" spans="4:43" x14ac:dyDescent="0.2">
      <c r="D107" s="19"/>
      <c r="E107" s="20"/>
      <c r="F107" s="20"/>
      <c r="G107" s="20"/>
      <c r="H107" s="20"/>
      <c r="I107" s="20"/>
      <c r="J107" s="20"/>
      <c r="K107" s="20"/>
      <c r="L107" s="20"/>
      <c r="M107" s="20"/>
      <c r="N107" s="21"/>
      <c r="P107" s="19"/>
      <c r="Q107" s="96">
        <f>'Input Data'!D106</f>
        <v>44042</v>
      </c>
      <c r="R107" s="103">
        <f>'Input Data'!F106</f>
        <v>158.25085104095299</v>
      </c>
      <c r="S107" s="103">
        <v>0</v>
      </c>
      <c r="T107" s="103">
        <f>'Input Data'!E106-'Input Data'!F106</f>
        <v>250.50580332018703</v>
      </c>
      <c r="U107" s="103">
        <f>5*'Input Data'!H106</f>
        <v>287.33051686155699</v>
      </c>
      <c r="V107" s="103"/>
      <c r="W107" s="103">
        <f>VLOOKUP($R$7&amp;"_"&amp;W$7,calc_basis!$C$5:$G$37,5,FALSE)*$R107+VLOOKUP($S$7&amp;"_"&amp;W$7,calc_basis!$C$5:$G$37,5,FALSE)*$S107+VLOOKUP($T$7&amp;"_"&amp;W$7,calc_basis!$C$5:$G$37,5,FALSE)*$T107+VLOOKUP($U$7&amp;"_"&amp;W$7,calc_basis!$C$5:$G$37,5,FALSE)*$U107</f>
        <v>17737.983037781687</v>
      </c>
      <c r="X107" s="103">
        <f>VLOOKUP($R$7&amp;"_"&amp;X$7,calc_basis!$C$5:$G$37,5,FALSE)*$R107+VLOOKUP($S$7&amp;"_"&amp;X$7,calc_basis!$C$5:$G$37,5,FALSE)*$S107+VLOOKUP($T$7&amp;"_"&amp;X$7,calc_basis!$C$5:$G$37,5,FALSE)*$T107+VLOOKUP($U$7&amp;"_"&amp;X$7,calc_basis!$C$5:$G$37,5,FALSE)*$U107</f>
        <v>17737.983037781687</v>
      </c>
      <c r="Y107" s="103">
        <f>VLOOKUP($R$7&amp;"_"&amp;Y$7,calc_basis!$C$5:$G$37,5,FALSE)*$R107+VLOOKUP($S$7&amp;"_"&amp;Y$7,calc_basis!$C$5:$G$37,5,FALSE)*$S107+VLOOKUP($T$7&amp;"_"&amp;Y$7,calc_basis!$C$5:$G$37,5,FALSE)*$T107+VLOOKUP($U$7&amp;"_"&amp;Y$7,calc_basis!$C$5:$G$37,5,FALSE)*$U107</f>
        <v>17737.983037781687</v>
      </c>
      <c r="Z107" s="103">
        <f>VLOOKUP($R$7&amp;"_"&amp;Z$7,calc_basis!$C$5:$G$37,5,FALSE)*$R107+VLOOKUP($S$7&amp;"_"&amp;Z$7,calc_basis!$C$5:$G$37,5,FALSE)*$S107+VLOOKUP($T$7&amp;"_"&amp;Z$7,calc_basis!$C$5:$G$37,5,FALSE)*$T107+VLOOKUP($U$7&amp;"_"&amp;Z$7,calc_basis!$C$5:$G$37,5,FALSE)*$U107</f>
        <v>17737.983037781687</v>
      </c>
      <c r="AA107" s="103">
        <f>VLOOKUP($R$7&amp;"_"&amp;AA$7,calc_basis!$C$5:$G$37,5,FALSE)*$R107+VLOOKUP($S$7&amp;"_"&amp;AA$7,calc_basis!$C$5:$G$37,5,FALSE)*$S107+VLOOKUP($T$7&amp;"_"&amp;AA$7,calc_basis!$C$5:$G$37,5,FALSE)*$T107+VLOOKUP($U$7&amp;"_"&amp;AA$7,calc_basis!$C$5:$G$37,5,FALSE)*$U107</f>
        <v>0</v>
      </c>
      <c r="AB107" s="103">
        <f>VLOOKUP($R$7&amp;"_"&amp;AB$7,calc_basis!$C$5:$G$37,5,FALSE)*$R107+VLOOKUP($S$7&amp;"_"&amp;AB$7,calc_basis!$C$5:$G$37,5,FALSE)*$S107+VLOOKUP($T$7&amp;"_"&amp;AB$7,calc_basis!$C$5:$G$37,5,FALSE)*$T107+VLOOKUP($U$7&amp;"_"&amp;AB$7,calc_basis!$C$5:$G$37,5,FALSE)*$U107</f>
        <v>0</v>
      </c>
      <c r="AC107" s="103">
        <f>VLOOKUP($R$7&amp;"_"&amp;AC$7,calc_basis!$C$5:$G$37,5,FALSE)*$R107+VLOOKUP($S$7&amp;"_"&amp;AC$7,calc_basis!$C$5:$G$37,5,FALSE)*$S107+VLOOKUP($T$7&amp;"_"&amp;AC$7,calc_basis!$C$5:$G$37,5,FALSE)*$T107+VLOOKUP($U$7&amp;"_"&amp;AC$7,calc_basis!$C$5:$G$37,5,FALSE)*$U107</f>
        <v>17737.983037781687</v>
      </c>
      <c r="AD107" s="103">
        <f>VLOOKUP($R$7&amp;"_"&amp;AD$7,calc_basis!$C$5:$G$37,5,FALSE)*$R107+VLOOKUP($S$7&amp;"_"&amp;AD$7,calc_basis!$C$5:$G$37,5,FALSE)*$S107+VLOOKUP($T$7&amp;"_"&amp;AD$7,calc_basis!$C$5:$G$37,5,FALSE)*$T107+VLOOKUP($U$7&amp;"_"&amp;AD$7,calc_basis!$C$5:$G$37,5,FALSE)*$U107</f>
        <v>0</v>
      </c>
      <c r="AE107" s="21"/>
      <c r="AG107" s="19"/>
      <c r="AH107" s="96">
        <f>'Input Data'!D106</f>
        <v>44042</v>
      </c>
      <c r="AI107" s="104">
        <f>Output!W107+AI106</f>
        <v>1093295.3157436578</v>
      </c>
      <c r="AJ107" s="104">
        <f>Output!X107+AJ106</f>
        <v>1093295.3157436578</v>
      </c>
      <c r="AK107" s="104">
        <f>Output!Y107+AK106</f>
        <v>1093295.3157436578</v>
      </c>
      <c r="AL107" s="104">
        <f>Output!Z107+AL106</f>
        <v>1093295.3157436578</v>
      </c>
      <c r="AM107" s="104">
        <f>Output!AA107+AM106</f>
        <v>0</v>
      </c>
      <c r="AN107" s="104">
        <f>Output!AB107+AN106</f>
        <v>0</v>
      </c>
      <c r="AO107" s="104">
        <f>Output!AC107+AO106</f>
        <v>1093295.3157436578</v>
      </c>
      <c r="AP107" s="104">
        <f>Output!AD107+AP106</f>
        <v>0</v>
      </c>
      <c r="AQ107" s="21"/>
    </row>
    <row r="108" spans="4:43" ht="1" customHeight="1" x14ac:dyDescent="0.2">
      <c r="D108" s="19"/>
      <c r="E108" s="20"/>
      <c r="F108" s="20"/>
      <c r="G108" s="20"/>
      <c r="H108" s="20"/>
      <c r="I108" s="20"/>
      <c r="J108" s="20"/>
      <c r="K108" s="20"/>
      <c r="L108" s="20"/>
      <c r="M108" s="20"/>
      <c r="N108" s="21"/>
      <c r="P108" s="19"/>
      <c r="Q108" s="20"/>
      <c r="R108" s="20"/>
      <c r="S108" s="20"/>
      <c r="T108" s="20"/>
      <c r="U108" s="20"/>
      <c r="V108" s="20"/>
      <c r="W108" s="20"/>
      <c r="X108" s="20"/>
      <c r="Y108" s="20"/>
      <c r="Z108" s="20"/>
      <c r="AA108" s="20"/>
      <c r="AB108" s="20"/>
      <c r="AC108" s="20"/>
      <c r="AD108" s="20"/>
      <c r="AE108" s="21"/>
      <c r="AG108" s="19"/>
      <c r="AH108" s="105">
        <f>'Input Data'!D107</f>
        <v>0</v>
      </c>
      <c r="AI108" s="20"/>
      <c r="AJ108" s="20"/>
      <c r="AK108" s="20"/>
      <c r="AL108" s="20"/>
      <c r="AM108" s="20"/>
      <c r="AN108" s="20"/>
      <c r="AO108" s="20"/>
      <c r="AP108" s="20"/>
      <c r="AQ108" s="21"/>
    </row>
    <row r="109" spans="4:43" x14ac:dyDescent="0.2">
      <c r="D109" s="19"/>
      <c r="E109" s="20"/>
      <c r="F109" s="20"/>
      <c r="G109" s="20"/>
      <c r="H109" s="20"/>
      <c r="I109" s="20"/>
      <c r="J109" s="20"/>
      <c r="K109" s="20"/>
      <c r="L109" s="20"/>
      <c r="M109" s="20"/>
      <c r="N109" s="21"/>
      <c r="P109" s="22"/>
      <c r="Q109" s="23"/>
      <c r="R109" s="23"/>
      <c r="S109" s="23"/>
      <c r="T109" s="23"/>
      <c r="U109" s="23"/>
      <c r="V109" s="23"/>
      <c r="W109" s="23"/>
      <c r="X109" s="23"/>
      <c r="Y109" s="23"/>
      <c r="Z109" s="23"/>
      <c r="AA109" s="23"/>
      <c r="AB109" s="23"/>
      <c r="AC109" s="23"/>
      <c r="AD109" s="23"/>
      <c r="AE109" s="24"/>
      <c r="AG109" s="22"/>
      <c r="AH109" s="23"/>
      <c r="AI109" s="23"/>
      <c r="AJ109" s="23"/>
      <c r="AK109" s="23"/>
      <c r="AL109" s="23"/>
      <c r="AM109" s="23"/>
      <c r="AN109" s="23"/>
      <c r="AO109" s="23"/>
      <c r="AP109" s="23"/>
      <c r="AQ109" s="24"/>
    </row>
    <row r="110" spans="4:43" x14ac:dyDescent="0.2">
      <c r="D110" s="19"/>
      <c r="E110" s="20"/>
      <c r="F110" s="20"/>
      <c r="G110" s="20"/>
      <c r="H110" s="20"/>
      <c r="I110" s="20"/>
      <c r="J110" s="20"/>
      <c r="K110" s="20"/>
      <c r="L110" s="20"/>
      <c r="M110" s="20"/>
      <c r="N110" s="21"/>
      <c r="P110" s="100"/>
      <c r="Q110" s="100"/>
      <c r="R110" s="100"/>
      <c r="S110" s="100"/>
      <c r="T110" s="100"/>
      <c r="U110" s="100"/>
      <c r="V110" s="100"/>
      <c r="W110" s="100"/>
      <c r="X110" s="100"/>
      <c r="Y110" s="100"/>
      <c r="Z110" s="100"/>
      <c r="AA110" s="100"/>
      <c r="AB110" s="100"/>
      <c r="AC110" s="100"/>
      <c r="AD110" s="100"/>
      <c r="AE110" s="100"/>
    </row>
    <row r="111" spans="4:43" x14ac:dyDescent="0.2">
      <c r="D111" s="19"/>
      <c r="E111" s="20"/>
      <c r="F111" s="20"/>
      <c r="G111" s="20"/>
      <c r="H111" s="20"/>
      <c r="I111" s="20"/>
      <c r="J111" s="20"/>
      <c r="K111" s="20"/>
      <c r="L111" s="20"/>
      <c r="M111" s="20"/>
      <c r="N111" s="21"/>
      <c r="P111" s="92"/>
      <c r="Q111" s="92"/>
      <c r="R111" s="92"/>
      <c r="S111" s="92"/>
      <c r="T111" s="92"/>
      <c r="U111" s="92"/>
      <c r="V111" s="92"/>
      <c r="W111" s="92"/>
      <c r="X111" s="92"/>
      <c r="Y111" s="92"/>
      <c r="Z111" s="92"/>
      <c r="AA111" s="92"/>
      <c r="AB111" s="92"/>
      <c r="AC111" s="92"/>
      <c r="AD111" s="92"/>
      <c r="AE111" s="92"/>
    </row>
    <row r="112" spans="4:43" x14ac:dyDescent="0.2">
      <c r="D112" s="19"/>
      <c r="E112" s="20"/>
      <c r="F112" s="20"/>
      <c r="G112" s="20"/>
      <c r="H112" s="20"/>
      <c r="I112" s="20"/>
      <c r="J112" s="20"/>
      <c r="K112" s="20"/>
      <c r="L112" s="20"/>
      <c r="M112" s="20"/>
      <c r="N112" s="21"/>
      <c r="P112" s="92"/>
      <c r="Q112" s="92"/>
      <c r="R112" s="92"/>
      <c r="S112" s="92"/>
      <c r="T112" s="92"/>
      <c r="U112" s="92"/>
      <c r="V112" s="92"/>
      <c r="W112" s="92"/>
      <c r="X112" s="92"/>
      <c r="Y112" s="92"/>
      <c r="Z112" s="92"/>
      <c r="AA112" s="92"/>
      <c r="AB112" s="92"/>
      <c r="AC112" s="92"/>
      <c r="AD112" s="92"/>
      <c r="AE112" s="92"/>
    </row>
    <row r="113" spans="4:31" ht="1" customHeight="1" x14ac:dyDescent="0.2">
      <c r="D113" s="19"/>
      <c r="E113" s="20"/>
      <c r="F113" s="20"/>
      <c r="G113" s="20"/>
      <c r="H113" s="20"/>
      <c r="I113" s="20"/>
      <c r="J113" s="20"/>
      <c r="K113" s="20"/>
      <c r="L113" s="20"/>
      <c r="M113" s="20"/>
      <c r="N113" s="21"/>
      <c r="P113" s="92"/>
      <c r="Q113" s="92"/>
      <c r="R113" s="92"/>
      <c r="S113" s="92"/>
      <c r="T113" s="92"/>
      <c r="U113" s="92"/>
      <c r="V113" s="92"/>
      <c r="W113" s="92"/>
      <c r="X113" s="92"/>
      <c r="Y113" s="92"/>
      <c r="Z113" s="92"/>
      <c r="AA113" s="92"/>
      <c r="AB113" s="92"/>
      <c r="AC113" s="92"/>
      <c r="AD113" s="92"/>
      <c r="AE113" s="92"/>
    </row>
    <row r="114" spans="4:31" x14ac:dyDescent="0.2">
      <c r="D114" s="19"/>
      <c r="E114" s="20"/>
      <c r="F114" s="20"/>
      <c r="G114" s="20"/>
      <c r="H114" s="20"/>
      <c r="I114" s="20"/>
      <c r="J114" s="20"/>
      <c r="K114" s="20"/>
      <c r="L114" s="20"/>
      <c r="M114" s="20"/>
      <c r="N114" s="21"/>
      <c r="P114" s="92"/>
      <c r="Q114" s="92"/>
      <c r="R114" s="92"/>
      <c r="S114" s="92"/>
      <c r="T114" s="92"/>
      <c r="U114" s="92"/>
      <c r="V114" s="92"/>
      <c r="W114" s="92"/>
      <c r="X114" s="92"/>
      <c r="Y114" s="92"/>
      <c r="Z114" s="92"/>
      <c r="AA114" s="92"/>
      <c r="AB114" s="92"/>
      <c r="AC114" s="92"/>
      <c r="AD114" s="92"/>
      <c r="AE114" s="92"/>
    </row>
    <row r="115" spans="4:31" ht="1" customHeight="1" x14ac:dyDescent="0.2">
      <c r="D115" s="19"/>
      <c r="E115" s="20"/>
      <c r="F115" s="20"/>
      <c r="G115" s="20"/>
      <c r="H115" s="20"/>
      <c r="I115" s="20"/>
      <c r="J115" s="20"/>
      <c r="K115" s="20"/>
      <c r="L115" s="20"/>
      <c r="M115" s="20"/>
      <c r="N115" s="21"/>
      <c r="P115" s="92"/>
      <c r="Q115" s="92"/>
      <c r="R115" s="92"/>
      <c r="S115" s="92"/>
      <c r="T115" s="92"/>
      <c r="U115" s="92"/>
      <c r="V115" s="92"/>
      <c r="W115" s="92"/>
      <c r="X115" s="92"/>
      <c r="Y115" s="92"/>
      <c r="Z115" s="92"/>
      <c r="AA115" s="92"/>
      <c r="AB115" s="92"/>
      <c r="AC115" s="92"/>
      <c r="AD115" s="92"/>
      <c r="AE115" s="92"/>
    </row>
    <row r="116" spans="4:31" x14ac:dyDescent="0.2">
      <c r="D116" s="19"/>
      <c r="E116" s="20"/>
      <c r="F116" s="20"/>
      <c r="G116" s="20"/>
      <c r="H116" s="20"/>
      <c r="I116" s="20"/>
      <c r="J116" s="20"/>
      <c r="K116" s="20"/>
      <c r="L116" s="20"/>
      <c r="M116" s="20"/>
      <c r="N116" s="21"/>
      <c r="P116" s="92"/>
      <c r="Q116" s="92"/>
      <c r="R116" s="92"/>
      <c r="S116" s="92"/>
      <c r="T116" s="92"/>
      <c r="U116" s="92"/>
      <c r="V116" s="92"/>
      <c r="W116" s="92"/>
      <c r="X116" s="92"/>
      <c r="Y116" s="92"/>
      <c r="Z116" s="92"/>
      <c r="AA116" s="92"/>
      <c r="AB116" s="92"/>
      <c r="AC116" s="92"/>
      <c r="AD116" s="92"/>
      <c r="AE116" s="92"/>
    </row>
    <row r="117" spans="4:31" ht="1" customHeight="1" x14ac:dyDescent="0.2">
      <c r="D117" s="19"/>
      <c r="E117" s="20"/>
      <c r="F117" s="20"/>
      <c r="G117" s="20"/>
      <c r="H117" s="20"/>
      <c r="I117" s="20"/>
      <c r="J117" s="20"/>
      <c r="K117" s="20"/>
      <c r="L117" s="20"/>
      <c r="M117" s="20"/>
      <c r="N117" s="21"/>
      <c r="P117" s="92"/>
      <c r="Q117" s="92"/>
      <c r="R117" s="92"/>
      <c r="S117" s="92"/>
      <c r="T117" s="92"/>
      <c r="U117" s="92"/>
      <c r="V117" s="92"/>
      <c r="W117" s="92"/>
      <c r="X117" s="92"/>
      <c r="Y117" s="92"/>
      <c r="Z117" s="92"/>
      <c r="AA117" s="92"/>
      <c r="AB117" s="92"/>
      <c r="AC117" s="92"/>
      <c r="AD117" s="92"/>
      <c r="AE117" s="92"/>
    </row>
    <row r="118" spans="4:31" x14ac:dyDescent="0.2">
      <c r="D118" s="19"/>
      <c r="E118" s="20"/>
      <c r="F118" s="20"/>
      <c r="G118" s="20"/>
      <c r="H118" s="20"/>
      <c r="I118" s="20"/>
      <c r="J118" s="20"/>
      <c r="K118" s="20"/>
      <c r="L118" s="20"/>
      <c r="M118" s="20"/>
      <c r="N118" s="21"/>
      <c r="P118" s="92"/>
      <c r="Q118" s="92"/>
      <c r="R118" s="92"/>
      <c r="S118" s="92"/>
      <c r="T118" s="92"/>
      <c r="U118" s="92"/>
      <c r="V118" s="92"/>
      <c r="W118" s="92"/>
      <c r="X118" s="92"/>
      <c r="Y118" s="92"/>
      <c r="Z118" s="92"/>
      <c r="AA118" s="92"/>
      <c r="AB118" s="92"/>
      <c r="AC118" s="92"/>
      <c r="AD118" s="92"/>
      <c r="AE118" s="92"/>
    </row>
    <row r="119" spans="4:31" ht="1" customHeight="1" x14ac:dyDescent="0.2">
      <c r="D119" s="19"/>
      <c r="E119" s="20"/>
      <c r="F119" s="20"/>
      <c r="G119" s="20"/>
      <c r="H119" s="20"/>
      <c r="I119" s="20"/>
      <c r="J119" s="20"/>
      <c r="K119" s="20"/>
      <c r="L119" s="20"/>
      <c r="M119" s="20"/>
      <c r="N119" s="21"/>
      <c r="P119" s="92"/>
      <c r="Q119" s="92"/>
      <c r="R119" s="92"/>
      <c r="S119" s="92"/>
      <c r="T119" s="92"/>
      <c r="U119" s="92"/>
      <c r="V119" s="92"/>
      <c r="W119" s="92"/>
      <c r="X119" s="92"/>
      <c r="Y119" s="92"/>
      <c r="Z119" s="92"/>
      <c r="AA119" s="92"/>
      <c r="AB119" s="92"/>
      <c r="AC119" s="92"/>
      <c r="AD119" s="92"/>
      <c r="AE119" s="92"/>
    </row>
    <row r="120" spans="4:31" x14ac:dyDescent="0.2">
      <c r="D120" s="19"/>
      <c r="E120" s="20"/>
      <c r="F120" s="20"/>
      <c r="G120" s="20"/>
      <c r="H120" s="20"/>
      <c r="I120" s="20"/>
      <c r="J120" s="20"/>
      <c r="K120" s="20"/>
      <c r="L120" s="20"/>
      <c r="M120" s="20"/>
      <c r="N120" s="21"/>
      <c r="P120" s="92"/>
      <c r="Q120" s="92"/>
      <c r="R120" s="92"/>
      <c r="S120" s="92"/>
      <c r="T120" s="92"/>
      <c r="U120" s="92"/>
      <c r="V120" s="92"/>
      <c r="W120" s="92"/>
      <c r="X120" s="92"/>
      <c r="Y120" s="92"/>
      <c r="Z120" s="92"/>
      <c r="AA120" s="92"/>
      <c r="AB120" s="92"/>
      <c r="AC120" s="92"/>
      <c r="AD120" s="92"/>
      <c r="AE120" s="92"/>
    </row>
    <row r="121" spans="4:31" ht="1" customHeight="1" x14ac:dyDescent="0.2">
      <c r="D121" s="19"/>
      <c r="E121" s="20"/>
      <c r="F121" s="20"/>
      <c r="G121" s="20"/>
      <c r="H121" s="20"/>
      <c r="I121" s="20"/>
      <c r="J121" s="20"/>
      <c r="K121" s="20"/>
      <c r="L121" s="20"/>
      <c r="M121" s="20"/>
      <c r="N121" s="21"/>
      <c r="P121" s="92"/>
      <c r="Q121" s="92"/>
      <c r="R121" s="92"/>
      <c r="S121" s="92"/>
      <c r="T121" s="92"/>
      <c r="U121" s="92"/>
      <c r="V121" s="92"/>
      <c r="W121" s="92"/>
      <c r="X121" s="92"/>
      <c r="Y121" s="92"/>
      <c r="Z121" s="92"/>
      <c r="AA121" s="92"/>
      <c r="AB121" s="92"/>
      <c r="AC121" s="92"/>
      <c r="AD121" s="92"/>
      <c r="AE121" s="92"/>
    </row>
    <row r="122" spans="4:31" x14ac:dyDescent="0.2">
      <c r="D122" s="19"/>
      <c r="E122" s="20"/>
      <c r="F122" s="20"/>
      <c r="G122" s="20"/>
      <c r="H122" s="20"/>
      <c r="I122" s="20"/>
      <c r="J122" s="20"/>
      <c r="K122" s="20"/>
      <c r="L122" s="20"/>
      <c r="M122" s="20"/>
      <c r="N122" s="21"/>
      <c r="P122" s="92"/>
      <c r="Q122" s="92"/>
      <c r="R122" s="92"/>
      <c r="S122" s="92"/>
      <c r="T122" s="92"/>
      <c r="U122" s="92"/>
      <c r="V122" s="92"/>
      <c r="W122" s="92"/>
      <c r="X122" s="92"/>
      <c r="Y122" s="92"/>
      <c r="Z122" s="92"/>
      <c r="AA122" s="92"/>
      <c r="AB122" s="92"/>
      <c r="AC122" s="92"/>
      <c r="AD122" s="92"/>
      <c r="AE122" s="92"/>
    </row>
    <row r="123" spans="4:31" ht="1" customHeight="1" x14ac:dyDescent="0.2">
      <c r="D123" s="19"/>
      <c r="E123" s="20"/>
      <c r="F123" s="20"/>
      <c r="G123" s="20"/>
      <c r="H123" s="20"/>
      <c r="I123" s="20"/>
      <c r="J123" s="20"/>
      <c r="K123" s="20"/>
      <c r="L123" s="20"/>
      <c r="M123" s="20"/>
      <c r="N123" s="21"/>
      <c r="P123" s="92"/>
      <c r="Q123" s="92"/>
      <c r="R123" s="92"/>
      <c r="S123" s="92"/>
      <c r="T123" s="92"/>
      <c r="U123" s="92"/>
      <c r="V123" s="92"/>
      <c r="W123" s="92"/>
      <c r="X123" s="92"/>
      <c r="Y123" s="92"/>
      <c r="Z123" s="92"/>
      <c r="AA123" s="92"/>
      <c r="AB123" s="92"/>
      <c r="AC123" s="92"/>
      <c r="AD123" s="92"/>
      <c r="AE123" s="92"/>
    </row>
    <row r="124" spans="4:31" x14ac:dyDescent="0.2">
      <c r="D124" s="19"/>
      <c r="E124" s="20"/>
      <c r="F124" s="20"/>
      <c r="G124" s="20"/>
      <c r="H124" s="20"/>
      <c r="I124" s="20"/>
      <c r="J124" s="20"/>
      <c r="K124" s="20"/>
      <c r="L124" s="20"/>
      <c r="M124" s="20"/>
      <c r="N124" s="21"/>
      <c r="P124" s="92"/>
      <c r="Q124" s="92"/>
      <c r="R124" s="92"/>
      <c r="S124" s="92"/>
      <c r="T124" s="92"/>
      <c r="U124" s="92"/>
      <c r="V124" s="92"/>
      <c r="W124" s="92"/>
      <c r="X124" s="92"/>
      <c r="Y124" s="92"/>
      <c r="Z124" s="92"/>
      <c r="AA124" s="92"/>
      <c r="AB124" s="92"/>
      <c r="AC124" s="92"/>
      <c r="AD124" s="92"/>
      <c r="AE124" s="92"/>
    </row>
    <row r="125" spans="4:31" ht="1" customHeight="1" x14ac:dyDescent="0.2">
      <c r="D125" s="19"/>
      <c r="E125" s="20"/>
      <c r="F125" s="20"/>
      <c r="G125" s="20"/>
      <c r="H125" s="20"/>
      <c r="I125" s="20"/>
      <c r="J125" s="20"/>
      <c r="K125" s="20"/>
      <c r="L125" s="20"/>
      <c r="M125" s="20"/>
      <c r="N125" s="21"/>
      <c r="P125" s="92"/>
      <c r="Q125" s="92"/>
      <c r="R125" s="92"/>
      <c r="S125" s="92"/>
      <c r="T125" s="92"/>
      <c r="U125" s="92"/>
      <c r="V125" s="92"/>
      <c r="W125" s="92"/>
      <c r="X125" s="92"/>
      <c r="Y125" s="92"/>
      <c r="Z125" s="92"/>
      <c r="AA125" s="92"/>
      <c r="AB125" s="92"/>
      <c r="AC125" s="92"/>
      <c r="AD125" s="92"/>
      <c r="AE125" s="92"/>
    </row>
    <row r="126" spans="4:31" x14ac:dyDescent="0.2">
      <c r="D126" s="19"/>
      <c r="E126" s="20"/>
      <c r="F126" s="20"/>
      <c r="G126" s="20"/>
      <c r="H126" s="20"/>
      <c r="I126" s="20"/>
      <c r="J126" s="20"/>
      <c r="K126" s="20"/>
      <c r="L126" s="20"/>
      <c r="M126" s="20"/>
      <c r="N126" s="21"/>
      <c r="P126" s="92"/>
      <c r="Q126" s="92"/>
      <c r="R126" s="92"/>
      <c r="S126" s="92"/>
      <c r="T126" s="92"/>
      <c r="U126" s="92"/>
      <c r="V126" s="92"/>
      <c r="W126" s="92"/>
      <c r="X126" s="92"/>
      <c r="Y126" s="92"/>
      <c r="Z126" s="92"/>
      <c r="AA126" s="92"/>
      <c r="AB126" s="92"/>
      <c r="AC126" s="92"/>
      <c r="AD126" s="92"/>
      <c r="AE126" s="92"/>
    </row>
    <row r="127" spans="4:31" x14ac:dyDescent="0.2">
      <c r="D127" s="22"/>
      <c r="E127" s="23"/>
      <c r="F127" s="23"/>
      <c r="G127" s="23"/>
      <c r="H127" s="23"/>
      <c r="I127" s="23"/>
      <c r="J127" s="23"/>
      <c r="K127" s="23"/>
      <c r="L127" s="23"/>
      <c r="M127" s="23"/>
      <c r="N127" s="24"/>
      <c r="P127" s="92"/>
      <c r="Q127" s="92"/>
      <c r="R127" s="92"/>
      <c r="S127" s="92"/>
      <c r="T127" s="92"/>
      <c r="U127" s="92"/>
      <c r="V127" s="92"/>
      <c r="W127" s="92"/>
      <c r="X127" s="92"/>
      <c r="Y127" s="92"/>
      <c r="Z127" s="92"/>
      <c r="AA127" s="92"/>
      <c r="AB127" s="92"/>
      <c r="AC127" s="92"/>
      <c r="AD127" s="92"/>
      <c r="AE127" s="92"/>
    </row>
    <row r="130" ht="1" customHeight="1" x14ac:dyDescent="0.2"/>
    <row r="132" ht="1" customHeight="1" x14ac:dyDescent="0.2"/>
    <row r="134" ht="1" customHeight="1" x14ac:dyDescent="0.2"/>
    <row r="136" ht="1" customHeight="1" x14ac:dyDescent="0.2"/>
    <row r="138" ht="1" customHeight="1" x14ac:dyDescent="0.2"/>
    <row r="140" ht="1" customHeight="1" x14ac:dyDescent="0.2"/>
    <row r="142" ht="1" customHeight="1" x14ac:dyDescent="0.2"/>
    <row r="148" ht="1" customHeight="1" x14ac:dyDescent="0.2"/>
    <row r="150" ht="1" customHeight="1" x14ac:dyDescent="0.2"/>
    <row r="152" ht="1" customHeight="1" x14ac:dyDescent="0.2"/>
    <row r="154" ht="1" customHeight="1" x14ac:dyDescent="0.2"/>
    <row r="156" ht="1" customHeight="1" x14ac:dyDescent="0.2"/>
    <row r="158" ht="1" customHeight="1" x14ac:dyDescent="0.2"/>
    <row r="160" ht="1" customHeight="1" x14ac:dyDescent="0.2"/>
    <row r="169" spans="2:2" x14ac:dyDescent="0.2">
      <c r="B169" s="53" t="s">
        <v>67</v>
      </c>
    </row>
    <row r="170" spans="2:2" x14ac:dyDescent="0.2">
      <c r="B170" s="53" t="s">
        <v>68</v>
      </c>
    </row>
  </sheetData>
  <mergeCells count="6">
    <mergeCell ref="AG5:AQ5"/>
    <mergeCell ref="AI6:AP6"/>
    <mergeCell ref="D5:N5"/>
    <mergeCell ref="P5:AE5"/>
    <mergeCell ref="R6:U6"/>
    <mergeCell ref="W6:AD6"/>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BB696-6BDB-A74D-890D-3BF24AD8C9E8}">
  <dimension ref="A3:X38"/>
  <sheetViews>
    <sheetView showGridLines="0" topLeftCell="J25" zoomScaleNormal="100" workbookViewId="0">
      <selection activeCell="M49" sqref="M49"/>
    </sheetView>
  </sheetViews>
  <sheetFormatPr baseColWidth="10" defaultColWidth="10.6640625" defaultRowHeight="16" x14ac:dyDescent="0.2"/>
  <cols>
    <col min="1" max="1" width="2" customWidth="1"/>
    <col min="2" max="2" width="4.5" customWidth="1"/>
    <col min="3" max="3" width="27" customWidth="1"/>
    <col min="4" max="4" width="22.5" bestFit="1" customWidth="1"/>
    <col min="7" max="7" width="14.1640625" bestFit="1" customWidth="1"/>
    <col min="10" max="10" width="32.5" bestFit="1" customWidth="1"/>
    <col min="12" max="12" width="22.5" bestFit="1" customWidth="1"/>
    <col min="14" max="14" width="32.5" bestFit="1" customWidth="1"/>
    <col min="16" max="16" width="12.5" bestFit="1" customWidth="1"/>
    <col min="21" max="21" width="13.33203125" customWidth="1"/>
  </cols>
  <sheetData>
    <row r="3" spans="1:24" s="16" customFormat="1" x14ac:dyDescent="0.2"/>
    <row r="4" spans="1:24" ht="17" thickBot="1" x14ac:dyDescent="0.25">
      <c r="A4" s="65"/>
      <c r="B4" s="65"/>
      <c r="C4" s="131" t="s">
        <v>41</v>
      </c>
      <c r="D4" s="131"/>
      <c r="E4" s="131"/>
      <c r="F4" s="131"/>
      <c r="G4" s="131"/>
      <c r="H4" s="131"/>
      <c r="I4" s="131"/>
      <c r="J4" s="131"/>
      <c r="K4" s="131"/>
      <c r="L4" s="131"/>
      <c r="M4" s="131"/>
      <c r="N4" s="131"/>
      <c r="O4" s="131"/>
      <c r="P4" s="131"/>
    </row>
    <row r="5" spans="1:24" ht="17" thickBot="1" x14ac:dyDescent="0.25">
      <c r="C5" s="59" t="s">
        <v>35</v>
      </c>
      <c r="D5" s="59" t="s">
        <v>27</v>
      </c>
      <c r="E5" s="59" t="s">
        <v>30</v>
      </c>
      <c r="F5" s="59" t="s">
        <v>40</v>
      </c>
      <c r="G5" s="59" t="s">
        <v>19</v>
      </c>
      <c r="J5" s="59" t="s">
        <v>35</v>
      </c>
      <c r="K5" s="59" t="s">
        <v>27</v>
      </c>
      <c r="L5" s="59" t="s">
        <v>10</v>
      </c>
      <c r="M5" s="59" t="s">
        <v>9</v>
      </c>
      <c r="N5" s="59" t="s">
        <v>7</v>
      </c>
      <c r="O5" s="59" t="s">
        <v>8</v>
      </c>
      <c r="P5" s="59" t="s">
        <v>26</v>
      </c>
    </row>
    <row r="6" spans="1:24" x14ac:dyDescent="0.2">
      <c r="C6" s="60" t="str">
        <f t="shared" ref="C6:C37" si="0">D6&amp;"_"&amp;E6</f>
        <v>ICU_N95</v>
      </c>
      <c r="D6" s="61" t="s">
        <v>5</v>
      </c>
      <c r="E6" s="60" t="s">
        <v>1</v>
      </c>
      <c r="F6" s="60" t="str">
        <f>VLOOKUP(C6,$J$6:$P$37,MATCH(Interface!$F$8,$J$5:$P$5,0),FALSE)</f>
        <v>Contact</v>
      </c>
      <c r="G6" s="62">
        <f>VLOOKUP($C6&amp;"_"&amp;$F6,Number_per_pday!$C$6:$J$69,MATCH(Interface!$F$8,Number_per_pday!$C$5:$J$5,0),FALSE)</f>
        <v>45</v>
      </c>
      <c r="J6" s="60" t="str">
        <f>K6&amp;"_"&amp;L6</f>
        <v>ICU_N95</v>
      </c>
      <c r="K6" s="60" t="s">
        <v>5</v>
      </c>
      <c r="L6" s="60" t="s">
        <v>1</v>
      </c>
      <c r="M6" s="63" t="s">
        <v>68</v>
      </c>
      <c r="N6" s="63" t="s">
        <v>67</v>
      </c>
      <c r="O6" s="63" t="s">
        <v>67</v>
      </c>
      <c r="P6" s="64" t="str">
        <f>Interface!R79</f>
        <v>Staff</v>
      </c>
    </row>
    <row r="7" spans="1:24" x14ac:dyDescent="0.2">
      <c r="C7" s="60" t="str">
        <f t="shared" si="0"/>
        <v>ICU_Surgical mask</v>
      </c>
      <c r="D7" s="61" t="s">
        <v>5</v>
      </c>
      <c r="E7" s="60" t="s">
        <v>11</v>
      </c>
      <c r="F7" s="60" t="str">
        <f>VLOOKUP(C7,$J$6:$P$37,MATCH(Interface!$F$8,$J$5:$P$5,0),FALSE)</f>
        <v>Contact</v>
      </c>
      <c r="G7" s="62">
        <f>VLOOKUP($C7&amp;"_"&amp;$F7,Number_per_pday!$C$6:$J$69,MATCH(Interface!$F$8,Number_per_pday!$C$5:$J$5,0),FALSE)</f>
        <v>45</v>
      </c>
      <c r="J7" s="60" t="str">
        <f t="shared" ref="J7:J37" si="1">K7&amp;"_"&amp;L7</f>
        <v>ICU_Surgical mask</v>
      </c>
      <c r="K7" s="60" t="s">
        <v>5</v>
      </c>
      <c r="L7" s="60" t="s">
        <v>11</v>
      </c>
      <c r="M7" s="63" t="s">
        <v>68</v>
      </c>
      <c r="N7" s="63" t="s">
        <v>68</v>
      </c>
      <c r="O7" s="63" t="s">
        <v>68</v>
      </c>
      <c r="P7" s="64" t="str">
        <f>Interface!R81</f>
        <v>Contact</v>
      </c>
    </row>
    <row r="8" spans="1:24" x14ac:dyDescent="0.2">
      <c r="C8" s="60" t="str">
        <f t="shared" si="0"/>
        <v>ICU_glove</v>
      </c>
      <c r="D8" s="61" t="s">
        <v>5</v>
      </c>
      <c r="E8" s="60" t="s">
        <v>12</v>
      </c>
      <c r="F8" s="60" t="str">
        <f>VLOOKUP(C8,$J$6:$P$37,MATCH(Interface!$F$8,$J$5:$P$5,0),FALSE)</f>
        <v>Contact</v>
      </c>
      <c r="G8" s="62">
        <f>VLOOKUP($C8&amp;"_"&amp;$F8,Number_per_pday!$C$6:$J$69,MATCH(Interface!$F$8,Number_per_pday!$C$5:$J$5,0),FALSE)</f>
        <v>45</v>
      </c>
      <c r="J8" s="60" t="str">
        <f t="shared" si="1"/>
        <v>ICU_glove</v>
      </c>
      <c r="K8" s="60" t="s">
        <v>5</v>
      </c>
      <c r="L8" s="60" t="s">
        <v>12</v>
      </c>
      <c r="M8" s="63" t="s">
        <v>68</v>
      </c>
      <c r="N8" s="63" t="s">
        <v>68</v>
      </c>
      <c r="O8" s="63" t="s">
        <v>68</v>
      </c>
      <c r="P8" s="64" t="str">
        <f>Interface!R83</f>
        <v>Contact</v>
      </c>
    </row>
    <row r="9" spans="1:24" x14ac:dyDescent="0.2">
      <c r="C9" s="60" t="str">
        <f t="shared" si="0"/>
        <v>ICU_gown</v>
      </c>
      <c r="D9" s="61" t="s">
        <v>5</v>
      </c>
      <c r="E9" s="60" t="s">
        <v>13</v>
      </c>
      <c r="F9" s="60" t="str">
        <f>VLOOKUP(C9,$J$6:$P$37,MATCH(Interface!$F$8,$J$5:$P$5,0),FALSE)</f>
        <v>Contact</v>
      </c>
      <c r="G9" s="62">
        <f>VLOOKUP($C9&amp;"_"&amp;$F9,Number_per_pday!$C$6:$J$69,MATCH(Interface!$F$8,Number_per_pday!$C$5:$J$5,0),FALSE)</f>
        <v>45</v>
      </c>
      <c r="J9" s="60" t="str">
        <f t="shared" si="1"/>
        <v>ICU_gown</v>
      </c>
      <c r="K9" s="60" t="s">
        <v>5</v>
      </c>
      <c r="L9" s="60" t="s">
        <v>13</v>
      </c>
      <c r="M9" s="63" t="s">
        <v>68</v>
      </c>
      <c r="N9" s="63" t="s">
        <v>68</v>
      </c>
      <c r="O9" s="63" t="s">
        <v>68</v>
      </c>
      <c r="P9" s="64" t="str">
        <f>Interface!R85</f>
        <v>Contact</v>
      </c>
    </row>
    <row r="10" spans="1:24" x14ac:dyDescent="0.2">
      <c r="C10" s="60" t="str">
        <f t="shared" si="0"/>
        <v>ICU_booties</v>
      </c>
      <c r="D10" s="61" t="s">
        <v>5</v>
      </c>
      <c r="E10" s="60" t="s">
        <v>14</v>
      </c>
      <c r="F10" s="60" t="str">
        <f>VLOOKUP(C10,$J$6:$P$37,MATCH(Interface!$F$8,$J$5:$P$5,0),FALSE)</f>
        <v>Contact</v>
      </c>
      <c r="G10" s="62">
        <f>VLOOKUP($C10&amp;"_"&amp;$F10,Number_per_pday!$C$6:$J$69,MATCH(Interface!$F$8,Number_per_pday!$C$5:$J$5,0),FALSE)</f>
        <v>0</v>
      </c>
      <c r="J10" s="60" t="str">
        <f t="shared" si="1"/>
        <v>ICU_booties</v>
      </c>
      <c r="K10" s="60" t="s">
        <v>5</v>
      </c>
      <c r="L10" s="60" t="s">
        <v>14</v>
      </c>
      <c r="M10" s="63" t="s">
        <v>68</v>
      </c>
      <c r="N10" s="63" t="s">
        <v>68</v>
      </c>
      <c r="O10" s="63" t="s">
        <v>68</v>
      </c>
      <c r="P10" s="64" t="str">
        <f>Interface!R87</f>
        <v>Contact</v>
      </c>
    </row>
    <row r="11" spans="1:24" x14ac:dyDescent="0.2">
      <c r="C11" s="60" t="str">
        <f t="shared" si="0"/>
        <v>ICU_bouffant cap</v>
      </c>
      <c r="D11" s="61" t="s">
        <v>5</v>
      </c>
      <c r="E11" s="60" t="s">
        <v>15</v>
      </c>
      <c r="F11" s="60" t="str">
        <f>VLOOKUP(C11,$J$6:$P$37,MATCH(Interface!$F$8,$J$5:$P$5,0),FALSE)</f>
        <v>Contact</v>
      </c>
      <c r="G11" s="62">
        <f>VLOOKUP($C11&amp;"_"&amp;$F11,Number_per_pday!$C$6:$J$69,MATCH(Interface!$F$8,Number_per_pday!$C$5:$J$5,0),FALSE)</f>
        <v>0</v>
      </c>
      <c r="J11" s="60" t="str">
        <f t="shared" si="1"/>
        <v>ICU_bouffant cap</v>
      </c>
      <c r="K11" s="60" t="s">
        <v>5</v>
      </c>
      <c r="L11" s="60" t="s">
        <v>15</v>
      </c>
      <c r="M11" s="63" t="s">
        <v>68</v>
      </c>
      <c r="N11" s="63" t="s">
        <v>68</v>
      </c>
      <c r="O11" s="63" t="s">
        <v>68</v>
      </c>
      <c r="P11" s="64" t="str">
        <f>Interface!R89</f>
        <v>Contact</v>
      </c>
    </row>
    <row r="12" spans="1:24" x14ac:dyDescent="0.2">
      <c r="C12" s="60" t="str">
        <f t="shared" si="0"/>
        <v>ICU_Disposable eye protection</v>
      </c>
      <c r="D12" s="61" t="s">
        <v>5</v>
      </c>
      <c r="E12" s="60" t="s">
        <v>0</v>
      </c>
      <c r="F12" s="60" t="str">
        <f>VLOOKUP(C12,$J$6:$P$37,MATCH(Interface!$F$8,$J$5:$P$5,0),FALSE)</f>
        <v>Contact</v>
      </c>
      <c r="G12" s="62">
        <f>VLOOKUP($C12&amp;"_"&amp;$F12,Number_per_pday!$C$6:$J$69,MATCH(Interface!$F$8,Number_per_pday!$C$5:$J$5,0),FALSE)</f>
        <v>45</v>
      </c>
      <c r="J12" s="60" t="str">
        <f t="shared" si="1"/>
        <v>ICU_Disposable eye protection</v>
      </c>
      <c r="K12" s="60" t="s">
        <v>5</v>
      </c>
      <c r="L12" s="60" t="s">
        <v>0</v>
      </c>
      <c r="M12" s="63" t="s">
        <v>68</v>
      </c>
      <c r="N12" s="63" t="s">
        <v>67</v>
      </c>
      <c r="O12" s="63" t="s">
        <v>67</v>
      </c>
      <c r="P12" s="64" t="str">
        <f>Interface!R91</f>
        <v>Staff</v>
      </c>
    </row>
    <row r="13" spans="1:24" x14ac:dyDescent="0.2">
      <c r="C13" s="60" t="str">
        <f t="shared" si="0"/>
        <v>ICU_PAPR</v>
      </c>
      <c r="D13" s="61" t="s">
        <v>5</v>
      </c>
      <c r="E13" s="60" t="s">
        <v>2</v>
      </c>
      <c r="F13" s="60" t="str">
        <f>VLOOKUP(C13,$J$6:$P$37,MATCH(Interface!$F$8,$J$5:$P$5,0),FALSE)</f>
        <v>Staff</v>
      </c>
      <c r="G13" s="62">
        <f>VLOOKUP($C13&amp;"_"&amp;$F13,Number_per_pday!$C$6:$J$69,MATCH(Interface!$F$8,Number_per_pday!$C$5:$J$5,0),FALSE)</f>
        <v>0</v>
      </c>
      <c r="J13" s="60" t="str">
        <f t="shared" si="1"/>
        <v>ICU_PAPR</v>
      </c>
      <c r="K13" s="60" t="s">
        <v>5</v>
      </c>
      <c r="L13" s="60" t="s">
        <v>2</v>
      </c>
      <c r="M13" s="63" t="s">
        <v>67</v>
      </c>
      <c r="N13" s="63" t="s">
        <v>67</v>
      </c>
      <c r="O13" s="63" t="s">
        <v>67</v>
      </c>
      <c r="P13" s="64" t="str">
        <f>Interface!R93</f>
        <v>Staff</v>
      </c>
    </row>
    <row r="14" spans="1:24" x14ac:dyDescent="0.2">
      <c r="C14" s="60" t="str">
        <f t="shared" si="0"/>
        <v>Step down_N95</v>
      </c>
      <c r="D14" s="61" t="s">
        <v>20</v>
      </c>
      <c r="E14" s="60" t="s">
        <v>1</v>
      </c>
      <c r="F14" s="60" t="str">
        <f>VLOOKUP(C14,$J$6:$P$37,MATCH(Interface!$F$8,$J$5:$P$5,0),FALSE)</f>
        <v>Contact</v>
      </c>
      <c r="G14" s="62">
        <f>VLOOKUP($C14&amp;"_"&amp;$F14,Number_per_pday!$C$6:$J$69,MATCH(Interface!$F$8,Number_per_pday!$C$5:$J$5,0),FALSE)</f>
        <v>37</v>
      </c>
      <c r="J14" s="60" t="str">
        <f t="shared" si="1"/>
        <v>Step down_N95</v>
      </c>
      <c r="K14" s="60" t="s">
        <v>20</v>
      </c>
      <c r="L14" s="60" t="s">
        <v>1</v>
      </c>
      <c r="M14" s="63" t="s">
        <v>68</v>
      </c>
      <c r="N14" s="63" t="s">
        <v>67</v>
      </c>
      <c r="O14" s="63" t="s">
        <v>67</v>
      </c>
      <c r="P14" s="64" t="str">
        <f>Interface!T79</f>
        <v>Staff</v>
      </c>
      <c r="V14" s="1"/>
      <c r="W14" s="1"/>
      <c r="X14" s="1"/>
    </row>
    <row r="15" spans="1:24" x14ac:dyDescent="0.2">
      <c r="C15" s="60" t="str">
        <f t="shared" si="0"/>
        <v>Step down_Surgical mask</v>
      </c>
      <c r="D15" s="61" t="s">
        <v>20</v>
      </c>
      <c r="E15" s="60" t="s">
        <v>11</v>
      </c>
      <c r="F15" s="60" t="str">
        <f>VLOOKUP(C15,$J$6:$P$37,MATCH(Interface!$F$8,$J$5:$P$5,0),FALSE)</f>
        <v>Contact</v>
      </c>
      <c r="G15" s="62">
        <f>VLOOKUP($C15&amp;"_"&amp;$F15,Number_per_pday!$C$6:$J$69,MATCH(Interface!$F$8,Number_per_pday!$C$5:$J$5,0),FALSE)</f>
        <v>37</v>
      </c>
      <c r="J15" s="60" t="str">
        <f t="shared" si="1"/>
        <v>Step down_Surgical mask</v>
      </c>
      <c r="K15" s="60" t="s">
        <v>20</v>
      </c>
      <c r="L15" s="60" t="s">
        <v>11</v>
      </c>
      <c r="M15" s="63" t="s">
        <v>68</v>
      </c>
      <c r="N15" s="63" t="s">
        <v>68</v>
      </c>
      <c r="O15" s="63" t="s">
        <v>67</v>
      </c>
      <c r="P15" s="64" t="str">
        <f>Interface!T81</f>
        <v>Contact</v>
      </c>
    </row>
    <row r="16" spans="1:24" x14ac:dyDescent="0.2">
      <c r="C16" s="60" t="str">
        <f t="shared" si="0"/>
        <v>Step down_glove</v>
      </c>
      <c r="D16" s="61" t="s">
        <v>20</v>
      </c>
      <c r="E16" s="60" t="s">
        <v>12</v>
      </c>
      <c r="F16" s="60" t="str">
        <f>VLOOKUP(C16,$J$6:$P$37,MATCH(Interface!$F$8,$J$5:$P$5,0),FALSE)</f>
        <v>Contact</v>
      </c>
      <c r="G16" s="62">
        <f>VLOOKUP($C16&amp;"_"&amp;$F16,Number_per_pday!$C$6:$J$69,MATCH(Interface!$F$8,Number_per_pday!$C$5:$J$5,0),FALSE)</f>
        <v>37</v>
      </c>
      <c r="J16" s="60" t="str">
        <f t="shared" si="1"/>
        <v>Step down_glove</v>
      </c>
      <c r="K16" s="60" t="s">
        <v>20</v>
      </c>
      <c r="L16" s="60" t="s">
        <v>12</v>
      </c>
      <c r="M16" s="63" t="s">
        <v>68</v>
      </c>
      <c r="N16" s="63" t="s">
        <v>68</v>
      </c>
      <c r="O16" s="63" t="s">
        <v>68</v>
      </c>
      <c r="P16" s="64" t="str">
        <f>Interface!T83</f>
        <v>Contact</v>
      </c>
    </row>
    <row r="17" spans="3:24" x14ac:dyDescent="0.2">
      <c r="C17" s="60" t="str">
        <f t="shared" si="0"/>
        <v>Step down_gown</v>
      </c>
      <c r="D17" s="61" t="s">
        <v>20</v>
      </c>
      <c r="E17" s="60" t="s">
        <v>13</v>
      </c>
      <c r="F17" s="60" t="str">
        <f>VLOOKUP(C17,$J$6:$P$37,MATCH(Interface!$F$8,$J$5:$P$5,0),FALSE)</f>
        <v>Contact</v>
      </c>
      <c r="G17" s="62">
        <f>VLOOKUP($C17&amp;"_"&amp;$F17,Number_per_pday!$C$6:$J$69,MATCH(Interface!$F$8,Number_per_pday!$C$5:$J$5,0),FALSE)</f>
        <v>37</v>
      </c>
      <c r="J17" s="60" t="str">
        <f t="shared" si="1"/>
        <v>Step down_gown</v>
      </c>
      <c r="K17" s="60" t="s">
        <v>20</v>
      </c>
      <c r="L17" s="60" t="s">
        <v>13</v>
      </c>
      <c r="M17" s="63" t="s">
        <v>68</v>
      </c>
      <c r="N17" s="63" t="s">
        <v>68</v>
      </c>
      <c r="O17" s="63" t="s">
        <v>68</v>
      </c>
      <c r="P17" s="64" t="str">
        <f>Interface!T85</f>
        <v>Contact</v>
      </c>
    </row>
    <row r="18" spans="3:24" x14ac:dyDescent="0.2">
      <c r="C18" s="60" t="str">
        <f t="shared" si="0"/>
        <v>Step down_booties</v>
      </c>
      <c r="D18" s="61" t="s">
        <v>20</v>
      </c>
      <c r="E18" s="60" t="s">
        <v>14</v>
      </c>
      <c r="F18" s="60" t="str">
        <f>VLOOKUP(C18,$J$6:$P$37,MATCH(Interface!$F$8,$J$5:$P$5,0),FALSE)</f>
        <v>Contact</v>
      </c>
      <c r="G18" s="62">
        <f>VLOOKUP($C18&amp;"_"&amp;$F18,Number_per_pday!$C$6:$J$69,MATCH(Interface!$F$8,Number_per_pday!$C$5:$J$5,0),FALSE)</f>
        <v>0</v>
      </c>
      <c r="J18" s="60" t="str">
        <f t="shared" si="1"/>
        <v>Step down_booties</v>
      </c>
      <c r="K18" s="60" t="s">
        <v>20</v>
      </c>
      <c r="L18" s="60" t="s">
        <v>14</v>
      </c>
      <c r="M18" s="63" t="s">
        <v>68</v>
      </c>
      <c r="N18" s="63" t="s">
        <v>68</v>
      </c>
      <c r="O18" s="63" t="s">
        <v>68</v>
      </c>
      <c r="P18" s="64" t="str">
        <f>Interface!T87</f>
        <v>Contact</v>
      </c>
    </row>
    <row r="19" spans="3:24" x14ac:dyDescent="0.2">
      <c r="C19" s="60" t="str">
        <f t="shared" si="0"/>
        <v>Step down_bouffant cap</v>
      </c>
      <c r="D19" s="61" t="s">
        <v>20</v>
      </c>
      <c r="E19" s="60" t="s">
        <v>15</v>
      </c>
      <c r="F19" s="60" t="str">
        <f>VLOOKUP(C19,$J$6:$P$37,MATCH(Interface!$F$8,$J$5:$P$5,0),FALSE)</f>
        <v>Contact</v>
      </c>
      <c r="G19" s="62">
        <f>VLOOKUP($C19&amp;"_"&amp;$F19,Number_per_pday!$C$6:$J$69,MATCH(Interface!$F$8,Number_per_pday!$C$5:$J$5,0),FALSE)</f>
        <v>0</v>
      </c>
      <c r="J19" s="60" t="str">
        <f t="shared" si="1"/>
        <v>Step down_bouffant cap</v>
      </c>
      <c r="K19" s="60" t="s">
        <v>20</v>
      </c>
      <c r="L19" s="60" t="s">
        <v>15</v>
      </c>
      <c r="M19" s="63" t="s">
        <v>68</v>
      </c>
      <c r="N19" s="63" t="s">
        <v>68</v>
      </c>
      <c r="O19" s="63" t="s">
        <v>68</v>
      </c>
      <c r="P19" s="64" t="str">
        <f>Interface!T89</f>
        <v>Contact</v>
      </c>
    </row>
    <row r="20" spans="3:24" x14ac:dyDescent="0.2">
      <c r="C20" s="60" t="str">
        <f t="shared" si="0"/>
        <v>Step down_Disposable eye protection</v>
      </c>
      <c r="D20" s="61" t="s">
        <v>20</v>
      </c>
      <c r="E20" s="60" t="s">
        <v>0</v>
      </c>
      <c r="F20" s="60" t="str">
        <f>VLOOKUP(C20,$J$6:$P$37,MATCH(Interface!$F$8,$J$5:$P$5,0),FALSE)</f>
        <v>Contact</v>
      </c>
      <c r="G20" s="62">
        <f>VLOOKUP($C20&amp;"_"&amp;$F20,Number_per_pday!$C$6:$J$69,MATCH(Interface!$F$8,Number_per_pday!$C$5:$J$5,0),FALSE)</f>
        <v>37</v>
      </c>
      <c r="J20" s="60" t="str">
        <f t="shared" si="1"/>
        <v>Step down_Disposable eye protection</v>
      </c>
      <c r="K20" s="60" t="s">
        <v>20</v>
      </c>
      <c r="L20" s="60" t="s">
        <v>0</v>
      </c>
      <c r="M20" s="63" t="s">
        <v>68</v>
      </c>
      <c r="N20" s="63" t="s">
        <v>67</v>
      </c>
      <c r="O20" s="63" t="s">
        <v>67</v>
      </c>
      <c r="P20" s="64" t="str">
        <f>Interface!T91</f>
        <v>Staff</v>
      </c>
    </row>
    <row r="21" spans="3:24" x14ac:dyDescent="0.2">
      <c r="C21" s="60" t="str">
        <f t="shared" si="0"/>
        <v>Step down_PAPR</v>
      </c>
      <c r="D21" s="61" t="s">
        <v>20</v>
      </c>
      <c r="E21" s="60" t="s">
        <v>2</v>
      </c>
      <c r="F21" s="60" t="str">
        <f>VLOOKUP(C21,$J$6:$P$37,MATCH(Interface!$F$8,$J$5:$P$5,0),FALSE)</f>
        <v>Staff</v>
      </c>
      <c r="G21" s="62">
        <f>VLOOKUP($C21&amp;"_"&amp;$F21,Number_per_pday!$C$6:$J$69,MATCH(Interface!$F$8,Number_per_pday!$C$5:$J$5,0),FALSE)</f>
        <v>0</v>
      </c>
      <c r="J21" s="60" t="str">
        <f t="shared" si="1"/>
        <v>Step down_PAPR</v>
      </c>
      <c r="K21" s="60" t="s">
        <v>20</v>
      </c>
      <c r="L21" s="60" t="s">
        <v>2</v>
      </c>
      <c r="M21" s="63" t="s">
        <v>67</v>
      </c>
      <c r="N21" s="63" t="s">
        <v>67</v>
      </c>
      <c r="O21" s="63" t="s">
        <v>67</v>
      </c>
      <c r="P21" s="64" t="str">
        <f>Interface!T93</f>
        <v>Staff</v>
      </c>
    </row>
    <row r="22" spans="3:24" x14ac:dyDescent="0.2">
      <c r="C22" s="60" t="str">
        <f t="shared" si="0"/>
        <v>Floor_N95</v>
      </c>
      <c r="D22" s="61" t="s">
        <v>21</v>
      </c>
      <c r="E22" s="60" t="s">
        <v>1</v>
      </c>
      <c r="F22" s="60" t="str">
        <f>VLOOKUP(C22,$J$6:$P$37,MATCH(Interface!$F$8,$J$5:$P$5,0),FALSE)</f>
        <v>Contact</v>
      </c>
      <c r="G22" s="62">
        <f>VLOOKUP($C22&amp;"_"&amp;$F22,Number_per_pday!$C$6:$J$69,MATCH(Interface!$F$8,Number_per_pday!$C$5:$J$5,0),FALSE)</f>
        <v>16</v>
      </c>
      <c r="J22" s="60" t="str">
        <f t="shared" si="1"/>
        <v>Floor_N95</v>
      </c>
      <c r="K22" s="60" t="s">
        <v>21</v>
      </c>
      <c r="L22" s="60" t="s">
        <v>1</v>
      </c>
      <c r="M22" s="63" t="s">
        <v>68</v>
      </c>
      <c r="N22" s="63" t="s">
        <v>67</v>
      </c>
      <c r="O22" s="63" t="s">
        <v>67</v>
      </c>
      <c r="P22" s="64" t="str">
        <f>Interface!V79</f>
        <v>Staff</v>
      </c>
    </row>
    <row r="23" spans="3:24" x14ac:dyDescent="0.2">
      <c r="C23" s="60" t="str">
        <f t="shared" si="0"/>
        <v>Floor_Surgical mask</v>
      </c>
      <c r="D23" s="61" t="s">
        <v>21</v>
      </c>
      <c r="E23" s="60" t="s">
        <v>11</v>
      </c>
      <c r="F23" s="60" t="str">
        <f>VLOOKUP(C23,$J$6:$P$37,MATCH(Interface!$F$8,$J$5:$P$5,0),FALSE)</f>
        <v>Contact</v>
      </c>
      <c r="G23" s="62">
        <f>VLOOKUP($C23&amp;"_"&amp;$F23,Number_per_pday!$C$6:$J$69,MATCH(Interface!$F$8,Number_per_pday!$C$5:$J$5,0),FALSE)</f>
        <v>16</v>
      </c>
      <c r="J23" s="60" t="str">
        <f t="shared" si="1"/>
        <v>Floor_Surgical mask</v>
      </c>
      <c r="K23" s="60" t="s">
        <v>21</v>
      </c>
      <c r="L23" s="60" t="s">
        <v>11</v>
      </c>
      <c r="M23" s="63" t="s">
        <v>68</v>
      </c>
      <c r="N23" s="63" t="s">
        <v>68</v>
      </c>
      <c r="O23" s="63" t="s">
        <v>67</v>
      </c>
      <c r="P23" s="64" t="str">
        <f>Interface!V81</f>
        <v>Contact</v>
      </c>
    </row>
    <row r="24" spans="3:24" x14ac:dyDescent="0.2">
      <c r="C24" s="60" t="str">
        <f t="shared" si="0"/>
        <v>Floor_glove</v>
      </c>
      <c r="D24" s="61" t="s">
        <v>21</v>
      </c>
      <c r="E24" s="60" t="s">
        <v>12</v>
      </c>
      <c r="F24" s="60" t="str">
        <f>VLOOKUP(C24,$J$6:$P$37,MATCH(Interface!$F$8,$J$5:$P$5,0),FALSE)</f>
        <v>Contact</v>
      </c>
      <c r="G24" s="62">
        <f>VLOOKUP($C24&amp;"_"&amp;$F24,Number_per_pday!$C$6:$J$69,MATCH(Interface!$F$8,Number_per_pday!$C$5:$J$5,0),FALSE)</f>
        <v>16</v>
      </c>
      <c r="J24" s="60" t="str">
        <f t="shared" si="1"/>
        <v>Floor_glove</v>
      </c>
      <c r="K24" s="60" t="s">
        <v>21</v>
      </c>
      <c r="L24" s="60" t="s">
        <v>12</v>
      </c>
      <c r="M24" s="63" t="s">
        <v>68</v>
      </c>
      <c r="N24" s="63" t="s">
        <v>68</v>
      </c>
      <c r="O24" s="63" t="s">
        <v>68</v>
      </c>
      <c r="P24" s="64" t="str">
        <f>Interface!V83</f>
        <v>Contact</v>
      </c>
    </row>
    <row r="25" spans="3:24" x14ac:dyDescent="0.2">
      <c r="C25" s="60" t="str">
        <f t="shared" si="0"/>
        <v>Floor_gown</v>
      </c>
      <c r="D25" s="61" t="s">
        <v>21</v>
      </c>
      <c r="E25" s="60" t="s">
        <v>13</v>
      </c>
      <c r="F25" s="60" t="str">
        <f>VLOOKUP(C25,$J$6:$P$37,MATCH(Interface!$F$8,$J$5:$P$5,0),FALSE)</f>
        <v>Contact</v>
      </c>
      <c r="G25" s="62">
        <f>VLOOKUP($C25&amp;"_"&amp;$F25,Number_per_pday!$C$6:$J$69,MATCH(Interface!$F$8,Number_per_pday!$C$5:$J$5,0),FALSE)</f>
        <v>16</v>
      </c>
      <c r="J25" s="60" t="str">
        <f t="shared" si="1"/>
        <v>Floor_gown</v>
      </c>
      <c r="K25" s="60" t="s">
        <v>21</v>
      </c>
      <c r="L25" s="60" t="s">
        <v>13</v>
      </c>
      <c r="M25" s="63" t="s">
        <v>68</v>
      </c>
      <c r="N25" s="63" t="s">
        <v>68</v>
      </c>
      <c r="O25" s="63" t="s">
        <v>68</v>
      </c>
      <c r="P25" s="64" t="str">
        <f>Interface!V85</f>
        <v>Contact</v>
      </c>
    </row>
    <row r="26" spans="3:24" x14ac:dyDescent="0.2">
      <c r="C26" s="60" t="str">
        <f t="shared" si="0"/>
        <v>Floor_booties</v>
      </c>
      <c r="D26" s="61" t="s">
        <v>21</v>
      </c>
      <c r="E26" s="60" t="s">
        <v>14</v>
      </c>
      <c r="F26" s="60" t="str">
        <f>VLOOKUP(C26,$J$6:$P$37,MATCH(Interface!$F$8,$J$5:$P$5,0),FALSE)</f>
        <v>Contact</v>
      </c>
      <c r="G26" s="62">
        <f>VLOOKUP($C26&amp;"_"&amp;$F26,Number_per_pday!$C$6:$J$69,MATCH(Interface!$F$8,Number_per_pday!$C$5:$J$5,0),FALSE)</f>
        <v>0</v>
      </c>
      <c r="J26" s="60" t="str">
        <f t="shared" si="1"/>
        <v>Floor_booties</v>
      </c>
      <c r="K26" s="60" t="s">
        <v>21</v>
      </c>
      <c r="L26" s="60" t="s">
        <v>14</v>
      </c>
      <c r="M26" s="63" t="s">
        <v>68</v>
      </c>
      <c r="N26" s="63" t="s">
        <v>68</v>
      </c>
      <c r="O26" s="63" t="s">
        <v>68</v>
      </c>
      <c r="P26" s="64" t="str">
        <f>Interface!V87</f>
        <v>Contact</v>
      </c>
      <c r="V26" s="1"/>
      <c r="W26" s="1"/>
      <c r="X26" s="1"/>
    </row>
    <row r="27" spans="3:24" x14ac:dyDescent="0.2">
      <c r="C27" s="60" t="str">
        <f t="shared" si="0"/>
        <v>Floor_bouffant cap</v>
      </c>
      <c r="D27" s="61" t="s">
        <v>21</v>
      </c>
      <c r="E27" s="60" t="s">
        <v>15</v>
      </c>
      <c r="F27" s="60" t="str">
        <f>VLOOKUP(C27,$J$6:$P$37,MATCH(Interface!$F$8,$J$5:$P$5,0),FALSE)</f>
        <v>Contact</v>
      </c>
      <c r="G27" s="62">
        <f>VLOOKUP($C27&amp;"_"&amp;$F27,Number_per_pday!$C$6:$J$69,MATCH(Interface!$F$8,Number_per_pday!$C$5:$J$5,0),FALSE)</f>
        <v>0</v>
      </c>
      <c r="J27" s="60" t="str">
        <f t="shared" si="1"/>
        <v>Floor_bouffant cap</v>
      </c>
      <c r="K27" s="60" t="s">
        <v>21</v>
      </c>
      <c r="L27" s="60" t="s">
        <v>15</v>
      </c>
      <c r="M27" s="63" t="s">
        <v>68</v>
      </c>
      <c r="N27" s="63" t="s">
        <v>68</v>
      </c>
      <c r="O27" s="63" t="s">
        <v>68</v>
      </c>
      <c r="P27" s="64" t="str">
        <f>Interface!V89</f>
        <v>Contact</v>
      </c>
    </row>
    <row r="28" spans="3:24" x14ac:dyDescent="0.2">
      <c r="C28" s="60" t="str">
        <f t="shared" si="0"/>
        <v>Floor_Disposable eye protection</v>
      </c>
      <c r="D28" s="61" t="s">
        <v>21</v>
      </c>
      <c r="E28" s="60" t="s">
        <v>0</v>
      </c>
      <c r="F28" s="60" t="str">
        <f>VLOOKUP(C28,$J$6:$P$37,MATCH(Interface!$F$8,$J$5:$P$5,0),FALSE)</f>
        <v>Contact</v>
      </c>
      <c r="G28" s="62">
        <f>VLOOKUP($C28&amp;"_"&amp;$F28,Number_per_pday!$C$6:$J$69,MATCH(Interface!$F$8,Number_per_pday!$C$5:$J$5,0),FALSE)</f>
        <v>16</v>
      </c>
      <c r="J28" s="60" t="str">
        <f t="shared" si="1"/>
        <v>Floor_Disposable eye protection</v>
      </c>
      <c r="K28" s="60" t="s">
        <v>21</v>
      </c>
      <c r="L28" s="60" t="s">
        <v>0</v>
      </c>
      <c r="M28" s="63" t="s">
        <v>68</v>
      </c>
      <c r="N28" s="63" t="s">
        <v>67</v>
      </c>
      <c r="O28" s="63" t="s">
        <v>67</v>
      </c>
      <c r="P28" s="64" t="str">
        <f>Interface!V91</f>
        <v>Staff</v>
      </c>
    </row>
    <row r="29" spans="3:24" x14ac:dyDescent="0.2">
      <c r="C29" s="60" t="str">
        <f t="shared" si="0"/>
        <v>Floor_PAPR</v>
      </c>
      <c r="D29" s="61" t="s">
        <v>21</v>
      </c>
      <c r="E29" s="60" t="s">
        <v>2</v>
      </c>
      <c r="F29" s="60" t="str">
        <f>VLOOKUP(C29,$J$6:$P$37,MATCH(Interface!$F$8,$J$5:$P$5,0),FALSE)</f>
        <v>Staff</v>
      </c>
      <c r="G29" s="62">
        <f>VLOOKUP($C29&amp;"_"&amp;$F29,Number_per_pday!$C$6:$J$69,MATCH(Interface!$F$8,Number_per_pday!$C$5:$J$5,0),FALSE)</f>
        <v>0</v>
      </c>
      <c r="J29" s="60" t="str">
        <f t="shared" si="1"/>
        <v>Floor_PAPR</v>
      </c>
      <c r="K29" s="60" t="s">
        <v>21</v>
      </c>
      <c r="L29" s="60" t="s">
        <v>2</v>
      </c>
      <c r="M29" s="63" t="s">
        <v>67</v>
      </c>
      <c r="N29" s="63" t="s">
        <v>67</v>
      </c>
      <c r="O29" s="63" t="s">
        <v>67</v>
      </c>
      <c r="P29" s="64" t="str">
        <f>Interface!V93</f>
        <v>Staff</v>
      </c>
    </row>
    <row r="30" spans="3:24" x14ac:dyDescent="0.2">
      <c r="C30" s="60" t="str">
        <f t="shared" si="0"/>
        <v>ED_N95</v>
      </c>
      <c r="D30" s="61" t="s">
        <v>18</v>
      </c>
      <c r="E30" s="60" t="s">
        <v>1</v>
      </c>
      <c r="F30" s="60" t="str">
        <f>VLOOKUP(C30,$J$6:$P$37,MATCH(Interface!$F$8,$J$5:$P$5,0),FALSE)</f>
        <v>Contact</v>
      </c>
      <c r="G30" s="62">
        <f>VLOOKUP($C30&amp;"_"&amp;$F30,Number_per_pday!$C$6:$J$69,MATCH(Interface!$F$8,Number_per_pday!$C$5:$J$5,0),FALSE)</f>
        <v>23</v>
      </c>
      <c r="J30" s="60" t="str">
        <f t="shared" si="1"/>
        <v>ED_N95</v>
      </c>
      <c r="K30" s="60" t="s">
        <v>18</v>
      </c>
      <c r="L30" s="60" t="s">
        <v>1</v>
      </c>
      <c r="M30" s="63" t="s">
        <v>68</v>
      </c>
      <c r="N30" s="63" t="s">
        <v>67</v>
      </c>
      <c r="O30" s="63" t="s">
        <v>67</v>
      </c>
      <c r="P30" s="64" t="str">
        <f>Interface!X79</f>
        <v>Staff</v>
      </c>
    </row>
    <row r="31" spans="3:24" x14ac:dyDescent="0.2">
      <c r="C31" s="60" t="str">
        <f t="shared" si="0"/>
        <v>ED_Surgical mask</v>
      </c>
      <c r="D31" s="61" t="s">
        <v>18</v>
      </c>
      <c r="E31" s="60" t="s">
        <v>11</v>
      </c>
      <c r="F31" s="60" t="str">
        <f>VLOOKUP(C31,$J$6:$P$37,MATCH(Interface!$F$8,$J$5:$P$5,0),FALSE)</f>
        <v>Contact</v>
      </c>
      <c r="G31" s="62">
        <f>VLOOKUP($C31&amp;"_"&amp;$F31,Number_per_pday!$C$6:$J$69,MATCH(Interface!$F$8,Number_per_pday!$C$5:$J$5,0),FALSE)</f>
        <v>23</v>
      </c>
      <c r="J31" s="60" t="str">
        <f t="shared" si="1"/>
        <v>ED_Surgical mask</v>
      </c>
      <c r="K31" s="60" t="s">
        <v>18</v>
      </c>
      <c r="L31" s="60" t="s">
        <v>11</v>
      </c>
      <c r="M31" s="63" t="s">
        <v>68</v>
      </c>
      <c r="N31" s="63" t="s">
        <v>68</v>
      </c>
      <c r="O31" s="63" t="s">
        <v>67</v>
      </c>
      <c r="P31" s="64" t="str">
        <f>Interface!X81</f>
        <v>Contact</v>
      </c>
    </row>
    <row r="32" spans="3:24" x14ac:dyDescent="0.2">
      <c r="C32" s="60" t="str">
        <f t="shared" si="0"/>
        <v>ED_glove</v>
      </c>
      <c r="D32" s="61" t="s">
        <v>18</v>
      </c>
      <c r="E32" s="60" t="s">
        <v>12</v>
      </c>
      <c r="F32" s="60" t="str">
        <f>VLOOKUP(C32,$J$6:$P$37,MATCH(Interface!$F$8,$J$5:$P$5,0),FALSE)</f>
        <v>Contact</v>
      </c>
      <c r="G32" s="62">
        <f>VLOOKUP($C32&amp;"_"&amp;$F32,Number_per_pday!$C$6:$J$69,MATCH(Interface!$F$8,Number_per_pday!$C$5:$J$5,0),FALSE)</f>
        <v>23</v>
      </c>
      <c r="J32" s="60" t="str">
        <f t="shared" si="1"/>
        <v>ED_glove</v>
      </c>
      <c r="K32" s="60" t="s">
        <v>18</v>
      </c>
      <c r="L32" s="60" t="s">
        <v>12</v>
      </c>
      <c r="M32" s="63" t="s">
        <v>68</v>
      </c>
      <c r="N32" s="63" t="s">
        <v>68</v>
      </c>
      <c r="O32" s="63" t="s">
        <v>68</v>
      </c>
      <c r="P32" s="64" t="str">
        <f>Interface!X83</f>
        <v>Contact</v>
      </c>
    </row>
    <row r="33" spans="3:24" x14ac:dyDescent="0.2">
      <c r="C33" s="60" t="str">
        <f t="shared" si="0"/>
        <v>ED_gown</v>
      </c>
      <c r="D33" s="61" t="s">
        <v>18</v>
      </c>
      <c r="E33" s="60" t="s">
        <v>13</v>
      </c>
      <c r="F33" s="60" t="str">
        <f>VLOOKUP(C33,$J$6:$P$37,MATCH(Interface!$F$8,$J$5:$P$5,0),FALSE)</f>
        <v>Contact</v>
      </c>
      <c r="G33" s="62">
        <f>VLOOKUP($C33&amp;"_"&amp;$F33,Number_per_pday!$C$6:$J$69,MATCH(Interface!$F$8,Number_per_pday!$C$5:$J$5,0),FALSE)</f>
        <v>23</v>
      </c>
      <c r="J33" s="60" t="str">
        <f t="shared" si="1"/>
        <v>ED_gown</v>
      </c>
      <c r="K33" s="60" t="s">
        <v>18</v>
      </c>
      <c r="L33" s="60" t="s">
        <v>13</v>
      </c>
      <c r="M33" s="63" t="s">
        <v>68</v>
      </c>
      <c r="N33" s="63" t="s">
        <v>68</v>
      </c>
      <c r="O33" s="63" t="s">
        <v>68</v>
      </c>
      <c r="P33" s="64" t="str">
        <f>Interface!X85</f>
        <v>Contact</v>
      </c>
    </row>
    <row r="34" spans="3:24" x14ac:dyDescent="0.2">
      <c r="C34" s="60" t="str">
        <f t="shared" si="0"/>
        <v>ED_booties</v>
      </c>
      <c r="D34" s="61" t="s">
        <v>18</v>
      </c>
      <c r="E34" s="60" t="s">
        <v>14</v>
      </c>
      <c r="F34" s="60" t="str">
        <f>VLOOKUP(C34,$J$6:$P$37,MATCH(Interface!$F$8,$J$5:$P$5,0),FALSE)</f>
        <v>Contact</v>
      </c>
      <c r="G34" s="62">
        <f>VLOOKUP($C34&amp;"_"&amp;$F34,Number_per_pday!$C$6:$J$69,MATCH(Interface!$F$8,Number_per_pday!$C$5:$J$5,0),FALSE)</f>
        <v>0</v>
      </c>
      <c r="J34" s="60" t="str">
        <f t="shared" si="1"/>
        <v>ED_booties</v>
      </c>
      <c r="K34" s="60" t="s">
        <v>18</v>
      </c>
      <c r="L34" s="60" t="s">
        <v>14</v>
      </c>
      <c r="M34" s="63" t="s">
        <v>68</v>
      </c>
      <c r="N34" s="63" t="s">
        <v>68</v>
      </c>
      <c r="O34" s="63" t="s">
        <v>68</v>
      </c>
      <c r="P34" s="64" t="str">
        <f>Interface!X87</f>
        <v>Contact</v>
      </c>
    </row>
    <row r="35" spans="3:24" x14ac:dyDescent="0.2">
      <c r="C35" s="60" t="str">
        <f t="shared" si="0"/>
        <v>ED_bouffant cap</v>
      </c>
      <c r="D35" s="61" t="s">
        <v>18</v>
      </c>
      <c r="E35" s="60" t="s">
        <v>15</v>
      </c>
      <c r="F35" s="60" t="str">
        <f>VLOOKUP(C35,$J$6:$P$37,MATCH(Interface!$F$8,$J$5:$P$5,0),FALSE)</f>
        <v>Contact</v>
      </c>
      <c r="G35" s="62">
        <f>VLOOKUP($C35&amp;"_"&amp;$F35,Number_per_pday!$C$6:$J$69,MATCH(Interface!$F$8,Number_per_pday!$C$5:$J$5,0),FALSE)</f>
        <v>0</v>
      </c>
      <c r="J35" s="60" t="str">
        <f t="shared" si="1"/>
        <v>ED_bouffant cap</v>
      </c>
      <c r="K35" s="60" t="s">
        <v>18</v>
      </c>
      <c r="L35" s="60" t="s">
        <v>15</v>
      </c>
      <c r="M35" s="63" t="s">
        <v>68</v>
      </c>
      <c r="N35" s="63" t="s">
        <v>68</v>
      </c>
      <c r="O35" s="63" t="s">
        <v>68</v>
      </c>
      <c r="P35" s="64" t="str">
        <f>Interface!X89</f>
        <v>Contact</v>
      </c>
    </row>
    <row r="36" spans="3:24" x14ac:dyDescent="0.2">
      <c r="C36" s="60" t="str">
        <f t="shared" si="0"/>
        <v>ED_Disposable eye protection</v>
      </c>
      <c r="D36" s="61" t="s">
        <v>18</v>
      </c>
      <c r="E36" s="60" t="s">
        <v>0</v>
      </c>
      <c r="F36" s="60" t="str">
        <f>VLOOKUP(C36,$J$6:$P$37,MATCH(Interface!$F$8,$J$5:$P$5,0),FALSE)</f>
        <v>Contact</v>
      </c>
      <c r="G36" s="62">
        <f>VLOOKUP($C36&amp;"_"&amp;$F36,Number_per_pday!$C$6:$J$69,MATCH(Interface!$F$8,Number_per_pday!$C$5:$J$5,0),FALSE)</f>
        <v>23</v>
      </c>
      <c r="J36" s="60" t="str">
        <f t="shared" si="1"/>
        <v>ED_Disposable eye protection</v>
      </c>
      <c r="K36" s="60" t="s">
        <v>18</v>
      </c>
      <c r="L36" s="60" t="s">
        <v>0</v>
      </c>
      <c r="M36" s="63" t="s">
        <v>68</v>
      </c>
      <c r="N36" s="63" t="s">
        <v>67</v>
      </c>
      <c r="O36" s="63" t="s">
        <v>67</v>
      </c>
      <c r="P36" s="64" t="str">
        <f>Interface!X91</f>
        <v>Staff</v>
      </c>
    </row>
    <row r="37" spans="3:24" x14ac:dyDescent="0.2">
      <c r="C37" s="60" t="str">
        <f t="shared" si="0"/>
        <v>ED_PAPR</v>
      </c>
      <c r="D37" s="61" t="s">
        <v>18</v>
      </c>
      <c r="E37" s="60" t="s">
        <v>2</v>
      </c>
      <c r="F37" s="60" t="str">
        <f>VLOOKUP(C37,$J$6:$P$37,MATCH(Interface!$F$8,$J$5:$P$5,0),FALSE)</f>
        <v>Staff</v>
      </c>
      <c r="G37" s="62">
        <f>VLOOKUP($C37&amp;"_"&amp;$F37,Number_per_pday!$C$6:$J$69,MATCH(Interface!$F$8,Number_per_pday!$C$5:$J$5,0),FALSE)</f>
        <v>0</v>
      </c>
      <c r="J37" s="60" t="str">
        <f t="shared" si="1"/>
        <v>ED_PAPR</v>
      </c>
      <c r="K37" s="60" t="s">
        <v>18</v>
      </c>
      <c r="L37" s="60" t="s">
        <v>2</v>
      </c>
      <c r="M37" s="63" t="s">
        <v>67</v>
      </c>
      <c r="N37" s="63" t="s">
        <v>67</v>
      </c>
      <c r="O37" s="63" t="s">
        <v>67</v>
      </c>
      <c r="P37" s="64" t="str">
        <f>Interface!X93</f>
        <v>Staff</v>
      </c>
    </row>
    <row r="38" spans="3:24" x14ac:dyDescent="0.2">
      <c r="V38" s="1"/>
      <c r="W38" s="1"/>
      <c r="X38" s="1"/>
    </row>
  </sheetData>
  <mergeCells count="1">
    <mergeCell ref="C4:P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94E8C-5B18-CF4F-83FF-D816C76E0050}">
  <dimension ref="C3:AE133"/>
  <sheetViews>
    <sheetView showGridLines="0" topLeftCell="L98" zoomScaleNormal="100" workbookViewId="0">
      <selection activeCell="P116" sqref="P116"/>
    </sheetView>
  </sheetViews>
  <sheetFormatPr baseColWidth="10" defaultColWidth="10.6640625" defaultRowHeight="16" x14ac:dyDescent="0.2"/>
  <cols>
    <col min="1" max="1" width="2" customWidth="1"/>
    <col min="2" max="2" width="4.5" customWidth="1"/>
    <col min="3" max="3" width="22.6640625" bestFit="1" customWidth="1"/>
    <col min="5" max="5" width="14.6640625" customWidth="1"/>
    <col min="7" max="7" width="14.33203125" customWidth="1"/>
    <col min="11" max="11" width="32.83203125" bestFit="1" customWidth="1"/>
    <col min="12" max="12" width="20.83203125" customWidth="1"/>
    <col min="14" max="14" width="25.5" bestFit="1" customWidth="1"/>
    <col min="15" max="15" width="24.1640625" customWidth="1"/>
    <col min="16" max="16" width="12.33203125" customWidth="1"/>
    <col min="26" max="26" width="9.83203125" bestFit="1" customWidth="1"/>
    <col min="27" max="27" width="22.6640625" bestFit="1" customWidth="1"/>
    <col min="28" max="28" width="15.33203125" bestFit="1" customWidth="1"/>
    <col min="29" max="30" width="14.33203125" bestFit="1" customWidth="1"/>
    <col min="31" max="31" width="15.33203125" bestFit="1" customWidth="1"/>
  </cols>
  <sheetData>
    <row r="3" spans="3:31" s="16" customFormat="1" x14ac:dyDescent="0.2"/>
    <row r="4" spans="3:31" ht="17" thickBot="1" x14ac:dyDescent="0.25">
      <c r="C4" s="11"/>
      <c r="D4" s="11"/>
      <c r="E4" s="11"/>
      <c r="F4" s="11"/>
      <c r="G4" s="11"/>
      <c r="H4" s="11"/>
      <c r="I4" s="11"/>
      <c r="P4" s="133" t="s">
        <v>33</v>
      </c>
      <c r="Q4" s="133"/>
      <c r="R4" s="133"/>
      <c r="S4" s="133"/>
      <c r="T4" s="133" t="s">
        <v>34</v>
      </c>
      <c r="U4" s="133"/>
      <c r="V4" s="133"/>
      <c r="W4" s="133"/>
      <c r="AB4" s="1" t="s">
        <v>34</v>
      </c>
      <c r="AC4" s="1"/>
      <c r="AD4" s="1"/>
      <c r="AE4" s="1"/>
    </row>
    <row r="5" spans="3:31" ht="17" thickBot="1" x14ac:dyDescent="0.25">
      <c r="C5" s="11"/>
      <c r="D5" s="13" t="s">
        <v>43</v>
      </c>
      <c r="E5" s="11"/>
      <c r="F5" s="132" t="s">
        <v>29</v>
      </c>
      <c r="G5" s="132"/>
      <c r="H5" s="132"/>
      <c r="I5" s="132"/>
      <c r="K5" t="s">
        <v>37</v>
      </c>
      <c r="L5" t="s">
        <v>35</v>
      </c>
      <c r="M5" t="s">
        <v>28</v>
      </c>
      <c r="N5" t="s">
        <v>27</v>
      </c>
      <c r="O5" t="s">
        <v>30</v>
      </c>
      <c r="P5" s="59" t="s">
        <v>9</v>
      </c>
      <c r="Q5" s="59" t="s">
        <v>7</v>
      </c>
      <c r="R5" s="59" t="s">
        <v>8</v>
      </c>
      <c r="S5" s="59" t="s">
        <v>26</v>
      </c>
      <c r="T5" s="59" t="s">
        <v>9</v>
      </c>
      <c r="U5" s="59" t="s">
        <v>7</v>
      </c>
      <c r="V5" s="59" t="s">
        <v>8</v>
      </c>
      <c r="W5" s="59" t="s">
        <v>26</v>
      </c>
      <c r="Y5" s="59" t="s">
        <v>35</v>
      </c>
      <c r="Z5" s="59" t="s">
        <v>27</v>
      </c>
      <c r="AA5" s="59" t="s">
        <v>30</v>
      </c>
      <c r="AB5" s="59" t="s">
        <v>9</v>
      </c>
      <c r="AC5" s="59" t="s">
        <v>7</v>
      </c>
      <c r="AD5" s="59" t="s">
        <v>8</v>
      </c>
      <c r="AE5" s="59" t="s">
        <v>26</v>
      </c>
    </row>
    <row r="6" spans="3:31" ht="17" thickBot="1" x14ac:dyDescent="0.25">
      <c r="C6" s="11"/>
      <c r="D6" s="59" t="s">
        <v>28</v>
      </c>
      <c r="E6" s="59" t="s">
        <v>27</v>
      </c>
      <c r="F6" s="59" t="s">
        <v>9</v>
      </c>
      <c r="G6" s="59" t="s">
        <v>7</v>
      </c>
      <c r="H6" s="59" t="s">
        <v>8</v>
      </c>
      <c r="I6" s="59" t="s">
        <v>26</v>
      </c>
      <c r="K6" t="str">
        <f>N6&amp;"_"&amp;O6</f>
        <v>ICU_N95</v>
      </c>
      <c r="L6" s="6" t="str">
        <f>M6&amp;"_"&amp;N6</f>
        <v>RN_ICU</v>
      </c>
      <c r="M6" s="7" t="s">
        <v>3</v>
      </c>
      <c r="N6" s="7" t="s">
        <v>5</v>
      </c>
      <c r="O6" s="6" t="s">
        <v>1</v>
      </c>
      <c r="P6" s="71" t="b">
        <v>1</v>
      </c>
      <c r="Q6" s="71" t="b">
        <v>1</v>
      </c>
      <c r="R6" s="71" t="b">
        <v>1</v>
      </c>
      <c r="S6" s="71" t="b">
        <f>Interface!R98</f>
        <v>1</v>
      </c>
      <c r="T6" s="75">
        <f t="shared" ref="T6:T37" si="0">VLOOKUP($L6,$C$26:$I$41,MATCH(T$5,$C$25:$I$25,0),FALSE)*P6/VLOOKUP($O6,$C$46:$G$53,MATCH(T$5,$C$45:$G$45,0),FALSE)</f>
        <v>1.5</v>
      </c>
      <c r="U6" s="75">
        <f t="shared" ref="U6:U37" si="1">VLOOKUP($L6,$C$26:$I$41,MATCH(U$5,$C$25:$I$25,0),FALSE)*Q6/VLOOKUP($O6,$C$46:$G$53,MATCH(U$5,$C$45:$G$45,0),FALSE)</f>
        <v>1</v>
      </c>
      <c r="V6" s="75">
        <f t="shared" ref="V6:V37" si="2">VLOOKUP($L6,$C$26:$I$41,MATCH(V$5,$C$25:$I$25,0),FALSE)*R6/VLOOKUP($O6,$C$46:$G$53,MATCH(V$5,$C$45:$G$45,0),FALSE)</f>
        <v>0.15</v>
      </c>
      <c r="W6" s="75">
        <f t="shared" ref="W6:W37" si="3">VLOOKUP($L6,$C$26:$I$41,MATCH(W$5,$C$25:$I$25,0),FALSE)*S6/VLOOKUP($O6,$C$46:$G$53,MATCH(W$5,$C$45:$G$45,0),FALSE)</f>
        <v>1.5</v>
      </c>
      <c r="Y6" s="71" t="str">
        <f>Z6&amp;"_"&amp;AA6</f>
        <v>ICU_N95</v>
      </c>
      <c r="Z6" s="67" t="s">
        <v>5</v>
      </c>
      <c r="AA6" s="71" t="s">
        <v>1</v>
      </c>
      <c r="AB6" s="75">
        <f t="array" ref="AB6">SUM(IF($K$6:$K$133=$Y6,T$6:T$133))</f>
        <v>2.6299019607843137</v>
      </c>
      <c r="AC6" s="75">
        <f t="array" ref="AC6">SUM(IF($K$6:$K$133=$Y6,U$6:U$133))</f>
        <v>1.9333333333333333</v>
      </c>
      <c r="AD6" s="75">
        <f t="array" ref="AD6">SUM(IF($K$6:$K$133=$Y6,V$6:V$133))</f>
        <v>0.3</v>
      </c>
      <c r="AE6" s="75">
        <f t="array" ref="AE6">SUM(IF($K$6:$K$133=$Y6,W$6:W$133))</f>
        <v>2.125</v>
      </c>
    </row>
    <row r="7" spans="3:31" x14ac:dyDescent="0.2">
      <c r="C7" s="11"/>
      <c r="D7" s="66" t="s">
        <v>3</v>
      </c>
      <c r="E7" s="66" t="s">
        <v>5</v>
      </c>
      <c r="F7" s="66">
        <v>2</v>
      </c>
      <c r="G7" s="66">
        <v>3</v>
      </c>
      <c r="H7" s="66">
        <v>4</v>
      </c>
      <c r="I7" s="67">
        <f>Interface!R17</f>
        <v>2</v>
      </c>
      <c r="K7" t="str">
        <f t="shared" ref="K7:K70" si="4">N7&amp;"_"&amp;O7</f>
        <v>ICU_Surgical mask</v>
      </c>
      <c r="L7" s="6" t="str">
        <f t="shared" ref="L7:L70" si="5">M7&amp;"_"&amp;N7</f>
        <v>RN_ICU</v>
      </c>
      <c r="M7" s="7" t="s">
        <v>3</v>
      </c>
      <c r="N7" s="7" t="s">
        <v>5</v>
      </c>
      <c r="O7" s="6" t="s">
        <v>11</v>
      </c>
      <c r="P7" s="71" t="b">
        <v>1</v>
      </c>
      <c r="Q7" s="71" t="b">
        <v>1</v>
      </c>
      <c r="R7" s="71" t="b">
        <v>1</v>
      </c>
      <c r="S7" s="71" t="b">
        <f>Interface!R100</f>
        <v>1</v>
      </c>
      <c r="T7" s="75">
        <f t="shared" si="0"/>
        <v>3</v>
      </c>
      <c r="U7" s="75">
        <f t="shared" si="1"/>
        <v>1</v>
      </c>
      <c r="V7" s="75">
        <f t="shared" si="2"/>
        <v>0.375</v>
      </c>
      <c r="W7" s="75">
        <f t="shared" si="3"/>
        <v>3</v>
      </c>
      <c r="Y7" s="71" t="str">
        <f t="shared" ref="Y7:Y37" si="6">Z7&amp;"_"&amp;AA7</f>
        <v>ICU_Surgical mask</v>
      </c>
      <c r="Z7" s="67" t="s">
        <v>5</v>
      </c>
      <c r="AA7" s="71" t="s">
        <v>11</v>
      </c>
      <c r="AB7" s="75" cm="1">
        <f t="array" ref="AB7">SUM(IF($K$6:$K$133=$Y7,T$6:T$133))</f>
        <v>5.2598039215686274</v>
      </c>
      <c r="AC7" s="75">
        <f t="array" ref="AC7">SUM(IF($K$6:$K$133=$Y7,U$6:U$133))</f>
        <v>1.9333333333333333</v>
      </c>
      <c r="AD7" s="75">
        <f t="array" ref="AD7">SUM(IF($K$6:$K$133=$Y7,V$6:V$133))</f>
        <v>0.75</v>
      </c>
      <c r="AE7" s="75">
        <f t="array" ref="AE7">SUM(IF($K$6:$K$133=$Y7,W$6:W$133))</f>
        <v>4.25</v>
      </c>
    </row>
    <row r="8" spans="3:31" x14ac:dyDescent="0.2">
      <c r="C8" s="11"/>
      <c r="D8" s="66" t="s">
        <v>3</v>
      </c>
      <c r="E8" s="66" t="s">
        <v>20</v>
      </c>
      <c r="F8" s="66">
        <v>3</v>
      </c>
      <c r="G8" s="66">
        <v>4</v>
      </c>
      <c r="H8" s="66">
        <v>6</v>
      </c>
      <c r="I8" s="67">
        <f>Interface!T17</f>
        <v>5</v>
      </c>
      <c r="K8" t="str">
        <f t="shared" si="4"/>
        <v>ICU_glove</v>
      </c>
      <c r="L8" s="6" t="str">
        <f t="shared" si="5"/>
        <v>RN_ICU</v>
      </c>
      <c r="M8" s="7" t="s">
        <v>3</v>
      </c>
      <c r="N8" s="7" t="s">
        <v>5</v>
      </c>
      <c r="O8" s="6" t="s">
        <v>12</v>
      </c>
      <c r="P8" s="71" t="b">
        <v>1</v>
      </c>
      <c r="Q8" s="71" t="b">
        <v>1</v>
      </c>
      <c r="R8" s="71" t="b">
        <v>1</v>
      </c>
      <c r="S8" s="71" t="b">
        <f>Interface!R102</f>
        <v>1</v>
      </c>
      <c r="T8" s="75">
        <f t="shared" si="0"/>
        <v>30</v>
      </c>
      <c r="U8" s="75">
        <f t="shared" si="1"/>
        <v>4</v>
      </c>
      <c r="V8" s="75">
        <f t="shared" si="2"/>
        <v>0.75</v>
      </c>
      <c r="W8" s="75">
        <f t="shared" si="3"/>
        <v>30</v>
      </c>
      <c r="Y8" s="71" t="str">
        <f t="shared" si="6"/>
        <v>ICU_glove</v>
      </c>
      <c r="Z8" s="67" t="s">
        <v>5</v>
      </c>
      <c r="AA8" s="71" t="s">
        <v>12</v>
      </c>
      <c r="AB8" s="75">
        <f t="array" ref="AB8">SUM(IF($K$6:$K$133=$Y8,T$6:T$133))</f>
        <v>52.598039215686278</v>
      </c>
      <c r="AC8" s="75">
        <f t="array" ref="AC8">SUM(IF($K$6:$K$133=$Y8,U$6:U$133))</f>
        <v>7.7333333333333334</v>
      </c>
      <c r="AD8" s="75">
        <f t="array" ref="AD8">SUM(IF($K$6:$K$133=$Y8,V$6:V$133))</f>
        <v>1.5</v>
      </c>
      <c r="AE8" s="75">
        <f t="array" ref="AE8">SUM(IF($K$6:$K$133=$Y8,W$6:W$133))</f>
        <v>42.5</v>
      </c>
    </row>
    <row r="9" spans="3:31" x14ac:dyDescent="0.2">
      <c r="C9" s="11"/>
      <c r="D9" s="66" t="s">
        <v>3</v>
      </c>
      <c r="E9" s="66" t="s">
        <v>21</v>
      </c>
      <c r="F9" s="66">
        <v>4</v>
      </c>
      <c r="G9" s="66">
        <v>6</v>
      </c>
      <c r="H9" s="66">
        <v>8</v>
      </c>
      <c r="I9" s="67">
        <f>Interface!V17</f>
        <v>4</v>
      </c>
      <c r="K9" t="str">
        <f t="shared" si="4"/>
        <v>ICU_gown</v>
      </c>
      <c r="L9" s="6" t="str">
        <f t="shared" si="5"/>
        <v>RN_ICU</v>
      </c>
      <c r="M9" s="7" t="s">
        <v>3</v>
      </c>
      <c r="N9" s="7" t="s">
        <v>5</v>
      </c>
      <c r="O9" s="6" t="s">
        <v>13</v>
      </c>
      <c r="P9" s="71" t="b">
        <v>1</v>
      </c>
      <c r="Q9" s="71" t="b">
        <v>1</v>
      </c>
      <c r="R9" s="71" t="b">
        <v>1</v>
      </c>
      <c r="S9" s="71" t="b">
        <f>Interface!R104</f>
        <v>1</v>
      </c>
      <c r="T9" s="75">
        <f t="shared" si="0"/>
        <v>30</v>
      </c>
      <c r="U9" s="75">
        <f t="shared" si="1"/>
        <v>4</v>
      </c>
      <c r="V9" s="75">
        <f t="shared" si="2"/>
        <v>0.75</v>
      </c>
      <c r="W9" s="75">
        <f t="shared" si="3"/>
        <v>30</v>
      </c>
      <c r="Y9" s="71" t="str">
        <f t="shared" si="6"/>
        <v>ICU_gown</v>
      </c>
      <c r="Z9" s="67" t="s">
        <v>5</v>
      </c>
      <c r="AA9" s="71" t="s">
        <v>13</v>
      </c>
      <c r="AB9" s="75">
        <f t="array" ref="AB9">SUM(IF($K$6:$K$133=$Y9,T$6:T$133))</f>
        <v>52.598039215686278</v>
      </c>
      <c r="AC9" s="75">
        <f t="array" ref="AC9">SUM(IF($K$6:$K$133=$Y9,U$6:U$133))</f>
        <v>7.7333333333333334</v>
      </c>
      <c r="AD9" s="75">
        <f t="array" ref="AD9">SUM(IF($K$6:$K$133=$Y9,V$6:V$133))</f>
        <v>1.5</v>
      </c>
      <c r="AE9" s="75">
        <f t="array" ref="AE9">SUM(IF($K$6:$K$133=$Y9,W$6:W$133))</f>
        <v>42.5</v>
      </c>
    </row>
    <row r="10" spans="3:31" x14ac:dyDescent="0.2">
      <c r="C10" s="11"/>
      <c r="D10" s="66" t="s">
        <v>3</v>
      </c>
      <c r="E10" s="66" t="s">
        <v>18</v>
      </c>
      <c r="F10" s="66">
        <v>12</v>
      </c>
      <c r="G10" s="66">
        <v>15</v>
      </c>
      <c r="H10" s="66">
        <v>20</v>
      </c>
      <c r="I10" s="67">
        <f>Interface!X17</f>
        <v>20</v>
      </c>
      <c r="K10" t="str">
        <f t="shared" si="4"/>
        <v>ICU_booties</v>
      </c>
      <c r="L10" s="6" t="str">
        <f t="shared" si="5"/>
        <v>RN_ICU</v>
      </c>
      <c r="M10" s="7" t="s">
        <v>3</v>
      </c>
      <c r="N10" s="7" t="s">
        <v>5</v>
      </c>
      <c r="O10" s="6" t="s">
        <v>14</v>
      </c>
      <c r="P10" s="71" t="b">
        <v>0</v>
      </c>
      <c r="Q10" s="71" t="b">
        <v>0</v>
      </c>
      <c r="R10" s="71" t="b">
        <v>0</v>
      </c>
      <c r="S10" s="71" t="b">
        <f>Interface!R106</f>
        <v>0</v>
      </c>
      <c r="T10" s="75">
        <f t="shared" si="0"/>
        <v>0</v>
      </c>
      <c r="U10" s="75">
        <f t="shared" si="1"/>
        <v>0</v>
      </c>
      <c r="V10" s="75">
        <f t="shared" si="2"/>
        <v>0</v>
      </c>
      <c r="W10" s="75">
        <f t="shared" si="3"/>
        <v>0</v>
      </c>
      <c r="Y10" s="71" t="str">
        <f t="shared" si="6"/>
        <v>ICU_booties</v>
      </c>
      <c r="Z10" s="67" t="s">
        <v>5</v>
      </c>
      <c r="AA10" s="71" t="s">
        <v>14</v>
      </c>
      <c r="AB10" s="75">
        <f t="array" ref="AB10">SUM(IF($K$6:$K$133=$Y10,T$6:T$133))</f>
        <v>0</v>
      </c>
      <c r="AC10" s="75">
        <f t="array" ref="AC10">SUM(IF($K$6:$K$133=$Y10,U$6:U$133))</f>
        <v>0</v>
      </c>
      <c r="AD10" s="75">
        <f t="array" ref="AD10">SUM(IF($K$6:$K$133=$Y10,V$6:V$133))</f>
        <v>0</v>
      </c>
      <c r="AE10" s="75">
        <f t="array" ref="AE10">SUM(IF($K$6:$K$133=$Y10,W$6:W$133))</f>
        <v>0</v>
      </c>
    </row>
    <row r="11" spans="3:31" x14ac:dyDescent="0.2">
      <c r="C11" s="11"/>
      <c r="D11" s="68" t="s">
        <v>23</v>
      </c>
      <c r="E11" s="68" t="s">
        <v>5</v>
      </c>
      <c r="F11" s="64">
        <f>ROUND(12/(5*1/2 + 2*1/2),1)</f>
        <v>3.4</v>
      </c>
      <c r="G11" s="68">
        <v>4</v>
      </c>
      <c r="H11" s="68">
        <v>5</v>
      </c>
      <c r="I11" s="61">
        <f>Interface!R19</f>
        <v>24</v>
      </c>
      <c r="K11" t="str">
        <f t="shared" si="4"/>
        <v>ICU_bouffant cap</v>
      </c>
      <c r="L11" s="6" t="str">
        <f t="shared" si="5"/>
        <v>RN_ICU</v>
      </c>
      <c r="M11" s="7" t="s">
        <v>3</v>
      </c>
      <c r="N11" s="7" t="s">
        <v>5</v>
      </c>
      <c r="O11" s="6" t="s">
        <v>15</v>
      </c>
      <c r="P11" s="71" t="b">
        <v>0</v>
      </c>
      <c r="Q11" s="71" t="b">
        <v>0</v>
      </c>
      <c r="R11" s="71" t="b">
        <v>0</v>
      </c>
      <c r="S11" s="71" t="b">
        <f>Interface!R108</f>
        <v>0</v>
      </c>
      <c r="T11" s="75">
        <f>VLOOKUP($L11,$C$26:$I$41,MATCH(T$5,$C$25:$I$25,0),FALSE)*P11/VLOOKUP($O11,$C$46:$G$53,MATCH(T$5,$C$45:$G$45,0),FALSE)</f>
        <v>0</v>
      </c>
      <c r="U11" s="75">
        <f t="shared" si="1"/>
        <v>0</v>
      </c>
      <c r="V11" s="75">
        <f t="shared" si="2"/>
        <v>0</v>
      </c>
      <c r="W11" s="75">
        <f t="shared" si="3"/>
        <v>0</v>
      </c>
      <c r="Y11" s="71" t="str">
        <f t="shared" si="6"/>
        <v>ICU_bouffant cap</v>
      </c>
      <c r="Z11" s="67" t="s">
        <v>5</v>
      </c>
      <c r="AA11" s="71" t="s">
        <v>15</v>
      </c>
      <c r="AB11" s="75">
        <f t="array" ref="AB11">SUM(IF($K$6:$K$133=$Y11,T$6:T$133))</f>
        <v>0</v>
      </c>
      <c r="AC11" s="75">
        <f t="array" ref="AC11">SUM(IF($K$6:$K$133=$Y11,U$6:U$133))</f>
        <v>0</v>
      </c>
      <c r="AD11" s="75">
        <f t="array" ref="AD11">SUM(IF($K$6:$K$133=$Y11,V$6:V$133))</f>
        <v>0</v>
      </c>
      <c r="AE11" s="75">
        <f t="array" ref="AE11">SUM(IF($K$6:$K$133=$Y11,W$6:W$133))</f>
        <v>0</v>
      </c>
    </row>
    <row r="12" spans="3:31" x14ac:dyDescent="0.2">
      <c r="C12" s="11"/>
      <c r="D12" s="68" t="s">
        <v>23</v>
      </c>
      <c r="E12" s="68" t="s">
        <v>20</v>
      </c>
      <c r="F12" s="64">
        <f>ROUND(20/(5*1/2 + 2*1/2),1)</f>
        <v>5.7</v>
      </c>
      <c r="G12" s="68">
        <v>7</v>
      </c>
      <c r="H12" s="68">
        <v>9</v>
      </c>
      <c r="I12" s="61">
        <f>Interface!T19</f>
        <v>24</v>
      </c>
      <c r="K12" t="str">
        <f t="shared" si="4"/>
        <v>ICU_Disposable eye protection</v>
      </c>
      <c r="L12" s="6" t="str">
        <f t="shared" si="5"/>
        <v>RN_ICU</v>
      </c>
      <c r="M12" s="7" t="s">
        <v>3</v>
      </c>
      <c r="N12" s="7" t="s">
        <v>5</v>
      </c>
      <c r="O12" s="6" t="s">
        <v>0</v>
      </c>
      <c r="P12" s="71" t="b">
        <v>1</v>
      </c>
      <c r="Q12" s="71" t="b">
        <v>1</v>
      </c>
      <c r="R12" s="71" t="b">
        <v>1</v>
      </c>
      <c r="S12" s="71" t="b">
        <f>Interface!R110</f>
        <v>1</v>
      </c>
      <c r="T12" s="75">
        <f t="shared" si="0"/>
        <v>1.5</v>
      </c>
      <c r="U12" s="75">
        <f t="shared" si="1"/>
        <v>0.33333333333333331</v>
      </c>
      <c r="V12" s="75">
        <f t="shared" si="2"/>
        <v>0.15</v>
      </c>
      <c r="W12" s="75">
        <f t="shared" si="3"/>
        <v>1.5</v>
      </c>
      <c r="Y12" s="71" t="str">
        <f t="shared" si="6"/>
        <v>ICU_Disposable eye protection</v>
      </c>
      <c r="Z12" s="67" t="s">
        <v>5</v>
      </c>
      <c r="AA12" s="71" t="s">
        <v>0</v>
      </c>
      <c r="AB12" s="75">
        <f t="array" ref="AB12">SUM(IF($K$6:$K$133=$Y12,T$6:T$133))</f>
        <v>2.6299019607843137</v>
      </c>
      <c r="AC12" s="75">
        <f t="array" ref="AC12">SUM(IF($K$6:$K$133=$Y12,U$6:U$133))</f>
        <v>0.64444444444444438</v>
      </c>
      <c r="AD12" s="75">
        <f t="array" ref="AD12">SUM(IF($K$6:$K$133=$Y12,V$6:V$133))</f>
        <v>0.3</v>
      </c>
      <c r="AE12" s="75">
        <f t="array" ref="AE12">SUM(IF($K$6:$K$133=$Y12,W$6:W$133))</f>
        <v>2.125</v>
      </c>
    </row>
    <row r="13" spans="3:31" x14ac:dyDescent="0.2">
      <c r="C13" s="11"/>
      <c r="D13" s="68" t="s">
        <v>23</v>
      </c>
      <c r="E13" s="68" t="s">
        <v>21</v>
      </c>
      <c r="F13" s="64">
        <v>15</v>
      </c>
      <c r="G13" s="68">
        <v>20</v>
      </c>
      <c r="H13" s="68">
        <v>25</v>
      </c>
      <c r="I13" s="61">
        <f>Interface!V19</f>
        <v>24</v>
      </c>
      <c r="K13" t="str">
        <f t="shared" si="4"/>
        <v>ICU_PAPR</v>
      </c>
      <c r="L13" s="6" t="str">
        <f t="shared" si="5"/>
        <v>RN_ICU</v>
      </c>
      <c r="M13" s="7" t="s">
        <v>3</v>
      </c>
      <c r="N13" s="7" t="s">
        <v>5</v>
      </c>
      <c r="O13" s="6" t="s">
        <v>2</v>
      </c>
      <c r="P13" s="71" t="b">
        <v>0</v>
      </c>
      <c r="Q13" s="71" t="b">
        <v>0</v>
      </c>
      <c r="R13" s="71" t="b">
        <v>0</v>
      </c>
      <c r="S13" s="71" t="b">
        <f>Interface!R112</f>
        <v>0</v>
      </c>
      <c r="T13" s="75">
        <f t="shared" si="0"/>
        <v>0</v>
      </c>
      <c r="U13" s="75">
        <f t="shared" si="1"/>
        <v>0</v>
      </c>
      <c r="V13" s="75">
        <f t="shared" si="2"/>
        <v>0</v>
      </c>
      <c r="W13" s="75">
        <f t="shared" si="3"/>
        <v>0</v>
      </c>
      <c r="Y13" s="71" t="str">
        <f t="shared" si="6"/>
        <v>ICU_PAPR</v>
      </c>
      <c r="Z13" s="67" t="s">
        <v>5</v>
      </c>
      <c r="AA13" s="71" t="s">
        <v>2</v>
      </c>
      <c r="AB13" s="75">
        <f t="array" ref="AB13">SUM(IF($K$6:$K$133=$Y13,T$6:T$133))</f>
        <v>0</v>
      </c>
      <c r="AC13" s="75">
        <f t="array" ref="AC13">SUM(IF($K$6:$K$133=$Y13,U$6:U$133))</f>
        <v>0</v>
      </c>
      <c r="AD13" s="75">
        <f t="array" ref="AD13">SUM(IF($K$6:$K$133=$Y13,V$6:V$133))</f>
        <v>0</v>
      </c>
      <c r="AE13" s="75">
        <f t="array" ref="AE13">SUM(IF($K$6:$K$133=$Y13,W$6:W$133))</f>
        <v>0</v>
      </c>
    </row>
    <row r="14" spans="3:31" x14ac:dyDescent="0.2">
      <c r="C14" s="11"/>
      <c r="D14" s="68" t="s">
        <v>23</v>
      </c>
      <c r="E14" s="68" t="s">
        <v>18</v>
      </c>
      <c r="F14" s="64">
        <v>24</v>
      </c>
      <c r="G14" s="64">
        <v>30</v>
      </c>
      <c r="H14" s="64">
        <v>40</v>
      </c>
      <c r="I14" s="61">
        <f>Interface!X19</f>
        <v>40</v>
      </c>
      <c r="K14" t="str">
        <f t="shared" si="4"/>
        <v>Step down_N95</v>
      </c>
      <c r="L14" t="str">
        <f t="shared" si="5"/>
        <v>RN_Step down</v>
      </c>
      <c r="M14" s="5" t="s">
        <v>3</v>
      </c>
      <c r="N14" s="5" t="s">
        <v>20</v>
      </c>
      <c r="O14" t="s">
        <v>1</v>
      </c>
      <c r="P14" s="77" t="b">
        <v>1</v>
      </c>
      <c r="Q14" s="60" t="b">
        <v>1</v>
      </c>
      <c r="R14" s="60" t="b">
        <v>1</v>
      </c>
      <c r="S14" s="77" t="b">
        <f>Interface!T98</f>
        <v>1</v>
      </c>
      <c r="T14" s="76">
        <f t="shared" si="0"/>
        <v>1</v>
      </c>
      <c r="U14" s="76">
        <f t="shared" si="1"/>
        <v>0.75</v>
      </c>
      <c r="V14" s="76">
        <f t="shared" si="2"/>
        <v>0.1</v>
      </c>
      <c r="W14" s="76">
        <f t="shared" si="3"/>
        <v>0.6</v>
      </c>
      <c r="Y14" s="60" t="str">
        <f t="shared" si="6"/>
        <v>Step down_N95</v>
      </c>
      <c r="Z14" s="61" t="s">
        <v>20</v>
      </c>
      <c r="AA14" s="60" t="s">
        <v>1</v>
      </c>
      <c r="AB14" s="76">
        <f t="array" ref="AB14">SUM(IF($K$6:$K$133=$Y14,T$6:T$133))</f>
        <v>1.7008771929824562</v>
      </c>
      <c r="AC14" s="76">
        <f t="array" ref="AC14">SUM(IF($K$6:$K$133=$Y14,U$6:U$133))</f>
        <v>1.3157142857142856</v>
      </c>
      <c r="AD14" s="76">
        <f t="array" ref="AD14">SUM(IF($K$6:$K$133=$Y14,V$6:V$133))</f>
        <v>0.18777777777777777</v>
      </c>
      <c r="AE14" s="76">
        <f t="array" ref="AE14">SUM(IF($K$6:$K$133=$Y14,W$6:W$133))</f>
        <v>1.1583333333333332</v>
      </c>
    </row>
    <row r="15" spans="3:31" x14ac:dyDescent="0.2">
      <c r="C15" s="11"/>
      <c r="D15" s="66" t="s">
        <v>24</v>
      </c>
      <c r="E15" s="66" t="s">
        <v>5</v>
      </c>
      <c r="F15" s="66">
        <v>12</v>
      </c>
      <c r="G15" s="66">
        <v>15</v>
      </c>
      <c r="H15" s="66">
        <v>20</v>
      </c>
      <c r="I15" s="67">
        <f>Interface!R21</f>
        <v>12</v>
      </c>
      <c r="K15" t="str">
        <f t="shared" si="4"/>
        <v>Step down_Surgical mask</v>
      </c>
      <c r="L15" t="str">
        <f t="shared" si="5"/>
        <v>RN_Step down</v>
      </c>
      <c r="M15" s="5" t="s">
        <v>3</v>
      </c>
      <c r="N15" s="5" t="s">
        <v>20</v>
      </c>
      <c r="O15" t="s">
        <v>11</v>
      </c>
      <c r="P15" s="77" t="b">
        <v>1</v>
      </c>
      <c r="Q15" s="60" t="b">
        <v>1</v>
      </c>
      <c r="R15" s="60" t="b">
        <v>1</v>
      </c>
      <c r="S15" s="77" t="b">
        <f>Interface!T100</f>
        <v>1</v>
      </c>
      <c r="T15" s="76">
        <f t="shared" si="0"/>
        <v>2</v>
      </c>
      <c r="U15" s="76">
        <f t="shared" si="1"/>
        <v>0.75</v>
      </c>
      <c r="V15" s="76">
        <f t="shared" si="2"/>
        <v>0.25</v>
      </c>
      <c r="W15" s="76">
        <f t="shared" si="3"/>
        <v>1.2</v>
      </c>
      <c r="Y15" s="60" t="str">
        <f t="shared" si="6"/>
        <v>Step down_Surgical mask</v>
      </c>
      <c r="Z15" s="61" t="s">
        <v>20</v>
      </c>
      <c r="AA15" s="60" t="s">
        <v>11</v>
      </c>
      <c r="AB15" s="76">
        <f t="array" ref="AB15">SUM(IF($K$6:$K$133=$Y15,T$6:T$133))</f>
        <v>3.4017543859649124</v>
      </c>
      <c r="AC15" s="76">
        <f t="array" ref="AC15">SUM(IF($K$6:$K$133=$Y15,U$6:U$133))</f>
        <v>1.3157142857142856</v>
      </c>
      <c r="AD15" s="76">
        <f t="array" ref="AD15">SUM(IF($K$6:$K$133=$Y15,V$6:V$133))</f>
        <v>0.46944444444444444</v>
      </c>
      <c r="AE15" s="76">
        <f t="array" ref="AE15">SUM(IF($K$6:$K$133=$Y15,W$6:W$133))</f>
        <v>2.3166666666666664</v>
      </c>
    </row>
    <row r="16" spans="3:31" x14ac:dyDescent="0.2">
      <c r="C16" s="11"/>
      <c r="D16" s="66" t="s">
        <v>24</v>
      </c>
      <c r="E16" s="66" t="s">
        <v>20</v>
      </c>
      <c r="F16" s="66">
        <v>20</v>
      </c>
      <c r="G16" s="66">
        <v>25</v>
      </c>
      <c r="H16" s="66">
        <v>30</v>
      </c>
      <c r="I16" s="67">
        <f>Interface!T21</f>
        <v>20</v>
      </c>
      <c r="K16" t="str">
        <f t="shared" si="4"/>
        <v>Step down_glove</v>
      </c>
      <c r="L16" t="str">
        <f t="shared" si="5"/>
        <v>RN_Step down</v>
      </c>
      <c r="M16" s="5" t="s">
        <v>3</v>
      </c>
      <c r="N16" s="5" t="s">
        <v>20</v>
      </c>
      <c r="O16" t="s">
        <v>12</v>
      </c>
      <c r="P16" s="77" t="b">
        <v>1</v>
      </c>
      <c r="Q16" s="60" t="b">
        <v>1</v>
      </c>
      <c r="R16" s="60" t="b">
        <v>1</v>
      </c>
      <c r="S16" s="77" t="b">
        <f>Interface!T102</f>
        <v>1</v>
      </c>
      <c r="T16" s="76">
        <f t="shared" si="0"/>
        <v>20</v>
      </c>
      <c r="U16" s="76">
        <f t="shared" si="1"/>
        <v>3</v>
      </c>
      <c r="V16" s="76">
        <f t="shared" si="2"/>
        <v>0.5</v>
      </c>
      <c r="W16" s="76">
        <f t="shared" si="3"/>
        <v>11.999999999999998</v>
      </c>
      <c r="Y16" s="60" t="str">
        <f t="shared" si="6"/>
        <v>Step down_glove</v>
      </c>
      <c r="Z16" s="61" t="s">
        <v>20</v>
      </c>
      <c r="AA16" s="60" t="s">
        <v>12</v>
      </c>
      <c r="AB16" s="76">
        <f t="array" ref="AB16">SUM(IF($K$6:$K$133=$Y16,T$6:T$133))</f>
        <v>34.017543859649123</v>
      </c>
      <c r="AC16" s="76">
        <f t="array" ref="AC16">SUM(IF($K$6:$K$133=$Y16,U$6:U$133))</f>
        <v>5.2628571428571425</v>
      </c>
      <c r="AD16" s="76">
        <f t="array" ref="AD16">SUM(IF($K$6:$K$133=$Y16,V$6:V$133))</f>
        <v>0.93888888888888888</v>
      </c>
      <c r="AE16" s="76">
        <f t="array" ref="AE16">SUM(IF($K$6:$K$133=$Y16,W$6:W$133))</f>
        <v>23.166666666666664</v>
      </c>
    </row>
    <row r="17" spans="3:31" x14ac:dyDescent="0.2">
      <c r="C17" s="11"/>
      <c r="D17" s="66" t="s">
        <v>24</v>
      </c>
      <c r="E17" s="66" t="s">
        <v>21</v>
      </c>
      <c r="F17" s="66">
        <v>20</v>
      </c>
      <c r="G17" s="66">
        <v>25</v>
      </c>
      <c r="H17" s="66">
        <v>30</v>
      </c>
      <c r="I17" s="67">
        <f>Interface!V21</f>
        <v>15</v>
      </c>
      <c r="K17" t="str">
        <f t="shared" si="4"/>
        <v>Step down_gown</v>
      </c>
      <c r="L17" t="str">
        <f t="shared" si="5"/>
        <v>RN_Step down</v>
      </c>
      <c r="M17" s="5" t="s">
        <v>3</v>
      </c>
      <c r="N17" s="5" t="s">
        <v>20</v>
      </c>
      <c r="O17" t="s">
        <v>13</v>
      </c>
      <c r="P17" s="77" t="b">
        <v>1</v>
      </c>
      <c r="Q17" s="60" t="b">
        <v>1</v>
      </c>
      <c r="R17" s="60" t="b">
        <v>1</v>
      </c>
      <c r="S17" s="77" t="b">
        <f>Interface!T104</f>
        <v>1</v>
      </c>
      <c r="T17" s="76">
        <f t="shared" si="0"/>
        <v>20</v>
      </c>
      <c r="U17" s="76">
        <f t="shared" si="1"/>
        <v>3</v>
      </c>
      <c r="V17" s="76">
        <f t="shared" si="2"/>
        <v>0.5</v>
      </c>
      <c r="W17" s="76">
        <f t="shared" si="3"/>
        <v>11.999999999999998</v>
      </c>
      <c r="Y17" s="60" t="str">
        <f t="shared" si="6"/>
        <v>Step down_gown</v>
      </c>
      <c r="Z17" s="61" t="s">
        <v>20</v>
      </c>
      <c r="AA17" s="60" t="s">
        <v>13</v>
      </c>
      <c r="AB17" s="76">
        <f t="array" ref="AB17">SUM(IF($K$6:$K$133=$Y17,T$6:T$133))</f>
        <v>34.017543859649123</v>
      </c>
      <c r="AC17" s="76">
        <f t="array" ref="AC17">SUM(IF($K$6:$K$133=$Y17,U$6:U$133))</f>
        <v>5.2628571428571425</v>
      </c>
      <c r="AD17" s="76">
        <f t="array" ref="AD17">SUM(IF($K$6:$K$133=$Y17,V$6:V$133))</f>
        <v>0.93888888888888888</v>
      </c>
      <c r="AE17" s="76">
        <f t="array" ref="AE17">SUM(IF($K$6:$K$133=$Y17,W$6:W$133))</f>
        <v>23.166666666666664</v>
      </c>
    </row>
    <row r="18" spans="3:31" x14ac:dyDescent="0.2">
      <c r="C18" s="11"/>
      <c r="D18" s="66" t="s">
        <v>24</v>
      </c>
      <c r="E18" s="66" t="s">
        <v>18</v>
      </c>
      <c r="F18" s="66">
        <v>24</v>
      </c>
      <c r="G18" s="66">
        <v>30</v>
      </c>
      <c r="H18" s="66">
        <v>40</v>
      </c>
      <c r="I18" s="67">
        <f>Interface!X21</f>
        <v>12</v>
      </c>
      <c r="K18" t="str">
        <f t="shared" si="4"/>
        <v>Step down_booties</v>
      </c>
      <c r="L18" t="str">
        <f t="shared" si="5"/>
        <v>RN_Step down</v>
      </c>
      <c r="M18" s="5" t="s">
        <v>3</v>
      </c>
      <c r="N18" s="5" t="s">
        <v>20</v>
      </c>
      <c r="O18" t="s">
        <v>14</v>
      </c>
      <c r="P18" s="77" t="b">
        <v>0</v>
      </c>
      <c r="Q18" s="60" t="b">
        <v>0</v>
      </c>
      <c r="R18" s="60" t="b">
        <v>0</v>
      </c>
      <c r="S18" s="77" t="b">
        <f>Interface!T106</f>
        <v>0</v>
      </c>
      <c r="T18" s="76">
        <f t="shared" si="0"/>
        <v>0</v>
      </c>
      <c r="U18" s="76">
        <f t="shared" si="1"/>
        <v>0</v>
      </c>
      <c r="V18" s="76">
        <f t="shared" si="2"/>
        <v>0</v>
      </c>
      <c r="W18" s="76">
        <f t="shared" si="3"/>
        <v>0</v>
      </c>
      <c r="Y18" s="60" t="str">
        <f t="shared" si="6"/>
        <v>Step down_booties</v>
      </c>
      <c r="Z18" s="61" t="s">
        <v>20</v>
      </c>
      <c r="AA18" s="60" t="s">
        <v>14</v>
      </c>
      <c r="AB18" s="76">
        <f t="array" ref="AB18">SUM(IF($K$6:$K$133=$Y18,T$6:T$133))</f>
        <v>0</v>
      </c>
      <c r="AC18" s="76">
        <f t="array" ref="AC18">SUM(IF($K$6:$K$133=$Y18,U$6:U$133))</f>
        <v>0</v>
      </c>
      <c r="AD18" s="76">
        <f t="array" ref="AD18">SUM(IF($K$6:$K$133=$Y18,V$6:V$133))</f>
        <v>0</v>
      </c>
      <c r="AE18" s="76">
        <f t="array" ref="AE18">SUM(IF($K$6:$K$133=$Y18,W$6:W$133))</f>
        <v>0</v>
      </c>
    </row>
    <row r="19" spans="3:31" x14ac:dyDescent="0.2">
      <c r="C19" s="11"/>
      <c r="D19" s="68" t="s">
        <v>4</v>
      </c>
      <c r="E19" s="68" t="s">
        <v>5</v>
      </c>
      <c r="F19" s="68">
        <v>8</v>
      </c>
      <c r="G19" s="68">
        <v>10</v>
      </c>
      <c r="H19" s="68">
        <v>12</v>
      </c>
      <c r="I19" s="61">
        <f>Interface!R23</f>
        <v>8</v>
      </c>
      <c r="K19" t="str">
        <f t="shared" si="4"/>
        <v>Step down_bouffant cap</v>
      </c>
      <c r="L19" t="str">
        <f t="shared" si="5"/>
        <v>RN_Step down</v>
      </c>
      <c r="M19" s="5" t="s">
        <v>3</v>
      </c>
      <c r="N19" s="5" t="s">
        <v>20</v>
      </c>
      <c r="O19" t="s">
        <v>15</v>
      </c>
      <c r="P19" s="77" t="b">
        <v>0</v>
      </c>
      <c r="Q19" s="60" t="b">
        <v>0</v>
      </c>
      <c r="R19" s="60" t="b">
        <v>0</v>
      </c>
      <c r="S19" s="77" t="b">
        <f>Interface!T108</f>
        <v>0</v>
      </c>
      <c r="T19" s="76">
        <f t="shared" si="0"/>
        <v>0</v>
      </c>
      <c r="U19" s="76">
        <f t="shared" si="1"/>
        <v>0</v>
      </c>
      <c r="V19" s="76">
        <f t="shared" si="2"/>
        <v>0</v>
      </c>
      <c r="W19" s="76">
        <f t="shared" si="3"/>
        <v>0</v>
      </c>
      <c r="Y19" s="60" t="str">
        <f t="shared" si="6"/>
        <v>Step down_bouffant cap</v>
      </c>
      <c r="Z19" s="61" t="s">
        <v>20</v>
      </c>
      <c r="AA19" s="60" t="s">
        <v>15</v>
      </c>
      <c r="AB19" s="76">
        <f t="array" ref="AB19">SUM(IF($K$6:$K$133=$Y19,T$6:T$133))</f>
        <v>0</v>
      </c>
      <c r="AC19" s="76">
        <f t="array" ref="AC19">SUM(IF($K$6:$K$133=$Y19,U$6:U$133))</f>
        <v>0</v>
      </c>
      <c r="AD19" s="76">
        <f t="array" ref="AD19">SUM(IF($K$6:$K$133=$Y19,V$6:V$133))</f>
        <v>0</v>
      </c>
      <c r="AE19" s="76">
        <f t="array" ref="AE19">SUM(IF($K$6:$K$133=$Y19,W$6:W$133))</f>
        <v>0</v>
      </c>
    </row>
    <row r="20" spans="3:31" x14ac:dyDescent="0.2">
      <c r="C20" s="11"/>
      <c r="D20" s="68" t="s">
        <v>4</v>
      </c>
      <c r="E20" s="68" t="s">
        <v>20</v>
      </c>
      <c r="F20" s="68">
        <v>12</v>
      </c>
      <c r="G20" s="68">
        <v>15</v>
      </c>
      <c r="H20" s="68">
        <v>20</v>
      </c>
      <c r="I20" s="61">
        <f>Interface!T23</f>
        <v>8</v>
      </c>
      <c r="K20" t="str">
        <f t="shared" si="4"/>
        <v>Step down_Disposable eye protection</v>
      </c>
      <c r="L20" t="str">
        <f t="shared" si="5"/>
        <v>RN_Step down</v>
      </c>
      <c r="M20" s="5" t="s">
        <v>3</v>
      </c>
      <c r="N20" s="5" t="s">
        <v>20</v>
      </c>
      <c r="O20" t="s">
        <v>0</v>
      </c>
      <c r="P20" s="77" t="b">
        <v>1</v>
      </c>
      <c r="Q20" s="60" t="b">
        <v>1</v>
      </c>
      <c r="R20" s="60" t="b">
        <v>1</v>
      </c>
      <c r="S20" s="77" t="b">
        <f>Interface!T110</f>
        <v>1</v>
      </c>
      <c r="T20" s="76">
        <f t="shared" si="0"/>
        <v>1</v>
      </c>
      <c r="U20" s="76">
        <f t="shared" si="1"/>
        <v>0.25</v>
      </c>
      <c r="V20" s="76">
        <f t="shared" si="2"/>
        <v>0.1</v>
      </c>
      <c r="W20" s="76">
        <f t="shared" si="3"/>
        <v>0.6</v>
      </c>
      <c r="Y20" s="60" t="str">
        <f t="shared" si="6"/>
        <v>Step down_Disposable eye protection</v>
      </c>
      <c r="Z20" s="61" t="s">
        <v>20</v>
      </c>
      <c r="AA20" s="60" t="s">
        <v>0</v>
      </c>
      <c r="AB20" s="76">
        <f t="array" ref="AB20">SUM(IF($K$6:$K$133=$Y20,T$6:T$133))</f>
        <v>1.7008771929824562</v>
      </c>
      <c r="AC20" s="76">
        <f t="array" ref="AC20">SUM(IF($K$6:$K$133=$Y20,U$6:U$133))</f>
        <v>0.43857142857142856</v>
      </c>
      <c r="AD20" s="76">
        <f t="array" ref="AD20">SUM(IF($K$6:$K$133=$Y20,V$6:V$133))</f>
        <v>0.18777777777777777</v>
      </c>
      <c r="AE20" s="76">
        <f t="array" ref="AE20">SUM(IF($K$6:$K$133=$Y20,W$6:W$133))</f>
        <v>1.1583333333333332</v>
      </c>
    </row>
    <row r="21" spans="3:31" x14ac:dyDescent="0.2">
      <c r="C21" s="11"/>
      <c r="D21" s="68" t="s">
        <v>4</v>
      </c>
      <c r="E21" s="68" t="s">
        <v>21</v>
      </c>
      <c r="F21" s="69">
        <v>1E+100</v>
      </c>
      <c r="G21" s="70">
        <v>1E+100</v>
      </c>
      <c r="H21" s="70">
        <v>1E+100</v>
      </c>
      <c r="I21" s="61">
        <f>Interface!V23</f>
        <v>1E+100</v>
      </c>
      <c r="K21" t="str">
        <f t="shared" si="4"/>
        <v>Step down_PAPR</v>
      </c>
      <c r="L21" t="str">
        <f t="shared" si="5"/>
        <v>RN_Step down</v>
      </c>
      <c r="M21" s="5" t="s">
        <v>3</v>
      </c>
      <c r="N21" s="5" t="s">
        <v>20</v>
      </c>
      <c r="O21" t="s">
        <v>2</v>
      </c>
      <c r="P21" s="77" t="b">
        <v>0</v>
      </c>
      <c r="Q21" s="60" t="b">
        <v>0</v>
      </c>
      <c r="R21" s="60" t="b">
        <v>0</v>
      </c>
      <c r="S21" s="77" t="b">
        <f>Interface!T112</f>
        <v>0</v>
      </c>
      <c r="T21" s="76">
        <f t="shared" si="0"/>
        <v>0</v>
      </c>
      <c r="U21" s="76">
        <f t="shared" si="1"/>
        <v>0</v>
      </c>
      <c r="V21" s="76">
        <f t="shared" si="2"/>
        <v>0</v>
      </c>
      <c r="W21" s="76">
        <f t="shared" si="3"/>
        <v>0</v>
      </c>
      <c r="Y21" s="60" t="str">
        <f t="shared" si="6"/>
        <v>Step down_PAPR</v>
      </c>
      <c r="Z21" s="61" t="s">
        <v>20</v>
      </c>
      <c r="AA21" s="60" t="s">
        <v>2</v>
      </c>
      <c r="AB21" s="76">
        <f t="array" ref="AB21">SUM(IF($K$6:$K$133=$Y21,T$6:T$133))</f>
        <v>0</v>
      </c>
      <c r="AC21" s="76">
        <f t="array" ref="AC21">SUM(IF($K$6:$K$133=$Y21,U$6:U$133))</f>
        <v>0</v>
      </c>
      <c r="AD21" s="76">
        <f t="array" ref="AD21">SUM(IF($K$6:$K$133=$Y21,V$6:V$133))</f>
        <v>0</v>
      </c>
      <c r="AE21" s="76">
        <f t="array" ref="AE21">SUM(IF($K$6:$K$133=$Y21,W$6:W$133))</f>
        <v>0</v>
      </c>
    </row>
    <row r="22" spans="3:31" x14ac:dyDescent="0.2">
      <c r="C22" s="11"/>
      <c r="D22" s="68" t="s">
        <v>4</v>
      </c>
      <c r="E22" s="68" t="s">
        <v>18</v>
      </c>
      <c r="F22" s="69">
        <v>1E+100</v>
      </c>
      <c r="G22" s="70">
        <v>1E+100</v>
      </c>
      <c r="H22" s="70">
        <v>1E+100</v>
      </c>
      <c r="I22" s="61">
        <f>Interface!X23</f>
        <v>1E+100</v>
      </c>
      <c r="K22" t="str">
        <f t="shared" si="4"/>
        <v>Floor_N95</v>
      </c>
      <c r="L22" s="6" t="str">
        <f t="shared" si="5"/>
        <v>RN_Floor</v>
      </c>
      <c r="M22" s="7" t="s">
        <v>3</v>
      </c>
      <c r="N22" s="7" t="s">
        <v>21</v>
      </c>
      <c r="O22" s="6" t="s">
        <v>1</v>
      </c>
      <c r="P22" s="71" t="b">
        <v>1</v>
      </c>
      <c r="Q22" s="71" t="b">
        <v>1</v>
      </c>
      <c r="R22" s="71" t="b">
        <v>1</v>
      </c>
      <c r="S22" s="71" t="b">
        <f>Interface!V98</f>
        <v>1</v>
      </c>
      <c r="T22" s="75">
        <f t="shared" si="0"/>
        <v>0.75</v>
      </c>
      <c r="U22" s="75">
        <f t="shared" si="1"/>
        <v>0.5</v>
      </c>
      <c r="V22" s="75">
        <f t="shared" si="2"/>
        <v>7.4999999999999997E-2</v>
      </c>
      <c r="W22" s="75">
        <f t="shared" si="3"/>
        <v>0.75</v>
      </c>
      <c r="Y22" s="71" t="str">
        <f t="shared" si="6"/>
        <v>Floor_N95</v>
      </c>
      <c r="Z22" s="67" t="s">
        <v>21</v>
      </c>
      <c r="AA22" s="71" t="s">
        <v>1</v>
      </c>
      <c r="AB22" s="75">
        <f t="array" ref="AB22">SUM(IF($K$6:$K$133=$Y22,T$6:T$133))</f>
        <v>0.98333333333333328</v>
      </c>
      <c r="AC22" s="75">
        <f t="array" ref="AC22">SUM(IF($K$6:$K$133=$Y22,U$6:U$133))</f>
        <v>0.67999999999999994</v>
      </c>
      <c r="AD22" s="75">
        <f t="array" ref="AD22">SUM(IF($K$6:$K$133=$Y22,V$6:V$133))</f>
        <v>0.10433333333333333</v>
      </c>
      <c r="AE22" s="75">
        <f t="array" ref="AE22">SUM(IF($K$6:$K$133=$Y22,W$6:W$133))</f>
        <v>0.96666666666666667</v>
      </c>
    </row>
    <row r="23" spans="3:31" x14ac:dyDescent="0.2">
      <c r="C23" s="11"/>
      <c r="D23" s="11"/>
      <c r="E23" s="11"/>
      <c r="F23" s="11"/>
      <c r="G23" s="11"/>
      <c r="H23" s="11"/>
      <c r="I23" s="11"/>
      <c r="K23" t="str">
        <f t="shared" si="4"/>
        <v>Floor_Surgical mask</v>
      </c>
      <c r="L23" s="6" t="str">
        <f t="shared" si="5"/>
        <v>RN_Floor</v>
      </c>
      <c r="M23" s="7" t="s">
        <v>3</v>
      </c>
      <c r="N23" s="7" t="s">
        <v>21</v>
      </c>
      <c r="O23" s="6" t="s">
        <v>11</v>
      </c>
      <c r="P23" s="71" t="b">
        <v>1</v>
      </c>
      <c r="Q23" s="71" t="b">
        <v>1</v>
      </c>
      <c r="R23" s="71" t="b">
        <v>1</v>
      </c>
      <c r="S23" s="71" t="b">
        <f>Interface!V100</f>
        <v>1</v>
      </c>
      <c r="T23" s="75">
        <f t="shared" si="0"/>
        <v>1.5</v>
      </c>
      <c r="U23" s="75">
        <f t="shared" si="1"/>
        <v>0.5</v>
      </c>
      <c r="V23" s="75">
        <f t="shared" si="2"/>
        <v>0.1875</v>
      </c>
      <c r="W23" s="75">
        <f t="shared" si="3"/>
        <v>1.5</v>
      </c>
      <c r="Y23" s="71" t="str">
        <f t="shared" si="6"/>
        <v>Floor_Surgical mask</v>
      </c>
      <c r="Z23" s="67" t="s">
        <v>21</v>
      </c>
      <c r="AA23" s="71" t="s">
        <v>11</v>
      </c>
      <c r="AB23" s="75">
        <f t="array" ref="AB23">SUM(IF($K$6:$K$133=$Y23,T$6:T$133))</f>
        <v>1.9666666666666666</v>
      </c>
      <c r="AC23" s="75">
        <f t="array" ref="AC23">SUM(IF($K$6:$K$133=$Y23,U$6:U$133))</f>
        <v>0.67999999999999994</v>
      </c>
      <c r="AD23" s="75">
        <f t="array" ref="AD23">SUM(IF($K$6:$K$133=$Y23,V$6:V$133))</f>
        <v>0.26083333333333336</v>
      </c>
      <c r="AE23" s="75">
        <f t="array" ref="AE23">SUM(IF($K$6:$K$133=$Y23,W$6:W$133))</f>
        <v>1.9333333333333333</v>
      </c>
    </row>
    <row r="24" spans="3:31" ht="17" thickBot="1" x14ac:dyDescent="0.25">
      <c r="F24" s="133" t="s">
        <v>45</v>
      </c>
      <c r="G24" s="133"/>
      <c r="H24" s="133"/>
      <c r="I24" s="133"/>
      <c r="K24" t="str">
        <f t="shared" si="4"/>
        <v>Floor_glove</v>
      </c>
      <c r="L24" s="6" t="str">
        <f t="shared" si="5"/>
        <v>RN_Floor</v>
      </c>
      <c r="M24" s="7" t="s">
        <v>3</v>
      </c>
      <c r="N24" s="7" t="s">
        <v>21</v>
      </c>
      <c r="O24" s="6" t="s">
        <v>12</v>
      </c>
      <c r="P24" s="71" t="b">
        <v>1</v>
      </c>
      <c r="Q24" s="71" t="b">
        <v>1</v>
      </c>
      <c r="R24" s="71" t="b">
        <v>1</v>
      </c>
      <c r="S24" s="71" t="b">
        <f>Interface!V102</f>
        <v>1</v>
      </c>
      <c r="T24" s="75">
        <f t="shared" si="0"/>
        <v>15</v>
      </c>
      <c r="U24" s="75">
        <f t="shared" si="1"/>
        <v>2</v>
      </c>
      <c r="V24" s="75">
        <f t="shared" si="2"/>
        <v>0.375</v>
      </c>
      <c r="W24" s="75">
        <f t="shared" si="3"/>
        <v>15</v>
      </c>
      <c r="Y24" s="71" t="str">
        <f t="shared" si="6"/>
        <v>Floor_glove</v>
      </c>
      <c r="Z24" s="67" t="s">
        <v>21</v>
      </c>
      <c r="AA24" s="71" t="s">
        <v>12</v>
      </c>
      <c r="AB24" s="75">
        <f t="array" ref="AB24">SUM(IF($K$6:$K$133=$Y24,T$6:T$133))</f>
        <v>19.666666666666668</v>
      </c>
      <c r="AC24" s="75">
        <f t="array" ref="AC24">SUM(IF($K$6:$K$133=$Y24,U$6:U$133))</f>
        <v>2.7199999999999998</v>
      </c>
      <c r="AD24" s="75">
        <f t="array" ref="AD24">SUM(IF($K$6:$K$133=$Y24,V$6:V$133))</f>
        <v>0.52166666666666672</v>
      </c>
      <c r="AE24" s="75">
        <f t="array" ref="AE24">SUM(IF($K$6:$K$133=$Y24,W$6:W$133))</f>
        <v>19.333333333333336</v>
      </c>
    </row>
    <row r="25" spans="3:31" ht="17" thickBot="1" x14ac:dyDescent="0.25">
      <c r="C25" t="s">
        <v>36</v>
      </c>
      <c r="D25" s="59" t="s">
        <v>28</v>
      </c>
      <c r="E25" s="59" t="s">
        <v>27</v>
      </c>
      <c r="F25" s="59" t="s">
        <v>9</v>
      </c>
      <c r="G25" s="59" t="s">
        <v>7</v>
      </c>
      <c r="H25" s="59" t="s">
        <v>8</v>
      </c>
      <c r="I25" s="59" t="s">
        <v>26</v>
      </c>
      <c r="K25" t="str">
        <f t="shared" si="4"/>
        <v>Floor_gown</v>
      </c>
      <c r="L25" s="6" t="str">
        <f t="shared" si="5"/>
        <v>RN_Floor</v>
      </c>
      <c r="M25" s="7" t="s">
        <v>3</v>
      </c>
      <c r="N25" s="7" t="s">
        <v>21</v>
      </c>
      <c r="O25" s="6" t="s">
        <v>13</v>
      </c>
      <c r="P25" s="71" t="b">
        <v>1</v>
      </c>
      <c r="Q25" s="71" t="b">
        <v>1</v>
      </c>
      <c r="R25" s="71" t="b">
        <v>1</v>
      </c>
      <c r="S25" s="71" t="b">
        <f>Interface!V104</f>
        <v>1</v>
      </c>
      <c r="T25" s="75">
        <f t="shared" si="0"/>
        <v>15</v>
      </c>
      <c r="U25" s="75">
        <f t="shared" si="1"/>
        <v>2</v>
      </c>
      <c r="V25" s="75">
        <f t="shared" si="2"/>
        <v>0.375</v>
      </c>
      <c r="W25" s="75">
        <f t="shared" si="3"/>
        <v>15</v>
      </c>
      <c r="Y25" s="71" t="str">
        <f t="shared" si="6"/>
        <v>Floor_gown</v>
      </c>
      <c r="Z25" s="67" t="s">
        <v>21</v>
      </c>
      <c r="AA25" s="71" t="s">
        <v>13</v>
      </c>
      <c r="AB25" s="75">
        <f t="array" ref="AB25">SUM(IF($K$6:$K$133=$Y25,T$6:T$133))</f>
        <v>19.666666666666668</v>
      </c>
      <c r="AC25" s="75">
        <f t="array" ref="AC25">SUM(IF($K$6:$K$133=$Y25,U$6:U$133))</f>
        <v>2.7199999999999998</v>
      </c>
      <c r="AD25" s="75">
        <f t="array" ref="AD25">SUM(IF($K$6:$K$133=$Y25,V$6:V$133))</f>
        <v>0.52166666666666672</v>
      </c>
      <c r="AE25" s="75">
        <f t="array" ref="AE25">SUM(IF($K$6:$K$133=$Y25,W$6:W$133))</f>
        <v>19.333333333333336</v>
      </c>
    </row>
    <row r="26" spans="3:31" x14ac:dyDescent="0.2">
      <c r="C26" t="str">
        <f>D26&amp;"_"&amp;E26</f>
        <v>RN_ICU</v>
      </c>
      <c r="D26" s="71" t="s">
        <v>3</v>
      </c>
      <c r="E26" s="71" t="s">
        <v>5</v>
      </c>
      <c r="F26" s="72">
        <f>24/VLOOKUP($D26,$C$57:$D$60,2,FALSE)/F7</f>
        <v>1.5</v>
      </c>
      <c r="G26" s="72">
        <f>24/VLOOKUP($D26,$C$57:$D$60,2,FALSE)/G7</f>
        <v>1</v>
      </c>
      <c r="H26" s="72">
        <f t="shared" ref="F26:I41" si="7">24/VLOOKUP($D26,$C$57:$D$60,2,FALSE)/H7</f>
        <v>0.75</v>
      </c>
      <c r="I26" s="72">
        <f t="shared" si="7"/>
        <v>1.5</v>
      </c>
      <c r="K26" t="str">
        <f t="shared" si="4"/>
        <v>Floor_booties</v>
      </c>
      <c r="L26" s="6" t="str">
        <f t="shared" si="5"/>
        <v>RN_Floor</v>
      </c>
      <c r="M26" s="7" t="s">
        <v>3</v>
      </c>
      <c r="N26" s="7" t="s">
        <v>21</v>
      </c>
      <c r="O26" s="6" t="s">
        <v>14</v>
      </c>
      <c r="P26" s="71" t="b">
        <v>0</v>
      </c>
      <c r="Q26" s="71" t="b">
        <v>0</v>
      </c>
      <c r="R26" s="71" t="b">
        <v>0</v>
      </c>
      <c r="S26" s="71" t="b">
        <f>Interface!V106</f>
        <v>0</v>
      </c>
      <c r="T26" s="75">
        <f t="shared" si="0"/>
        <v>0</v>
      </c>
      <c r="U26" s="75">
        <f t="shared" si="1"/>
        <v>0</v>
      </c>
      <c r="V26" s="75">
        <f t="shared" si="2"/>
        <v>0</v>
      </c>
      <c r="W26" s="75">
        <f t="shared" si="3"/>
        <v>0</v>
      </c>
      <c r="Y26" s="71" t="str">
        <f t="shared" si="6"/>
        <v>Floor_booties</v>
      </c>
      <c r="Z26" s="67" t="s">
        <v>21</v>
      </c>
      <c r="AA26" s="71" t="s">
        <v>14</v>
      </c>
      <c r="AB26" s="75">
        <f t="array" ref="AB26">SUM(IF($K$6:$K$133=$Y26,T$6:T$133))</f>
        <v>0</v>
      </c>
      <c r="AC26" s="75">
        <f t="array" ref="AC26">SUM(IF($K$6:$K$133=$Y26,U$6:U$133))</f>
        <v>0</v>
      </c>
      <c r="AD26" s="75">
        <f t="array" ref="AD26">SUM(IF($K$6:$K$133=$Y26,V$6:V$133))</f>
        <v>0</v>
      </c>
      <c r="AE26" s="75">
        <f t="array" ref="AE26">SUM(IF($K$6:$K$133=$Y26,W$6:W$133))</f>
        <v>0</v>
      </c>
    </row>
    <row r="27" spans="3:31" x14ac:dyDescent="0.2">
      <c r="C27" t="str">
        <f t="shared" ref="C27:C41" si="8">D27&amp;"_"&amp;E27</f>
        <v>RN_Step down</v>
      </c>
      <c r="D27" s="71" t="s">
        <v>3</v>
      </c>
      <c r="E27" s="71" t="s">
        <v>20</v>
      </c>
      <c r="F27" s="72">
        <f t="shared" si="7"/>
        <v>1</v>
      </c>
      <c r="G27" s="72">
        <f t="shared" si="7"/>
        <v>0.75</v>
      </c>
      <c r="H27" s="72">
        <f t="shared" si="7"/>
        <v>0.5</v>
      </c>
      <c r="I27" s="72">
        <f t="shared" si="7"/>
        <v>0.6</v>
      </c>
      <c r="K27" t="str">
        <f t="shared" si="4"/>
        <v>Floor_bouffant cap</v>
      </c>
      <c r="L27" s="6" t="str">
        <f t="shared" si="5"/>
        <v>RN_Floor</v>
      </c>
      <c r="M27" s="7" t="s">
        <v>3</v>
      </c>
      <c r="N27" s="7" t="s">
        <v>21</v>
      </c>
      <c r="O27" s="6" t="s">
        <v>15</v>
      </c>
      <c r="P27" s="71" t="b">
        <v>0</v>
      </c>
      <c r="Q27" s="71" t="b">
        <v>0</v>
      </c>
      <c r="R27" s="71" t="b">
        <v>0</v>
      </c>
      <c r="S27" s="71" t="b">
        <f>Interface!V108</f>
        <v>0</v>
      </c>
      <c r="T27" s="75">
        <f t="shared" si="0"/>
        <v>0</v>
      </c>
      <c r="U27" s="75">
        <f t="shared" si="1"/>
        <v>0</v>
      </c>
      <c r="V27" s="75">
        <f t="shared" si="2"/>
        <v>0</v>
      </c>
      <c r="W27" s="75">
        <f t="shared" si="3"/>
        <v>0</v>
      </c>
      <c r="Y27" s="71" t="str">
        <f t="shared" si="6"/>
        <v>Floor_bouffant cap</v>
      </c>
      <c r="Z27" s="67" t="s">
        <v>21</v>
      </c>
      <c r="AA27" s="71" t="s">
        <v>15</v>
      </c>
      <c r="AB27" s="75">
        <f t="array" ref="AB27">SUM(IF($K$6:$K$133=$Y27,T$6:T$133))</f>
        <v>0</v>
      </c>
      <c r="AC27" s="75">
        <f t="array" ref="AC27">SUM(IF($K$6:$K$133=$Y27,U$6:U$133))</f>
        <v>0</v>
      </c>
      <c r="AD27" s="75">
        <f t="array" ref="AD27">SUM(IF($K$6:$K$133=$Y27,V$6:V$133))</f>
        <v>0</v>
      </c>
      <c r="AE27" s="75">
        <f t="array" ref="AE27">SUM(IF($K$6:$K$133=$Y27,W$6:W$133))</f>
        <v>0</v>
      </c>
    </row>
    <row r="28" spans="3:31" x14ac:dyDescent="0.2">
      <c r="C28" t="str">
        <f t="shared" si="8"/>
        <v>RN_Floor</v>
      </c>
      <c r="D28" s="71" t="s">
        <v>3</v>
      </c>
      <c r="E28" s="71" t="s">
        <v>21</v>
      </c>
      <c r="F28" s="72">
        <f t="shared" si="7"/>
        <v>0.75</v>
      </c>
      <c r="G28" s="72">
        <f t="shared" si="7"/>
        <v>0.5</v>
      </c>
      <c r="H28" s="72">
        <f t="shared" si="7"/>
        <v>0.375</v>
      </c>
      <c r="I28" s="72">
        <f t="shared" si="7"/>
        <v>0.75</v>
      </c>
      <c r="K28" t="str">
        <f t="shared" si="4"/>
        <v>Floor_Disposable eye protection</v>
      </c>
      <c r="L28" s="6" t="str">
        <f t="shared" si="5"/>
        <v>RN_Floor</v>
      </c>
      <c r="M28" s="7" t="s">
        <v>3</v>
      </c>
      <c r="N28" s="7" t="s">
        <v>21</v>
      </c>
      <c r="O28" s="6" t="s">
        <v>0</v>
      </c>
      <c r="P28" s="71" t="b">
        <v>1</v>
      </c>
      <c r="Q28" s="71" t="b">
        <v>1</v>
      </c>
      <c r="R28" s="71" t="b">
        <v>1</v>
      </c>
      <c r="S28" s="71" t="b">
        <f>Interface!V110</f>
        <v>1</v>
      </c>
      <c r="T28" s="75">
        <f t="shared" si="0"/>
        <v>0.75</v>
      </c>
      <c r="U28" s="75">
        <f t="shared" si="1"/>
        <v>0.16666666666666666</v>
      </c>
      <c r="V28" s="75">
        <f t="shared" si="2"/>
        <v>7.4999999999999997E-2</v>
      </c>
      <c r="W28" s="75">
        <f t="shared" si="3"/>
        <v>0.75</v>
      </c>
      <c r="Y28" s="71" t="str">
        <f t="shared" si="6"/>
        <v>Floor_Disposable eye protection</v>
      </c>
      <c r="Z28" s="67" t="s">
        <v>21</v>
      </c>
      <c r="AA28" s="71" t="s">
        <v>0</v>
      </c>
      <c r="AB28" s="75">
        <f t="array" ref="AB28">SUM(IF($K$6:$K$133=$Y28,T$6:T$133))</f>
        <v>0.98333333333333328</v>
      </c>
      <c r="AC28" s="75">
        <f t="array" ref="AC28">SUM(IF($K$6:$K$133=$Y28,U$6:U$133))</f>
        <v>0.22666666666666666</v>
      </c>
      <c r="AD28" s="75">
        <f t="array" ref="AD28">SUM(IF($K$6:$K$133=$Y28,V$6:V$133))</f>
        <v>0.10433333333333333</v>
      </c>
      <c r="AE28" s="75">
        <f t="array" ref="AE28">SUM(IF($K$6:$K$133=$Y28,W$6:W$133))</f>
        <v>0.96666666666666667</v>
      </c>
    </row>
    <row r="29" spans="3:31" x14ac:dyDescent="0.2">
      <c r="C29" t="str">
        <f t="shared" si="8"/>
        <v>RN_ED</v>
      </c>
      <c r="D29" s="71" t="s">
        <v>3</v>
      </c>
      <c r="E29" s="71" t="s">
        <v>18</v>
      </c>
      <c r="F29" s="72">
        <f t="shared" si="7"/>
        <v>0.25</v>
      </c>
      <c r="G29" s="72">
        <f t="shared" si="7"/>
        <v>0.2</v>
      </c>
      <c r="H29" s="72">
        <f t="shared" si="7"/>
        <v>0.15</v>
      </c>
      <c r="I29" s="72">
        <f t="shared" si="7"/>
        <v>0.15</v>
      </c>
      <c r="K29" t="str">
        <f t="shared" si="4"/>
        <v>Floor_PAPR</v>
      </c>
      <c r="L29" s="6" t="str">
        <f t="shared" si="5"/>
        <v>RN_Floor</v>
      </c>
      <c r="M29" s="7" t="s">
        <v>3</v>
      </c>
      <c r="N29" s="7" t="s">
        <v>21</v>
      </c>
      <c r="O29" s="6" t="s">
        <v>2</v>
      </c>
      <c r="P29" s="71" t="b">
        <v>0</v>
      </c>
      <c r="Q29" s="71" t="b">
        <v>0</v>
      </c>
      <c r="R29" s="71" t="b">
        <v>0</v>
      </c>
      <c r="S29" s="71" t="b">
        <f>Interface!V112</f>
        <v>0</v>
      </c>
      <c r="T29" s="75">
        <f t="shared" si="0"/>
        <v>0</v>
      </c>
      <c r="U29" s="75">
        <f t="shared" si="1"/>
        <v>0</v>
      </c>
      <c r="V29" s="75">
        <f t="shared" si="2"/>
        <v>0</v>
      </c>
      <c r="W29" s="75">
        <f t="shared" si="3"/>
        <v>0</v>
      </c>
      <c r="Y29" s="71" t="str">
        <f t="shared" si="6"/>
        <v>Floor_PAPR</v>
      </c>
      <c r="Z29" s="67" t="s">
        <v>21</v>
      </c>
      <c r="AA29" s="71" t="s">
        <v>2</v>
      </c>
      <c r="AB29" s="75">
        <f t="array" ref="AB29">SUM(IF($K$6:$K$133=$Y29,T$6:T$133))</f>
        <v>0</v>
      </c>
      <c r="AC29" s="75">
        <f t="array" ref="AC29">SUM(IF($K$6:$K$133=$Y29,U$6:U$133))</f>
        <v>0</v>
      </c>
      <c r="AD29" s="75">
        <f t="array" ref="AD29">SUM(IF($K$6:$K$133=$Y29,V$6:V$133))</f>
        <v>0</v>
      </c>
      <c r="AE29" s="75">
        <f t="array" ref="AE29">SUM(IF($K$6:$K$133=$Y29,W$6:W$133))</f>
        <v>0</v>
      </c>
    </row>
    <row r="30" spans="3:31" x14ac:dyDescent="0.2">
      <c r="C30" t="str">
        <f t="shared" si="8"/>
        <v>Resident_ICU</v>
      </c>
      <c r="D30" s="60" t="s">
        <v>23</v>
      </c>
      <c r="E30" s="60" t="s">
        <v>5</v>
      </c>
      <c r="F30" s="73">
        <f t="shared" si="7"/>
        <v>0.58823529411764708</v>
      </c>
      <c r="G30" s="73">
        <f t="shared" si="7"/>
        <v>0.5</v>
      </c>
      <c r="H30" s="73">
        <f t="shared" si="7"/>
        <v>0.4</v>
      </c>
      <c r="I30" s="73">
        <f t="shared" si="7"/>
        <v>8.3333333333333329E-2</v>
      </c>
      <c r="K30" t="str">
        <f t="shared" si="4"/>
        <v>ED_N95</v>
      </c>
      <c r="L30" t="str">
        <f t="shared" si="5"/>
        <v>RN_ED</v>
      </c>
      <c r="M30" s="5" t="s">
        <v>3</v>
      </c>
      <c r="N30" s="5" t="s">
        <v>18</v>
      </c>
      <c r="O30" t="s">
        <v>1</v>
      </c>
      <c r="P30" s="60" t="b">
        <v>1</v>
      </c>
      <c r="Q30" s="60" t="b">
        <v>1</v>
      </c>
      <c r="R30" s="60" t="b">
        <v>1</v>
      </c>
      <c r="S30" s="77" t="b">
        <f>Interface!X98</f>
        <v>1</v>
      </c>
      <c r="T30" s="76">
        <f t="shared" si="0"/>
        <v>0.25</v>
      </c>
      <c r="U30" s="76">
        <f t="shared" si="1"/>
        <v>0.2</v>
      </c>
      <c r="V30" s="76">
        <f t="shared" si="2"/>
        <v>0.03</v>
      </c>
      <c r="W30" s="76">
        <f t="shared" si="3"/>
        <v>0.15</v>
      </c>
      <c r="Y30" s="60" t="str">
        <f t="shared" si="6"/>
        <v>ED_N95</v>
      </c>
      <c r="Z30" s="61" t="s">
        <v>18</v>
      </c>
      <c r="AA30" s="60" t="s">
        <v>1</v>
      </c>
      <c r="AB30" s="76">
        <f t="array" ref="AB30">SUM(IF($K$6:$K$133=$Y30,T$6:T$133))</f>
        <v>0.41666666666666663</v>
      </c>
      <c r="AC30" s="76">
        <f t="array" ref="AC30">SUM(IF($K$6:$K$133=$Y30,U$6:U$133))</f>
        <v>0.33333333333333331</v>
      </c>
      <c r="AD30" s="76">
        <f t="array" ref="AD30">SUM(IF($K$6:$K$133=$Y30,V$6:V$133))</f>
        <v>0.05</v>
      </c>
      <c r="AE30" s="76">
        <f t="array" ref="AE30">SUM(IF($K$6:$K$133=$Y30,W$6:W$133))</f>
        <v>0.3666666666666667</v>
      </c>
    </row>
    <row r="31" spans="3:31" x14ac:dyDescent="0.2">
      <c r="C31" t="str">
        <f t="shared" si="8"/>
        <v>Resident_Step down</v>
      </c>
      <c r="D31" s="60" t="s">
        <v>23</v>
      </c>
      <c r="E31" s="60" t="s">
        <v>20</v>
      </c>
      <c r="F31" s="73">
        <f t="shared" si="7"/>
        <v>0.35087719298245612</v>
      </c>
      <c r="G31" s="73">
        <f t="shared" si="7"/>
        <v>0.2857142857142857</v>
      </c>
      <c r="H31" s="73">
        <f t="shared" si="7"/>
        <v>0.22222222222222221</v>
      </c>
      <c r="I31" s="73">
        <f t="shared" si="7"/>
        <v>8.3333333333333329E-2</v>
      </c>
      <c r="K31" t="str">
        <f t="shared" si="4"/>
        <v>ED_Surgical mask</v>
      </c>
      <c r="L31" t="str">
        <f t="shared" si="5"/>
        <v>RN_ED</v>
      </c>
      <c r="M31" s="5" t="s">
        <v>3</v>
      </c>
      <c r="N31" s="5" t="s">
        <v>18</v>
      </c>
      <c r="O31" t="s">
        <v>11</v>
      </c>
      <c r="P31" s="60" t="b">
        <v>1</v>
      </c>
      <c r="Q31" s="60" t="b">
        <v>1</v>
      </c>
      <c r="R31" s="60" t="b">
        <v>1</v>
      </c>
      <c r="S31" s="77" t="b">
        <f>Interface!X100</f>
        <v>1</v>
      </c>
      <c r="T31" s="76">
        <f t="shared" si="0"/>
        <v>0.5</v>
      </c>
      <c r="U31" s="76">
        <f t="shared" si="1"/>
        <v>0.2</v>
      </c>
      <c r="V31" s="76">
        <f t="shared" si="2"/>
        <v>7.4999999999999997E-2</v>
      </c>
      <c r="W31" s="76">
        <f t="shared" si="3"/>
        <v>0.3</v>
      </c>
      <c r="Y31" s="60" t="str">
        <f t="shared" si="6"/>
        <v>ED_Surgical mask</v>
      </c>
      <c r="Z31" s="61" t="s">
        <v>18</v>
      </c>
      <c r="AA31" s="60" t="s">
        <v>11</v>
      </c>
      <c r="AB31" s="76">
        <f t="array" ref="AB31">SUM(IF($K$6:$K$133=$Y31,T$6:T$133))</f>
        <v>0.83333333333333326</v>
      </c>
      <c r="AC31" s="76">
        <f t="array" ref="AC31">SUM(IF($K$6:$K$133=$Y31,U$6:U$133))</f>
        <v>0.33333333333333331</v>
      </c>
      <c r="AD31" s="76">
        <f t="array" ref="AD31">SUM(IF($K$6:$K$133=$Y31,V$6:V$133))</f>
        <v>0.125</v>
      </c>
      <c r="AE31" s="76">
        <f t="array" ref="AE31">SUM(IF($K$6:$K$133=$Y31,W$6:W$133))</f>
        <v>0.73333333333333339</v>
      </c>
    </row>
    <row r="32" spans="3:31" x14ac:dyDescent="0.2">
      <c r="C32" t="str">
        <f t="shared" si="8"/>
        <v>Resident_Floor</v>
      </c>
      <c r="D32" s="60" t="s">
        <v>23</v>
      </c>
      <c r="E32" s="60" t="s">
        <v>21</v>
      </c>
      <c r="F32" s="73">
        <f t="shared" si="7"/>
        <v>0.13333333333333333</v>
      </c>
      <c r="G32" s="73">
        <f t="shared" si="7"/>
        <v>0.1</v>
      </c>
      <c r="H32" s="73">
        <f t="shared" si="7"/>
        <v>0.08</v>
      </c>
      <c r="I32" s="73">
        <f t="shared" si="7"/>
        <v>8.3333333333333329E-2</v>
      </c>
      <c r="K32" t="str">
        <f t="shared" si="4"/>
        <v>ED_glove</v>
      </c>
      <c r="L32" t="str">
        <f t="shared" si="5"/>
        <v>RN_ED</v>
      </c>
      <c r="M32" s="5" t="s">
        <v>3</v>
      </c>
      <c r="N32" s="5" t="s">
        <v>18</v>
      </c>
      <c r="O32" t="s">
        <v>12</v>
      </c>
      <c r="P32" s="60" t="b">
        <v>1</v>
      </c>
      <c r="Q32" s="60" t="b">
        <v>1</v>
      </c>
      <c r="R32" s="60" t="b">
        <v>1</v>
      </c>
      <c r="S32" s="77" t="b">
        <f>Interface!X102</f>
        <v>1</v>
      </c>
      <c r="T32" s="76">
        <f t="shared" si="0"/>
        <v>5</v>
      </c>
      <c r="U32" s="76">
        <f t="shared" si="1"/>
        <v>0.8</v>
      </c>
      <c r="V32" s="76">
        <f t="shared" si="2"/>
        <v>0.15</v>
      </c>
      <c r="W32" s="76">
        <f t="shared" si="3"/>
        <v>2.9999999999999996</v>
      </c>
      <c r="Y32" s="60" t="str">
        <f t="shared" si="6"/>
        <v>ED_glove</v>
      </c>
      <c r="Z32" s="61" t="s">
        <v>18</v>
      </c>
      <c r="AA32" s="60" t="s">
        <v>12</v>
      </c>
      <c r="AB32" s="76">
        <f t="array" ref="AB32">SUM(IF($K$6:$K$133=$Y32,T$6:T$133))</f>
        <v>8.3333333333333321</v>
      </c>
      <c r="AC32" s="76">
        <f t="array" ref="AC32">SUM(IF($K$6:$K$133=$Y32,U$6:U$133))</f>
        <v>1.3333333333333333</v>
      </c>
      <c r="AD32" s="76">
        <f t="array" ref="AD32">SUM(IF($K$6:$K$133=$Y32,V$6:V$133))</f>
        <v>0.25</v>
      </c>
      <c r="AE32" s="76">
        <f t="array" ref="AE32">SUM(IF($K$6:$K$133=$Y32,W$6:W$133))</f>
        <v>7.3333333333333321</v>
      </c>
    </row>
    <row r="33" spans="3:31" x14ac:dyDescent="0.2">
      <c r="C33" t="str">
        <f t="shared" si="8"/>
        <v>Resident_ED</v>
      </c>
      <c r="D33" s="60" t="s">
        <v>23</v>
      </c>
      <c r="E33" s="60" t="s">
        <v>18</v>
      </c>
      <c r="F33" s="73">
        <f t="shared" si="7"/>
        <v>8.3333333333333329E-2</v>
      </c>
      <c r="G33" s="73">
        <f t="shared" si="7"/>
        <v>6.6666666666666666E-2</v>
      </c>
      <c r="H33" s="73">
        <f t="shared" si="7"/>
        <v>0.05</v>
      </c>
      <c r="I33" s="73">
        <f t="shared" si="7"/>
        <v>0.05</v>
      </c>
      <c r="K33" t="str">
        <f t="shared" si="4"/>
        <v>ED_gown</v>
      </c>
      <c r="L33" t="str">
        <f t="shared" si="5"/>
        <v>RN_ED</v>
      </c>
      <c r="M33" s="5" t="s">
        <v>3</v>
      </c>
      <c r="N33" s="5" t="s">
        <v>18</v>
      </c>
      <c r="O33" t="s">
        <v>13</v>
      </c>
      <c r="P33" s="60" t="b">
        <v>1</v>
      </c>
      <c r="Q33" s="60" t="b">
        <v>1</v>
      </c>
      <c r="R33" s="60" t="b">
        <v>1</v>
      </c>
      <c r="S33" s="77" t="b">
        <f>Interface!X104</f>
        <v>1</v>
      </c>
      <c r="T33" s="76">
        <f t="shared" si="0"/>
        <v>5</v>
      </c>
      <c r="U33" s="76">
        <f t="shared" si="1"/>
        <v>0.8</v>
      </c>
      <c r="V33" s="76">
        <f t="shared" si="2"/>
        <v>0.15</v>
      </c>
      <c r="W33" s="76">
        <f t="shared" si="3"/>
        <v>2.9999999999999996</v>
      </c>
      <c r="Y33" s="60" t="str">
        <f t="shared" si="6"/>
        <v>ED_gown</v>
      </c>
      <c r="Z33" s="61" t="s">
        <v>18</v>
      </c>
      <c r="AA33" s="60" t="s">
        <v>13</v>
      </c>
      <c r="AB33" s="76">
        <f t="array" ref="AB33">SUM(IF($K$6:$K$133=$Y33,T$6:T$133))</f>
        <v>8.3333333333333321</v>
      </c>
      <c r="AC33" s="76">
        <f t="array" ref="AC33">SUM(IF($K$6:$K$133=$Y33,U$6:U$133))</f>
        <v>1.3333333333333333</v>
      </c>
      <c r="AD33" s="76">
        <f t="array" ref="AD33">SUM(IF($K$6:$K$133=$Y33,V$6:V$133))</f>
        <v>0.25</v>
      </c>
      <c r="AE33" s="76">
        <f t="array" ref="AE33">SUM(IF($K$6:$K$133=$Y33,W$6:W$133))</f>
        <v>7.3333333333333321</v>
      </c>
    </row>
    <row r="34" spans="3:31" x14ac:dyDescent="0.2">
      <c r="C34" t="str">
        <f t="shared" si="8"/>
        <v>Attending_ICU</v>
      </c>
      <c r="D34" s="71" t="s">
        <v>24</v>
      </c>
      <c r="E34" s="71" t="s">
        <v>5</v>
      </c>
      <c r="F34" s="72">
        <f t="shared" si="7"/>
        <v>0.16666666666666666</v>
      </c>
      <c r="G34" s="72">
        <f t="shared" si="7"/>
        <v>0.13333333333333333</v>
      </c>
      <c r="H34" s="72">
        <f t="shared" si="7"/>
        <v>0.1</v>
      </c>
      <c r="I34" s="72">
        <f t="shared" si="7"/>
        <v>0.16666666666666666</v>
      </c>
      <c r="K34" t="str">
        <f t="shared" si="4"/>
        <v>ED_booties</v>
      </c>
      <c r="L34" t="str">
        <f t="shared" si="5"/>
        <v>RN_ED</v>
      </c>
      <c r="M34" s="5" t="s">
        <v>3</v>
      </c>
      <c r="N34" s="5" t="s">
        <v>18</v>
      </c>
      <c r="O34" t="s">
        <v>14</v>
      </c>
      <c r="P34" s="77" t="b">
        <v>0</v>
      </c>
      <c r="Q34" s="60" t="b">
        <v>0</v>
      </c>
      <c r="R34" s="60" t="b">
        <v>0</v>
      </c>
      <c r="S34" s="77" t="b">
        <f>Interface!X106</f>
        <v>0</v>
      </c>
      <c r="T34" s="76">
        <f t="shared" si="0"/>
        <v>0</v>
      </c>
      <c r="U34" s="76">
        <f t="shared" si="1"/>
        <v>0</v>
      </c>
      <c r="V34" s="76">
        <f t="shared" si="2"/>
        <v>0</v>
      </c>
      <c r="W34" s="76">
        <f t="shared" si="3"/>
        <v>0</v>
      </c>
      <c r="Y34" s="60" t="str">
        <f t="shared" si="6"/>
        <v>ED_booties</v>
      </c>
      <c r="Z34" s="61" t="s">
        <v>18</v>
      </c>
      <c r="AA34" s="60" t="s">
        <v>14</v>
      </c>
      <c r="AB34" s="76">
        <f t="array" ref="AB34">SUM(IF($K$6:$K$133=$Y34,T$6:T$133))</f>
        <v>0</v>
      </c>
      <c r="AC34" s="76">
        <f t="array" ref="AC34">SUM(IF($K$6:$K$133=$Y34,U$6:U$133))</f>
        <v>0</v>
      </c>
      <c r="AD34" s="76">
        <f t="array" ref="AD34">SUM(IF($K$6:$K$133=$Y34,V$6:V$133))</f>
        <v>0</v>
      </c>
      <c r="AE34" s="76">
        <f t="array" ref="AE34">SUM(IF($K$6:$K$133=$Y34,W$6:W$133))</f>
        <v>0</v>
      </c>
    </row>
    <row r="35" spans="3:31" x14ac:dyDescent="0.2">
      <c r="C35" t="str">
        <f t="shared" si="8"/>
        <v>Attending_Step down</v>
      </c>
      <c r="D35" s="71" t="s">
        <v>24</v>
      </c>
      <c r="E35" s="71" t="s">
        <v>20</v>
      </c>
      <c r="F35" s="72">
        <f t="shared" si="7"/>
        <v>0.1</v>
      </c>
      <c r="G35" s="72">
        <f t="shared" si="7"/>
        <v>0.08</v>
      </c>
      <c r="H35" s="72">
        <f t="shared" si="7"/>
        <v>6.6666666666666666E-2</v>
      </c>
      <c r="I35" s="72">
        <f t="shared" si="7"/>
        <v>0.1</v>
      </c>
      <c r="K35" t="str">
        <f t="shared" si="4"/>
        <v>ED_bouffant cap</v>
      </c>
      <c r="L35" t="str">
        <f t="shared" si="5"/>
        <v>RN_ED</v>
      </c>
      <c r="M35" s="5" t="s">
        <v>3</v>
      </c>
      <c r="N35" s="5" t="s">
        <v>18</v>
      </c>
      <c r="O35" t="s">
        <v>15</v>
      </c>
      <c r="P35" s="77" t="b">
        <v>0</v>
      </c>
      <c r="Q35" s="60" t="b">
        <v>0</v>
      </c>
      <c r="R35" s="60" t="b">
        <v>0</v>
      </c>
      <c r="S35" s="77" t="b">
        <f>Interface!X108</f>
        <v>0</v>
      </c>
      <c r="T35" s="76">
        <f t="shared" si="0"/>
        <v>0</v>
      </c>
      <c r="U35" s="76">
        <f t="shared" si="1"/>
        <v>0</v>
      </c>
      <c r="V35" s="76">
        <f t="shared" si="2"/>
        <v>0</v>
      </c>
      <c r="W35" s="76">
        <f t="shared" si="3"/>
        <v>0</v>
      </c>
      <c r="Y35" s="60" t="str">
        <f t="shared" si="6"/>
        <v>ED_bouffant cap</v>
      </c>
      <c r="Z35" s="61" t="s">
        <v>18</v>
      </c>
      <c r="AA35" s="60" t="s">
        <v>15</v>
      </c>
      <c r="AB35" s="76">
        <f t="array" ref="AB35">SUM(IF($K$6:$K$133=$Y35,T$6:T$133))</f>
        <v>0</v>
      </c>
      <c r="AC35" s="76">
        <f t="array" ref="AC35">SUM(IF($K$6:$K$133=$Y35,U$6:U$133))</f>
        <v>0</v>
      </c>
      <c r="AD35" s="76">
        <f t="array" ref="AD35">SUM(IF($K$6:$K$133=$Y35,V$6:V$133))</f>
        <v>0</v>
      </c>
      <c r="AE35" s="76">
        <f t="array" ref="AE35">SUM(IF($K$6:$K$133=$Y35,W$6:W$133))</f>
        <v>0</v>
      </c>
    </row>
    <row r="36" spans="3:31" x14ac:dyDescent="0.2">
      <c r="C36" t="str">
        <f t="shared" si="8"/>
        <v>Attending_Floor</v>
      </c>
      <c r="D36" s="71" t="s">
        <v>24</v>
      </c>
      <c r="E36" s="71" t="s">
        <v>21</v>
      </c>
      <c r="F36" s="72">
        <f t="shared" si="7"/>
        <v>0.1</v>
      </c>
      <c r="G36" s="72">
        <f t="shared" si="7"/>
        <v>0.08</v>
      </c>
      <c r="H36" s="72">
        <f t="shared" si="7"/>
        <v>6.6666666666666666E-2</v>
      </c>
      <c r="I36" s="72">
        <f t="shared" si="7"/>
        <v>0.13333333333333333</v>
      </c>
      <c r="K36" t="str">
        <f t="shared" si="4"/>
        <v>ED_Disposable eye protection</v>
      </c>
      <c r="L36" t="str">
        <f t="shared" si="5"/>
        <v>RN_ED</v>
      </c>
      <c r="M36" s="5" t="s">
        <v>3</v>
      </c>
      <c r="N36" s="5" t="s">
        <v>18</v>
      </c>
      <c r="O36" t="s">
        <v>0</v>
      </c>
      <c r="P36" s="77" t="b">
        <v>1</v>
      </c>
      <c r="Q36" s="60" t="b">
        <v>1</v>
      </c>
      <c r="R36" s="60" t="b">
        <v>1</v>
      </c>
      <c r="S36" s="77" t="b">
        <f>Interface!X110</f>
        <v>1</v>
      </c>
      <c r="T36" s="76">
        <f t="shared" si="0"/>
        <v>0.25</v>
      </c>
      <c r="U36" s="76">
        <f t="shared" si="1"/>
        <v>6.6666666666666666E-2</v>
      </c>
      <c r="V36" s="76">
        <f t="shared" si="2"/>
        <v>0.03</v>
      </c>
      <c r="W36" s="76">
        <f t="shared" si="3"/>
        <v>0.15</v>
      </c>
      <c r="Y36" s="60" t="str">
        <f t="shared" si="6"/>
        <v>ED_Disposable eye protection</v>
      </c>
      <c r="Z36" s="61" t="s">
        <v>18</v>
      </c>
      <c r="AA36" s="60" t="s">
        <v>0</v>
      </c>
      <c r="AB36" s="76">
        <f t="array" ref="AB36">SUM(IF($K$6:$K$133=$Y36,T$6:T$133))</f>
        <v>0.41666666666666663</v>
      </c>
      <c r="AC36" s="76">
        <f t="array" ref="AC36">SUM(IF($K$6:$K$133=$Y36,U$6:U$133))</f>
        <v>0.11111111111111112</v>
      </c>
      <c r="AD36" s="76">
        <f t="array" ref="AD36">SUM(IF($K$6:$K$133=$Y36,V$6:V$133))</f>
        <v>0.05</v>
      </c>
      <c r="AE36" s="76">
        <f t="array" ref="AE36">SUM(IF($K$6:$K$133=$Y36,W$6:W$133))</f>
        <v>0.3666666666666667</v>
      </c>
    </row>
    <row r="37" spans="3:31" x14ac:dyDescent="0.2">
      <c r="C37" t="str">
        <f t="shared" si="8"/>
        <v>Attending_ED</v>
      </c>
      <c r="D37" s="71" t="s">
        <v>24</v>
      </c>
      <c r="E37" s="71" t="s">
        <v>18</v>
      </c>
      <c r="F37" s="72">
        <f t="shared" si="7"/>
        <v>8.3333333333333329E-2</v>
      </c>
      <c r="G37" s="72">
        <f t="shared" si="7"/>
        <v>6.6666666666666666E-2</v>
      </c>
      <c r="H37" s="72">
        <f t="shared" si="7"/>
        <v>0.05</v>
      </c>
      <c r="I37" s="72">
        <f t="shared" si="7"/>
        <v>0.16666666666666666</v>
      </c>
      <c r="K37" t="str">
        <f t="shared" si="4"/>
        <v>ED_PAPR</v>
      </c>
      <c r="L37" t="str">
        <f t="shared" si="5"/>
        <v>RN_ED</v>
      </c>
      <c r="M37" s="5" t="s">
        <v>3</v>
      </c>
      <c r="N37" s="5" t="s">
        <v>18</v>
      </c>
      <c r="O37" t="s">
        <v>2</v>
      </c>
      <c r="P37" s="60" t="b">
        <v>0</v>
      </c>
      <c r="Q37" s="60" t="b">
        <v>0</v>
      </c>
      <c r="R37" s="60" t="b">
        <v>0</v>
      </c>
      <c r="S37" s="77" t="b">
        <f>Interface!X112</f>
        <v>0</v>
      </c>
      <c r="T37" s="76">
        <f t="shared" si="0"/>
        <v>0</v>
      </c>
      <c r="U37" s="76">
        <f t="shared" si="1"/>
        <v>0</v>
      </c>
      <c r="V37" s="76">
        <f t="shared" si="2"/>
        <v>0</v>
      </c>
      <c r="W37" s="76">
        <f t="shared" si="3"/>
        <v>0</v>
      </c>
      <c r="Y37" s="60" t="str">
        <f t="shared" si="6"/>
        <v>ED_PAPR</v>
      </c>
      <c r="Z37" s="61" t="s">
        <v>18</v>
      </c>
      <c r="AA37" s="60" t="s">
        <v>2</v>
      </c>
      <c r="AB37" s="76">
        <f t="array" ref="AB37">SUM(IF($K$6:$K$133=$Y37,T$6:T$133))</f>
        <v>0</v>
      </c>
      <c r="AC37" s="76">
        <f t="array" ref="AC37">SUM(IF($K$6:$K$133=$Y37,U$6:U$133))</f>
        <v>0</v>
      </c>
      <c r="AD37" s="76">
        <f t="array" ref="AD37">SUM(IF($K$6:$K$133=$Y37,V$6:V$133))</f>
        <v>0</v>
      </c>
      <c r="AE37" s="76">
        <f t="array" ref="AE37">SUM(IF($K$6:$K$133=$Y37,W$6:W$133))</f>
        <v>0</v>
      </c>
    </row>
    <row r="38" spans="3:31" x14ac:dyDescent="0.2">
      <c r="C38" t="str">
        <f t="shared" si="8"/>
        <v>RT_ICU</v>
      </c>
      <c r="D38" s="60" t="s">
        <v>4</v>
      </c>
      <c r="E38" s="60" t="s">
        <v>5</v>
      </c>
      <c r="F38" s="73">
        <f t="shared" si="7"/>
        <v>0.375</v>
      </c>
      <c r="G38" s="73">
        <f t="shared" si="7"/>
        <v>0.3</v>
      </c>
      <c r="H38" s="73">
        <f t="shared" si="7"/>
        <v>0.25</v>
      </c>
      <c r="I38" s="73">
        <f t="shared" si="7"/>
        <v>0.375</v>
      </c>
      <c r="K38" t="str">
        <f t="shared" si="4"/>
        <v>ICU_N95</v>
      </c>
      <c r="L38" s="6" t="str">
        <f t="shared" si="5"/>
        <v>Resident_ICU</v>
      </c>
      <c r="M38" s="7" t="s">
        <v>23</v>
      </c>
      <c r="N38" s="7" t="s">
        <v>5</v>
      </c>
      <c r="O38" s="6" t="s">
        <v>1</v>
      </c>
      <c r="P38" s="71" t="b">
        <v>1</v>
      </c>
      <c r="Q38" s="71" t="b">
        <v>1</v>
      </c>
      <c r="R38" s="71" t="b">
        <v>1</v>
      </c>
      <c r="S38" s="71" t="b">
        <f>Interface!R115</f>
        <v>1</v>
      </c>
      <c r="T38" s="75">
        <f t="shared" ref="T38:T69" si="9">VLOOKUP($L38,$C$26:$I$41,MATCH(T$5,$C$25:$I$25,0),FALSE)*P38/VLOOKUP($O38,$C$46:$G$53,MATCH(T$5,$C$45:$G$45,0),FALSE)</f>
        <v>0.58823529411764708</v>
      </c>
      <c r="U38" s="75">
        <f t="shared" ref="U38:U69" si="10">VLOOKUP($L38,$C$26:$I$41,MATCH(U$5,$C$25:$I$25,0),FALSE)*Q38/VLOOKUP($O38,$C$46:$G$53,MATCH(U$5,$C$45:$G$45,0),FALSE)</f>
        <v>0.5</v>
      </c>
      <c r="V38" s="75">
        <f t="shared" ref="V38:V69" si="11">VLOOKUP($L38,$C$26:$I$41,MATCH(V$5,$C$25:$I$25,0),FALSE)*R38/VLOOKUP($O38,$C$46:$G$53,MATCH(V$5,$C$45:$G$45,0),FALSE)</f>
        <v>0.08</v>
      </c>
      <c r="W38" s="75">
        <f t="shared" ref="W38:W69" si="12">VLOOKUP($L38,$C$26:$I$41,MATCH(W$5,$C$25:$I$25,0),FALSE)*S38/VLOOKUP($O38,$C$46:$G$53,MATCH(W$5,$C$45:$G$45,0),FALSE)</f>
        <v>8.3333333333333329E-2</v>
      </c>
    </row>
    <row r="39" spans="3:31" x14ac:dyDescent="0.2">
      <c r="C39" t="str">
        <f t="shared" si="8"/>
        <v>RT_Step down</v>
      </c>
      <c r="D39" s="60" t="s">
        <v>4</v>
      </c>
      <c r="E39" s="60" t="s">
        <v>20</v>
      </c>
      <c r="F39" s="73">
        <f t="shared" si="7"/>
        <v>0.25</v>
      </c>
      <c r="G39" s="73">
        <f t="shared" si="7"/>
        <v>0.2</v>
      </c>
      <c r="H39" s="73">
        <f t="shared" si="7"/>
        <v>0.15</v>
      </c>
      <c r="I39" s="73">
        <f t="shared" si="7"/>
        <v>0.375</v>
      </c>
      <c r="K39" t="str">
        <f t="shared" si="4"/>
        <v>ICU_Surgical mask</v>
      </c>
      <c r="L39" s="6" t="str">
        <f t="shared" si="5"/>
        <v>Resident_ICU</v>
      </c>
      <c r="M39" s="7" t="s">
        <v>23</v>
      </c>
      <c r="N39" s="7" t="s">
        <v>5</v>
      </c>
      <c r="O39" s="6" t="s">
        <v>11</v>
      </c>
      <c r="P39" s="71" t="b">
        <v>1</v>
      </c>
      <c r="Q39" s="71" t="b">
        <v>1</v>
      </c>
      <c r="R39" s="71" t="b">
        <v>1</v>
      </c>
      <c r="S39" s="71" t="b">
        <f>Interface!R117</f>
        <v>1</v>
      </c>
      <c r="T39" s="75">
        <f t="shared" si="9"/>
        <v>1.1764705882352942</v>
      </c>
      <c r="U39" s="75">
        <f t="shared" si="10"/>
        <v>0.5</v>
      </c>
      <c r="V39" s="75">
        <f t="shared" si="11"/>
        <v>0.2</v>
      </c>
      <c r="W39" s="75">
        <f t="shared" si="12"/>
        <v>0.16666666666666666</v>
      </c>
    </row>
    <row r="40" spans="3:31" x14ac:dyDescent="0.2">
      <c r="C40" t="str">
        <f t="shared" si="8"/>
        <v>RT_Floor</v>
      </c>
      <c r="D40" s="60" t="s">
        <v>4</v>
      </c>
      <c r="E40" s="60" t="s">
        <v>21</v>
      </c>
      <c r="F40" s="73">
        <f t="shared" si="7"/>
        <v>3.0000000000000001E-100</v>
      </c>
      <c r="G40" s="73">
        <f t="shared" si="7"/>
        <v>3.0000000000000001E-100</v>
      </c>
      <c r="H40" s="73">
        <f t="shared" si="7"/>
        <v>3.0000000000000001E-100</v>
      </c>
      <c r="I40" s="73">
        <f t="shared" si="7"/>
        <v>3.0000000000000001E-100</v>
      </c>
      <c r="K40" t="str">
        <f t="shared" si="4"/>
        <v>ICU_glove</v>
      </c>
      <c r="L40" s="6" t="str">
        <f t="shared" si="5"/>
        <v>Resident_ICU</v>
      </c>
      <c r="M40" s="7" t="s">
        <v>23</v>
      </c>
      <c r="N40" s="7" t="s">
        <v>5</v>
      </c>
      <c r="O40" s="6" t="s">
        <v>12</v>
      </c>
      <c r="P40" s="71" t="b">
        <v>1</v>
      </c>
      <c r="Q40" s="71" t="b">
        <v>1</v>
      </c>
      <c r="R40" s="71" t="b">
        <v>1</v>
      </c>
      <c r="S40" s="71" t="b">
        <f>Interface!R119</f>
        <v>1</v>
      </c>
      <c r="T40" s="75">
        <f t="shared" si="9"/>
        <v>11.76470588235294</v>
      </c>
      <c r="U40" s="75">
        <f t="shared" si="10"/>
        <v>2</v>
      </c>
      <c r="V40" s="75">
        <f t="shared" si="11"/>
        <v>0.4</v>
      </c>
      <c r="W40" s="75">
        <f t="shared" si="12"/>
        <v>1.6666666666666665</v>
      </c>
    </row>
    <row r="41" spans="3:31" x14ac:dyDescent="0.2">
      <c r="C41" t="str">
        <f t="shared" si="8"/>
        <v>RT_ED</v>
      </c>
      <c r="D41" s="60" t="s">
        <v>4</v>
      </c>
      <c r="E41" s="60" t="s">
        <v>18</v>
      </c>
      <c r="F41" s="73">
        <f t="shared" si="7"/>
        <v>3.0000000000000001E-100</v>
      </c>
      <c r="G41" s="73">
        <f t="shared" si="7"/>
        <v>3.0000000000000001E-100</v>
      </c>
      <c r="H41" s="73">
        <f t="shared" si="7"/>
        <v>3.0000000000000001E-100</v>
      </c>
      <c r="I41" s="73">
        <f t="shared" si="7"/>
        <v>3.0000000000000001E-100</v>
      </c>
      <c r="K41" t="str">
        <f t="shared" si="4"/>
        <v>ICU_gown</v>
      </c>
      <c r="L41" s="6" t="str">
        <f t="shared" si="5"/>
        <v>Resident_ICU</v>
      </c>
      <c r="M41" s="7" t="s">
        <v>23</v>
      </c>
      <c r="N41" s="7" t="s">
        <v>5</v>
      </c>
      <c r="O41" s="6" t="s">
        <v>13</v>
      </c>
      <c r="P41" s="71" t="b">
        <v>1</v>
      </c>
      <c r="Q41" s="71" t="b">
        <v>1</v>
      </c>
      <c r="R41" s="71" t="b">
        <v>1</v>
      </c>
      <c r="S41" s="71" t="b">
        <f>Interface!R121</f>
        <v>1</v>
      </c>
      <c r="T41" s="75">
        <f t="shared" si="9"/>
        <v>11.76470588235294</v>
      </c>
      <c r="U41" s="75">
        <f t="shared" si="10"/>
        <v>2</v>
      </c>
      <c r="V41" s="75">
        <f t="shared" si="11"/>
        <v>0.4</v>
      </c>
      <c r="W41" s="75">
        <f t="shared" si="12"/>
        <v>1.6666666666666665</v>
      </c>
    </row>
    <row r="42" spans="3:31" x14ac:dyDescent="0.2">
      <c r="K42" t="str">
        <f t="shared" si="4"/>
        <v>ICU_booties</v>
      </c>
      <c r="L42" s="6" t="str">
        <f t="shared" si="5"/>
        <v>Resident_ICU</v>
      </c>
      <c r="M42" s="7" t="s">
        <v>23</v>
      </c>
      <c r="N42" s="7" t="s">
        <v>5</v>
      </c>
      <c r="O42" s="6" t="s">
        <v>14</v>
      </c>
      <c r="P42" s="71" t="b">
        <v>0</v>
      </c>
      <c r="Q42" s="71" t="b">
        <v>0</v>
      </c>
      <c r="R42" s="71" t="b">
        <v>0</v>
      </c>
      <c r="S42" s="71" t="b">
        <f>Interface!R123</f>
        <v>0</v>
      </c>
      <c r="T42" s="75">
        <f t="shared" si="9"/>
        <v>0</v>
      </c>
      <c r="U42" s="75">
        <f t="shared" si="10"/>
        <v>0</v>
      </c>
      <c r="V42" s="75">
        <f t="shared" si="11"/>
        <v>0</v>
      </c>
      <c r="W42" s="75">
        <f t="shared" si="12"/>
        <v>0</v>
      </c>
    </row>
    <row r="43" spans="3:31" x14ac:dyDescent="0.2">
      <c r="K43" t="str">
        <f t="shared" si="4"/>
        <v>ICU_bouffant cap</v>
      </c>
      <c r="L43" s="6" t="str">
        <f t="shared" si="5"/>
        <v>Resident_ICU</v>
      </c>
      <c r="M43" s="7" t="s">
        <v>23</v>
      </c>
      <c r="N43" s="7" t="s">
        <v>5</v>
      </c>
      <c r="O43" s="6" t="s">
        <v>15</v>
      </c>
      <c r="P43" s="71" t="b">
        <v>0</v>
      </c>
      <c r="Q43" s="71" t="b">
        <v>0</v>
      </c>
      <c r="R43" s="71" t="b">
        <v>0</v>
      </c>
      <c r="S43" s="71" t="b">
        <f>Interface!R125</f>
        <v>0</v>
      </c>
      <c r="T43" s="75">
        <f t="shared" si="9"/>
        <v>0</v>
      </c>
      <c r="U43" s="75">
        <f t="shared" si="10"/>
        <v>0</v>
      </c>
      <c r="V43" s="75">
        <f t="shared" si="11"/>
        <v>0</v>
      </c>
      <c r="W43" s="75">
        <f t="shared" si="12"/>
        <v>0</v>
      </c>
    </row>
    <row r="44" spans="3:31" ht="17" thickBot="1" x14ac:dyDescent="0.25">
      <c r="C44" s="11"/>
      <c r="D44" s="132" t="s">
        <v>32</v>
      </c>
      <c r="E44" s="132"/>
      <c r="F44" s="132"/>
      <c r="G44" s="132"/>
      <c r="H44" s="11"/>
      <c r="K44" t="str">
        <f t="shared" si="4"/>
        <v>ICU_Disposable eye protection</v>
      </c>
      <c r="L44" s="6" t="str">
        <f t="shared" si="5"/>
        <v>Resident_ICU</v>
      </c>
      <c r="M44" s="7" t="s">
        <v>23</v>
      </c>
      <c r="N44" s="7" t="s">
        <v>5</v>
      </c>
      <c r="O44" s="6" t="s">
        <v>0</v>
      </c>
      <c r="P44" s="71" t="b">
        <v>1</v>
      </c>
      <c r="Q44" s="71" t="b">
        <v>1</v>
      </c>
      <c r="R44" s="71" t="b">
        <v>1</v>
      </c>
      <c r="S44" s="71" t="b">
        <f>Interface!R127</f>
        <v>1</v>
      </c>
      <c r="T44" s="75">
        <f t="shared" si="9"/>
        <v>0.58823529411764708</v>
      </c>
      <c r="U44" s="75">
        <f t="shared" si="10"/>
        <v>0.16666666666666666</v>
      </c>
      <c r="V44" s="75">
        <f t="shared" si="11"/>
        <v>0.08</v>
      </c>
      <c r="W44" s="75">
        <f t="shared" si="12"/>
        <v>8.3333333333333329E-2</v>
      </c>
    </row>
    <row r="45" spans="3:31" ht="17" thickBot="1" x14ac:dyDescent="0.25">
      <c r="C45" s="2" t="s">
        <v>31</v>
      </c>
      <c r="D45" s="2" t="s">
        <v>9</v>
      </c>
      <c r="E45" s="4" t="s">
        <v>7</v>
      </c>
      <c r="F45" s="4" t="s">
        <v>8</v>
      </c>
      <c r="G45" s="4" t="s">
        <v>26</v>
      </c>
      <c r="H45" s="11"/>
      <c r="K45" t="str">
        <f t="shared" si="4"/>
        <v>ICU_PAPR</v>
      </c>
      <c r="L45" s="6" t="str">
        <f t="shared" si="5"/>
        <v>Resident_ICU</v>
      </c>
      <c r="M45" s="7" t="s">
        <v>23</v>
      </c>
      <c r="N45" s="7" t="s">
        <v>5</v>
      </c>
      <c r="O45" s="6" t="s">
        <v>2</v>
      </c>
      <c r="P45" s="71" t="b">
        <v>0</v>
      </c>
      <c r="Q45" s="71" t="b">
        <v>0</v>
      </c>
      <c r="R45" s="71" t="b">
        <v>0</v>
      </c>
      <c r="S45" s="71" t="b">
        <f>Interface!R129</f>
        <v>0</v>
      </c>
      <c r="T45" s="75">
        <f t="shared" si="9"/>
        <v>0</v>
      </c>
      <c r="U45" s="75">
        <f t="shared" si="10"/>
        <v>0</v>
      </c>
      <c r="V45" s="75">
        <f t="shared" si="11"/>
        <v>0</v>
      </c>
      <c r="W45" s="75">
        <f t="shared" si="12"/>
        <v>0</v>
      </c>
    </row>
    <row r="46" spans="3:31" x14ac:dyDescent="0.2">
      <c r="C46" s="11" t="s">
        <v>1</v>
      </c>
      <c r="D46" s="64">
        <v>1</v>
      </c>
      <c r="E46" s="64">
        <v>1</v>
      </c>
      <c r="F46" s="64">
        <v>5</v>
      </c>
      <c r="G46" s="64">
        <f>Interface!R35</f>
        <v>1</v>
      </c>
      <c r="H46" s="11"/>
      <c r="K46" t="str">
        <f t="shared" si="4"/>
        <v>Step down_N95</v>
      </c>
      <c r="L46" t="str">
        <f t="shared" si="5"/>
        <v>Resident_Step down</v>
      </c>
      <c r="M46" s="5" t="s">
        <v>23</v>
      </c>
      <c r="N46" s="5" t="s">
        <v>20</v>
      </c>
      <c r="O46" t="s">
        <v>1</v>
      </c>
      <c r="P46" s="60" t="b">
        <v>1</v>
      </c>
      <c r="Q46" s="60" t="b">
        <v>1</v>
      </c>
      <c r="R46" s="60" t="b">
        <v>1</v>
      </c>
      <c r="S46" s="77" t="b">
        <f>Interface!T115</f>
        <v>1</v>
      </c>
      <c r="T46" s="76">
        <f t="shared" si="9"/>
        <v>0.35087719298245612</v>
      </c>
      <c r="U46" s="76">
        <f t="shared" si="10"/>
        <v>0.2857142857142857</v>
      </c>
      <c r="V46" s="76">
        <f t="shared" si="11"/>
        <v>4.4444444444444439E-2</v>
      </c>
      <c r="W46" s="76">
        <f t="shared" si="12"/>
        <v>8.3333333333333329E-2</v>
      </c>
    </row>
    <row r="47" spans="3:31" x14ac:dyDescent="0.2">
      <c r="C47" s="11" t="s">
        <v>11</v>
      </c>
      <c r="D47" s="64">
        <v>0.5</v>
      </c>
      <c r="E47" s="64">
        <v>1</v>
      </c>
      <c r="F47" s="64">
        <v>2</v>
      </c>
      <c r="G47" s="64">
        <f>Interface!R37</f>
        <v>0.5</v>
      </c>
      <c r="H47" s="11"/>
      <c r="K47" t="str">
        <f t="shared" si="4"/>
        <v>Step down_Surgical mask</v>
      </c>
      <c r="L47" t="str">
        <f t="shared" si="5"/>
        <v>Resident_Step down</v>
      </c>
      <c r="M47" s="5" t="s">
        <v>23</v>
      </c>
      <c r="N47" s="5" t="s">
        <v>20</v>
      </c>
      <c r="O47" t="s">
        <v>11</v>
      </c>
      <c r="P47" s="60" t="b">
        <v>1</v>
      </c>
      <c r="Q47" s="60" t="b">
        <v>1</v>
      </c>
      <c r="R47" s="60" t="b">
        <v>1</v>
      </c>
      <c r="S47" s="77" t="b">
        <f>Interface!T117</f>
        <v>1</v>
      </c>
      <c r="T47" s="76">
        <f t="shared" si="9"/>
        <v>0.70175438596491224</v>
      </c>
      <c r="U47" s="76">
        <f t="shared" si="10"/>
        <v>0.2857142857142857</v>
      </c>
      <c r="V47" s="76">
        <f t="shared" si="11"/>
        <v>0.1111111111111111</v>
      </c>
      <c r="W47" s="76">
        <f t="shared" si="12"/>
        <v>0.16666666666666666</v>
      </c>
    </row>
    <row r="48" spans="3:31" x14ac:dyDescent="0.2">
      <c r="C48" s="11" t="s">
        <v>12</v>
      </c>
      <c r="D48" s="74">
        <v>0.05</v>
      </c>
      <c r="E48" s="64">
        <v>0.25</v>
      </c>
      <c r="F48" s="64">
        <v>1</v>
      </c>
      <c r="G48" s="64">
        <f>Interface!R39</f>
        <v>0.05</v>
      </c>
      <c r="H48" s="11"/>
      <c r="K48" t="str">
        <f t="shared" si="4"/>
        <v>Step down_glove</v>
      </c>
      <c r="L48" t="str">
        <f t="shared" si="5"/>
        <v>Resident_Step down</v>
      </c>
      <c r="M48" s="5" t="s">
        <v>23</v>
      </c>
      <c r="N48" s="5" t="s">
        <v>20</v>
      </c>
      <c r="O48" t="s">
        <v>12</v>
      </c>
      <c r="P48" s="60" t="b">
        <v>1</v>
      </c>
      <c r="Q48" s="60" t="b">
        <v>1</v>
      </c>
      <c r="R48" s="60" t="b">
        <v>1</v>
      </c>
      <c r="S48" s="77" t="b">
        <f>Interface!T119</f>
        <v>1</v>
      </c>
      <c r="T48" s="76">
        <f t="shared" si="9"/>
        <v>7.0175438596491224</v>
      </c>
      <c r="U48" s="76">
        <f t="shared" si="10"/>
        <v>1.1428571428571428</v>
      </c>
      <c r="V48" s="76">
        <f t="shared" si="11"/>
        <v>0.22222222222222221</v>
      </c>
      <c r="W48" s="76">
        <f t="shared" si="12"/>
        <v>1.6666666666666665</v>
      </c>
    </row>
    <row r="49" spans="3:23" x14ac:dyDescent="0.2">
      <c r="C49" s="11" t="s">
        <v>13</v>
      </c>
      <c r="D49" s="74">
        <v>0.05</v>
      </c>
      <c r="E49" s="64">
        <v>0.25</v>
      </c>
      <c r="F49" s="64">
        <v>1</v>
      </c>
      <c r="G49" s="64">
        <f>Interface!R41</f>
        <v>0.05</v>
      </c>
      <c r="H49" s="11"/>
      <c r="K49" t="str">
        <f t="shared" si="4"/>
        <v>Step down_gown</v>
      </c>
      <c r="L49" t="str">
        <f t="shared" si="5"/>
        <v>Resident_Step down</v>
      </c>
      <c r="M49" s="5" t="s">
        <v>23</v>
      </c>
      <c r="N49" s="5" t="s">
        <v>20</v>
      </c>
      <c r="O49" t="s">
        <v>13</v>
      </c>
      <c r="P49" s="60" t="b">
        <v>1</v>
      </c>
      <c r="Q49" s="60" t="b">
        <v>1</v>
      </c>
      <c r="R49" s="60" t="b">
        <v>1</v>
      </c>
      <c r="S49" s="77" t="b">
        <f>Interface!T121</f>
        <v>1</v>
      </c>
      <c r="T49" s="76">
        <f t="shared" si="9"/>
        <v>7.0175438596491224</v>
      </c>
      <c r="U49" s="76">
        <f t="shared" si="10"/>
        <v>1.1428571428571428</v>
      </c>
      <c r="V49" s="76">
        <f t="shared" si="11"/>
        <v>0.22222222222222221</v>
      </c>
      <c r="W49" s="76">
        <f t="shared" si="12"/>
        <v>1.6666666666666665</v>
      </c>
    </row>
    <row r="50" spans="3:23" x14ac:dyDescent="0.2">
      <c r="C50" s="11" t="s">
        <v>14</v>
      </c>
      <c r="D50" s="74">
        <v>0.05</v>
      </c>
      <c r="E50" s="64">
        <v>0.25</v>
      </c>
      <c r="F50" s="64">
        <v>1</v>
      </c>
      <c r="G50" s="64">
        <f>Interface!R43</f>
        <v>0.05</v>
      </c>
      <c r="H50" s="11"/>
      <c r="K50" t="str">
        <f t="shared" si="4"/>
        <v>Step down_booties</v>
      </c>
      <c r="L50" t="str">
        <f t="shared" si="5"/>
        <v>Resident_Step down</v>
      </c>
      <c r="M50" s="5" t="s">
        <v>23</v>
      </c>
      <c r="N50" s="5" t="s">
        <v>20</v>
      </c>
      <c r="O50" t="s">
        <v>14</v>
      </c>
      <c r="P50" s="77" t="b">
        <v>0</v>
      </c>
      <c r="Q50" s="60" t="b">
        <v>0</v>
      </c>
      <c r="R50" s="60" t="b">
        <v>0</v>
      </c>
      <c r="S50" s="77" t="b">
        <f>Interface!T123</f>
        <v>0</v>
      </c>
      <c r="T50" s="76">
        <f t="shared" si="9"/>
        <v>0</v>
      </c>
      <c r="U50" s="76">
        <f t="shared" si="10"/>
        <v>0</v>
      </c>
      <c r="V50" s="76">
        <f t="shared" si="11"/>
        <v>0</v>
      </c>
      <c r="W50" s="76">
        <f t="shared" si="12"/>
        <v>0</v>
      </c>
    </row>
    <row r="51" spans="3:23" x14ac:dyDescent="0.2">
      <c r="C51" s="11" t="s">
        <v>15</v>
      </c>
      <c r="D51" s="74">
        <v>0.05</v>
      </c>
      <c r="E51" s="64">
        <v>0.25</v>
      </c>
      <c r="F51" s="64">
        <v>1</v>
      </c>
      <c r="G51" s="64">
        <f>Interface!R45</f>
        <v>0.05</v>
      </c>
      <c r="H51" s="11"/>
      <c r="K51" t="str">
        <f t="shared" si="4"/>
        <v>Step down_bouffant cap</v>
      </c>
      <c r="L51" t="str">
        <f t="shared" si="5"/>
        <v>Resident_Step down</v>
      </c>
      <c r="M51" s="5" t="s">
        <v>23</v>
      </c>
      <c r="N51" s="5" t="s">
        <v>20</v>
      </c>
      <c r="O51" t="s">
        <v>15</v>
      </c>
      <c r="P51" s="77" t="b">
        <v>0</v>
      </c>
      <c r="Q51" s="60" t="b">
        <v>0</v>
      </c>
      <c r="R51" s="60" t="b">
        <v>0</v>
      </c>
      <c r="S51" s="77" t="b">
        <f>Interface!T125</f>
        <v>0</v>
      </c>
      <c r="T51" s="76">
        <f t="shared" si="9"/>
        <v>0</v>
      </c>
      <c r="U51" s="76">
        <f t="shared" si="10"/>
        <v>0</v>
      </c>
      <c r="V51" s="76">
        <f t="shared" si="11"/>
        <v>0</v>
      </c>
      <c r="W51" s="76">
        <f t="shared" si="12"/>
        <v>0</v>
      </c>
    </row>
    <row r="52" spans="3:23" x14ac:dyDescent="0.2">
      <c r="C52" s="11" t="s">
        <v>0</v>
      </c>
      <c r="D52" s="68">
        <v>1</v>
      </c>
      <c r="E52" s="68">
        <v>3</v>
      </c>
      <c r="F52" s="68">
        <v>5</v>
      </c>
      <c r="G52" s="64">
        <f>Interface!R47</f>
        <v>1</v>
      </c>
      <c r="H52" s="11"/>
      <c r="K52" t="str">
        <f t="shared" si="4"/>
        <v>Step down_Disposable eye protection</v>
      </c>
      <c r="L52" t="str">
        <f t="shared" si="5"/>
        <v>Resident_Step down</v>
      </c>
      <c r="M52" s="5" t="s">
        <v>23</v>
      </c>
      <c r="N52" s="5" t="s">
        <v>20</v>
      </c>
      <c r="O52" t="s">
        <v>0</v>
      </c>
      <c r="P52" s="60" t="b">
        <v>1</v>
      </c>
      <c r="Q52" s="60" t="b">
        <v>1</v>
      </c>
      <c r="R52" s="60" t="b">
        <v>1</v>
      </c>
      <c r="S52" s="77" t="b">
        <f>Interface!T127</f>
        <v>1</v>
      </c>
      <c r="T52" s="76">
        <f t="shared" si="9"/>
        <v>0.35087719298245612</v>
      </c>
      <c r="U52" s="76">
        <f t="shared" si="10"/>
        <v>9.5238095238095233E-2</v>
      </c>
      <c r="V52" s="76">
        <f t="shared" si="11"/>
        <v>4.4444444444444439E-2</v>
      </c>
      <c r="W52" s="76">
        <f t="shared" si="12"/>
        <v>8.3333333333333329E-2</v>
      </c>
    </row>
    <row r="53" spans="3:23" x14ac:dyDescent="0.2">
      <c r="C53" s="11" t="s">
        <v>2</v>
      </c>
      <c r="D53" s="68">
        <v>500</v>
      </c>
      <c r="E53" s="68">
        <v>500</v>
      </c>
      <c r="F53" s="68">
        <v>500</v>
      </c>
      <c r="G53" s="64">
        <f>Interface!R49</f>
        <v>500</v>
      </c>
      <c r="H53" s="11"/>
      <c r="K53" t="str">
        <f t="shared" si="4"/>
        <v>Step down_PAPR</v>
      </c>
      <c r="L53" t="str">
        <f t="shared" si="5"/>
        <v>Resident_Step down</v>
      </c>
      <c r="M53" s="5" t="s">
        <v>23</v>
      </c>
      <c r="N53" s="5" t="s">
        <v>20</v>
      </c>
      <c r="O53" t="s">
        <v>2</v>
      </c>
      <c r="P53" s="60" t="b">
        <v>0</v>
      </c>
      <c r="Q53" s="60" t="b">
        <v>0</v>
      </c>
      <c r="R53" s="60" t="b">
        <v>0</v>
      </c>
      <c r="S53" s="77" t="b">
        <f>Interface!T129</f>
        <v>0</v>
      </c>
      <c r="T53" s="76">
        <f t="shared" si="9"/>
        <v>0</v>
      </c>
      <c r="U53" s="76">
        <f t="shared" si="10"/>
        <v>0</v>
      </c>
      <c r="V53" s="76">
        <f t="shared" si="11"/>
        <v>0</v>
      </c>
      <c r="W53" s="76">
        <f t="shared" si="12"/>
        <v>0</v>
      </c>
    </row>
    <row r="54" spans="3:23" x14ac:dyDescent="0.2">
      <c r="C54" s="11"/>
      <c r="D54" s="11"/>
      <c r="E54" s="11"/>
      <c r="F54" s="11"/>
      <c r="G54" s="11"/>
      <c r="H54" s="11"/>
      <c r="K54" t="str">
        <f t="shared" si="4"/>
        <v>Floor_N95</v>
      </c>
      <c r="L54" s="6" t="str">
        <f t="shared" si="5"/>
        <v>Resident_Floor</v>
      </c>
      <c r="M54" s="7" t="s">
        <v>23</v>
      </c>
      <c r="N54" s="7" t="s">
        <v>21</v>
      </c>
      <c r="O54" s="6" t="s">
        <v>1</v>
      </c>
      <c r="P54" s="71" t="b">
        <v>1</v>
      </c>
      <c r="Q54" s="71" t="b">
        <v>1</v>
      </c>
      <c r="R54" s="71" t="b">
        <v>1</v>
      </c>
      <c r="S54" s="71" t="b">
        <f>Interface!V115</f>
        <v>1</v>
      </c>
      <c r="T54" s="75">
        <f t="shared" si="9"/>
        <v>0.13333333333333333</v>
      </c>
      <c r="U54" s="75">
        <f t="shared" si="10"/>
        <v>0.1</v>
      </c>
      <c r="V54" s="75">
        <f t="shared" si="11"/>
        <v>1.6E-2</v>
      </c>
      <c r="W54" s="75">
        <f t="shared" si="12"/>
        <v>8.3333333333333329E-2</v>
      </c>
    </row>
    <row r="55" spans="3:23" ht="17" thickBot="1" x14ac:dyDescent="0.25">
      <c r="C55" s="11"/>
      <c r="D55" s="11"/>
      <c r="E55" s="11"/>
      <c r="F55" s="11"/>
      <c r="G55" s="11"/>
      <c r="H55" s="11"/>
      <c r="K55" t="str">
        <f t="shared" si="4"/>
        <v>Floor_Surgical mask</v>
      </c>
      <c r="L55" s="6" t="str">
        <f t="shared" si="5"/>
        <v>Resident_Floor</v>
      </c>
      <c r="M55" s="7" t="s">
        <v>23</v>
      </c>
      <c r="N55" s="7" t="s">
        <v>21</v>
      </c>
      <c r="O55" s="6" t="s">
        <v>11</v>
      </c>
      <c r="P55" s="71" t="b">
        <v>1</v>
      </c>
      <c r="Q55" s="71" t="b">
        <v>1</v>
      </c>
      <c r="R55" s="71" t="b">
        <v>1</v>
      </c>
      <c r="S55" s="71" t="b">
        <f>Interface!V117</f>
        <v>1</v>
      </c>
      <c r="T55" s="75">
        <f t="shared" si="9"/>
        <v>0.26666666666666666</v>
      </c>
      <c r="U55" s="75">
        <f t="shared" si="10"/>
        <v>0.1</v>
      </c>
      <c r="V55" s="75">
        <f t="shared" si="11"/>
        <v>0.04</v>
      </c>
      <c r="W55" s="75">
        <f t="shared" si="12"/>
        <v>0.16666666666666666</v>
      </c>
    </row>
    <row r="56" spans="3:23" ht="17" thickBot="1" x14ac:dyDescent="0.25">
      <c r="C56" s="59" t="s">
        <v>22</v>
      </c>
      <c r="D56" s="59" t="s">
        <v>25</v>
      </c>
      <c r="E56" s="11" t="s">
        <v>46</v>
      </c>
      <c r="F56" s="11"/>
      <c r="G56" s="11"/>
      <c r="H56" s="11"/>
      <c r="K56" t="str">
        <f t="shared" si="4"/>
        <v>Floor_glove</v>
      </c>
      <c r="L56" s="6" t="str">
        <f t="shared" si="5"/>
        <v>Resident_Floor</v>
      </c>
      <c r="M56" s="7" t="s">
        <v>23</v>
      </c>
      <c r="N56" s="7" t="s">
        <v>21</v>
      </c>
      <c r="O56" s="6" t="s">
        <v>12</v>
      </c>
      <c r="P56" s="71" t="b">
        <v>1</v>
      </c>
      <c r="Q56" s="71" t="b">
        <v>1</v>
      </c>
      <c r="R56" s="71" t="b">
        <v>1</v>
      </c>
      <c r="S56" s="71" t="b">
        <f>Interface!V119</f>
        <v>1</v>
      </c>
      <c r="T56" s="75">
        <f t="shared" si="9"/>
        <v>2.6666666666666665</v>
      </c>
      <c r="U56" s="75">
        <f t="shared" si="10"/>
        <v>0.4</v>
      </c>
      <c r="V56" s="75">
        <f t="shared" si="11"/>
        <v>0.08</v>
      </c>
      <c r="W56" s="75">
        <f t="shared" si="12"/>
        <v>1.6666666666666665</v>
      </c>
    </row>
    <row r="57" spans="3:23" x14ac:dyDescent="0.2">
      <c r="C57" s="68" t="s">
        <v>3</v>
      </c>
      <c r="D57" s="64">
        <f>Interface!R26</f>
        <v>8</v>
      </c>
      <c r="E57" s="11"/>
      <c r="F57" s="11"/>
      <c r="G57" s="11"/>
      <c r="H57" s="11"/>
      <c r="K57" t="str">
        <f t="shared" si="4"/>
        <v>Floor_gown</v>
      </c>
      <c r="L57" s="6" t="str">
        <f t="shared" si="5"/>
        <v>Resident_Floor</v>
      </c>
      <c r="M57" s="7" t="s">
        <v>23</v>
      </c>
      <c r="N57" s="7" t="s">
        <v>21</v>
      </c>
      <c r="O57" s="6" t="s">
        <v>13</v>
      </c>
      <c r="P57" s="71" t="b">
        <v>1</v>
      </c>
      <c r="Q57" s="71" t="b">
        <v>1</v>
      </c>
      <c r="R57" s="71" t="b">
        <v>1</v>
      </c>
      <c r="S57" s="71" t="b">
        <f>Interface!V121</f>
        <v>1</v>
      </c>
      <c r="T57" s="75">
        <f t="shared" si="9"/>
        <v>2.6666666666666665</v>
      </c>
      <c r="U57" s="75">
        <f t="shared" si="10"/>
        <v>0.4</v>
      </c>
      <c r="V57" s="75">
        <f t="shared" si="11"/>
        <v>0.08</v>
      </c>
      <c r="W57" s="75">
        <f t="shared" si="12"/>
        <v>1.6666666666666665</v>
      </c>
    </row>
    <row r="58" spans="3:23" x14ac:dyDescent="0.2">
      <c r="C58" s="68" t="s">
        <v>23</v>
      </c>
      <c r="D58" s="64">
        <f>Interface!R28</f>
        <v>12</v>
      </c>
      <c r="E58" s="11"/>
      <c r="F58" s="11"/>
      <c r="G58" s="11"/>
      <c r="H58" s="11"/>
      <c r="K58" t="str">
        <f t="shared" si="4"/>
        <v>Floor_booties</v>
      </c>
      <c r="L58" s="6" t="str">
        <f t="shared" si="5"/>
        <v>Resident_Floor</v>
      </c>
      <c r="M58" s="7" t="s">
        <v>23</v>
      </c>
      <c r="N58" s="7" t="s">
        <v>21</v>
      </c>
      <c r="O58" s="6" t="s">
        <v>14</v>
      </c>
      <c r="P58" s="71" t="b">
        <v>0</v>
      </c>
      <c r="Q58" s="71" t="b">
        <v>0</v>
      </c>
      <c r="R58" s="71" t="b">
        <v>0</v>
      </c>
      <c r="S58" s="71" t="b">
        <f>Interface!V123</f>
        <v>0</v>
      </c>
      <c r="T58" s="75">
        <f t="shared" si="9"/>
        <v>0</v>
      </c>
      <c r="U58" s="75">
        <f t="shared" si="10"/>
        <v>0</v>
      </c>
      <c r="V58" s="75">
        <f t="shared" si="11"/>
        <v>0</v>
      </c>
      <c r="W58" s="75">
        <f t="shared" si="12"/>
        <v>0</v>
      </c>
    </row>
    <row r="59" spans="3:23" x14ac:dyDescent="0.2">
      <c r="C59" s="68" t="s">
        <v>24</v>
      </c>
      <c r="D59" s="64">
        <f>Interface!R30</f>
        <v>12</v>
      </c>
      <c r="E59" s="11"/>
      <c r="F59" s="11"/>
      <c r="G59" s="11"/>
      <c r="H59" s="11"/>
      <c r="K59" t="str">
        <f t="shared" si="4"/>
        <v>Floor_bouffant cap</v>
      </c>
      <c r="L59" s="6" t="str">
        <f t="shared" si="5"/>
        <v>Resident_Floor</v>
      </c>
      <c r="M59" s="7" t="s">
        <v>23</v>
      </c>
      <c r="N59" s="7" t="s">
        <v>21</v>
      </c>
      <c r="O59" s="6" t="s">
        <v>15</v>
      </c>
      <c r="P59" s="71" t="b">
        <v>0</v>
      </c>
      <c r="Q59" s="71" t="b">
        <v>0</v>
      </c>
      <c r="R59" s="71" t="b">
        <v>0</v>
      </c>
      <c r="S59" s="71" t="b">
        <f>Interface!V125</f>
        <v>0</v>
      </c>
      <c r="T59" s="75">
        <f t="shared" si="9"/>
        <v>0</v>
      </c>
      <c r="U59" s="75">
        <f t="shared" si="10"/>
        <v>0</v>
      </c>
      <c r="V59" s="75">
        <f t="shared" si="11"/>
        <v>0</v>
      </c>
      <c r="W59" s="75">
        <f t="shared" si="12"/>
        <v>0</v>
      </c>
    </row>
    <row r="60" spans="3:23" x14ac:dyDescent="0.2">
      <c r="C60" s="68" t="s">
        <v>4</v>
      </c>
      <c r="D60" s="64">
        <f>Interface!R32</f>
        <v>8</v>
      </c>
      <c r="E60" s="11"/>
      <c r="F60" s="11"/>
      <c r="G60" s="11"/>
      <c r="H60" s="11"/>
      <c r="K60" t="str">
        <f t="shared" si="4"/>
        <v>Floor_Disposable eye protection</v>
      </c>
      <c r="L60" s="6" t="str">
        <f t="shared" si="5"/>
        <v>Resident_Floor</v>
      </c>
      <c r="M60" s="7" t="s">
        <v>23</v>
      </c>
      <c r="N60" s="7" t="s">
        <v>21</v>
      </c>
      <c r="O60" s="6" t="s">
        <v>0</v>
      </c>
      <c r="P60" s="71" t="b">
        <v>1</v>
      </c>
      <c r="Q60" s="71" t="b">
        <v>1</v>
      </c>
      <c r="R60" s="71" t="b">
        <v>1</v>
      </c>
      <c r="S60" s="71" t="b">
        <f>Interface!V127</f>
        <v>1</v>
      </c>
      <c r="T60" s="75">
        <f t="shared" si="9"/>
        <v>0.13333333333333333</v>
      </c>
      <c r="U60" s="75">
        <f t="shared" si="10"/>
        <v>3.3333333333333333E-2</v>
      </c>
      <c r="V60" s="75">
        <f t="shared" si="11"/>
        <v>1.6E-2</v>
      </c>
      <c r="W60" s="75">
        <f t="shared" si="12"/>
        <v>8.3333333333333329E-2</v>
      </c>
    </row>
    <row r="61" spans="3:23" x14ac:dyDescent="0.2">
      <c r="C61" s="11"/>
      <c r="D61" s="11"/>
      <c r="E61" s="11"/>
      <c r="F61" s="11"/>
      <c r="G61" s="11"/>
      <c r="H61" s="11"/>
      <c r="K61" t="str">
        <f t="shared" si="4"/>
        <v>Floor_PAPR</v>
      </c>
      <c r="L61" s="6" t="str">
        <f t="shared" si="5"/>
        <v>Resident_Floor</v>
      </c>
      <c r="M61" s="7" t="s">
        <v>23</v>
      </c>
      <c r="N61" s="7" t="s">
        <v>21</v>
      </c>
      <c r="O61" s="6" t="s">
        <v>2</v>
      </c>
      <c r="P61" s="71" t="b">
        <v>0</v>
      </c>
      <c r="Q61" s="71" t="b">
        <v>0</v>
      </c>
      <c r="R61" s="71" t="b">
        <v>0</v>
      </c>
      <c r="S61" s="71" t="b">
        <f>Interface!V129</f>
        <v>0</v>
      </c>
      <c r="T61" s="75">
        <f t="shared" si="9"/>
        <v>0</v>
      </c>
      <c r="U61" s="75">
        <f t="shared" si="10"/>
        <v>0</v>
      </c>
      <c r="V61" s="75">
        <f t="shared" si="11"/>
        <v>0</v>
      </c>
      <c r="W61" s="75">
        <f t="shared" si="12"/>
        <v>0</v>
      </c>
    </row>
    <row r="62" spans="3:23" x14ac:dyDescent="0.2">
      <c r="K62" t="str">
        <f t="shared" si="4"/>
        <v>ED_N95</v>
      </c>
      <c r="L62" s="8" t="str">
        <f t="shared" si="5"/>
        <v>Resident_ED</v>
      </c>
      <c r="M62" s="9" t="s">
        <v>23</v>
      </c>
      <c r="N62" s="9" t="s">
        <v>18</v>
      </c>
      <c r="O62" s="8" t="s">
        <v>1</v>
      </c>
      <c r="P62" s="78" t="b">
        <v>1</v>
      </c>
      <c r="Q62" s="78" t="b">
        <v>1</v>
      </c>
      <c r="R62" s="78" t="b">
        <v>1</v>
      </c>
      <c r="S62" s="77" t="b">
        <f>Interface!X115</f>
        <v>1</v>
      </c>
      <c r="T62" s="79">
        <f t="shared" si="9"/>
        <v>8.3333333333333329E-2</v>
      </c>
      <c r="U62" s="79">
        <f t="shared" si="10"/>
        <v>6.6666666666666666E-2</v>
      </c>
      <c r="V62" s="79">
        <f t="shared" si="11"/>
        <v>0.01</v>
      </c>
      <c r="W62" s="79">
        <f t="shared" si="12"/>
        <v>0.05</v>
      </c>
    </row>
    <row r="63" spans="3:23" x14ac:dyDescent="0.2">
      <c r="K63" t="str">
        <f t="shared" si="4"/>
        <v>ED_Surgical mask</v>
      </c>
      <c r="L63" t="str">
        <f t="shared" si="5"/>
        <v>Resident_ED</v>
      </c>
      <c r="M63" s="5" t="s">
        <v>23</v>
      </c>
      <c r="N63" s="5" t="s">
        <v>18</v>
      </c>
      <c r="O63" t="s">
        <v>11</v>
      </c>
      <c r="P63" s="60" t="b">
        <v>1</v>
      </c>
      <c r="Q63" s="60" t="b">
        <v>1</v>
      </c>
      <c r="R63" s="60" t="b">
        <v>1</v>
      </c>
      <c r="S63" s="77" t="b">
        <f>Interface!X117</f>
        <v>1</v>
      </c>
      <c r="T63" s="76">
        <f t="shared" si="9"/>
        <v>0.16666666666666666</v>
      </c>
      <c r="U63" s="76">
        <f t="shared" si="10"/>
        <v>6.6666666666666666E-2</v>
      </c>
      <c r="V63" s="76">
        <f t="shared" si="11"/>
        <v>2.5000000000000001E-2</v>
      </c>
      <c r="W63" s="76">
        <f t="shared" si="12"/>
        <v>0.1</v>
      </c>
    </row>
    <row r="64" spans="3:23" x14ac:dyDescent="0.2">
      <c r="K64" t="str">
        <f t="shared" si="4"/>
        <v>ED_glove</v>
      </c>
      <c r="L64" t="str">
        <f t="shared" si="5"/>
        <v>Resident_ED</v>
      </c>
      <c r="M64" s="5" t="s">
        <v>23</v>
      </c>
      <c r="N64" s="5" t="s">
        <v>18</v>
      </c>
      <c r="O64" t="s">
        <v>12</v>
      </c>
      <c r="P64" s="60" t="b">
        <v>1</v>
      </c>
      <c r="Q64" s="60" t="b">
        <v>1</v>
      </c>
      <c r="R64" s="60" t="b">
        <v>1</v>
      </c>
      <c r="S64" s="77" t="b">
        <f>Interface!X119</f>
        <v>1</v>
      </c>
      <c r="T64" s="76">
        <f t="shared" si="9"/>
        <v>1.6666666666666665</v>
      </c>
      <c r="U64" s="76">
        <f t="shared" si="10"/>
        <v>0.26666666666666666</v>
      </c>
      <c r="V64" s="76">
        <f t="shared" si="11"/>
        <v>0.05</v>
      </c>
      <c r="W64" s="76">
        <f t="shared" si="12"/>
        <v>1</v>
      </c>
    </row>
    <row r="65" spans="11:23" x14ac:dyDescent="0.2">
      <c r="K65" t="str">
        <f t="shared" si="4"/>
        <v>ED_gown</v>
      </c>
      <c r="L65" t="str">
        <f t="shared" si="5"/>
        <v>Resident_ED</v>
      </c>
      <c r="M65" s="5" t="s">
        <v>23</v>
      </c>
      <c r="N65" s="5" t="s">
        <v>18</v>
      </c>
      <c r="O65" t="s">
        <v>13</v>
      </c>
      <c r="P65" s="60" t="b">
        <v>1</v>
      </c>
      <c r="Q65" s="60" t="b">
        <v>1</v>
      </c>
      <c r="R65" s="60" t="b">
        <v>1</v>
      </c>
      <c r="S65" s="77" t="b">
        <f>Interface!X121</f>
        <v>1</v>
      </c>
      <c r="T65" s="76">
        <f t="shared" si="9"/>
        <v>1.6666666666666665</v>
      </c>
      <c r="U65" s="76">
        <f t="shared" si="10"/>
        <v>0.26666666666666666</v>
      </c>
      <c r="V65" s="76">
        <f t="shared" si="11"/>
        <v>0.05</v>
      </c>
      <c r="W65" s="76">
        <f t="shared" si="12"/>
        <v>1</v>
      </c>
    </row>
    <row r="66" spans="11:23" x14ac:dyDescent="0.2">
      <c r="K66" t="str">
        <f t="shared" si="4"/>
        <v>ED_booties</v>
      </c>
      <c r="L66" t="str">
        <f t="shared" si="5"/>
        <v>Resident_ED</v>
      </c>
      <c r="M66" s="5" t="s">
        <v>23</v>
      </c>
      <c r="N66" s="5" t="s">
        <v>18</v>
      </c>
      <c r="O66" t="s">
        <v>14</v>
      </c>
      <c r="P66" s="77" t="b">
        <v>0</v>
      </c>
      <c r="Q66" s="60" t="b">
        <v>0</v>
      </c>
      <c r="R66" s="60" t="b">
        <v>0</v>
      </c>
      <c r="S66" s="77" t="b">
        <f>Interface!X123</f>
        <v>0</v>
      </c>
      <c r="T66" s="76">
        <f t="shared" si="9"/>
        <v>0</v>
      </c>
      <c r="U66" s="76">
        <f t="shared" si="10"/>
        <v>0</v>
      </c>
      <c r="V66" s="76">
        <f t="shared" si="11"/>
        <v>0</v>
      </c>
      <c r="W66" s="76">
        <f t="shared" si="12"/>
        <v>0</v>
      </c>
    </row>
    <row r="67" spans="11:23" x14ac:dyDescent="0.2">
      <c r="K67" t="str">
        <f t="shared" si="4"/>
        <v>ED_bouffant cap</v>
      </c>
      <c r="L67" t="str">
        <f t="shared" si="5"/>
        <v>Resident_ED</v>
      </c>
      <c r="M67" s="5" t="s">
        <v>23</v>
      </c>
      <c r="N67" s="5" t="s">
        <v>18</v>
      </c>
      <c r="O67" t="s">
        <v>15</v>
      </c>
      <c r="P67" s="77" t="b">
        <v>0</v>
      </c>
      <c r="Q67" s="60" t="b">
        <v>0</v>
      </c>
      <c r="R67" s="60" t="b">
        <v>0</v>
      </c>
      <c r="S67" s="77" t="b">
        <f>Interface!X125</f>
        <v>0</v>
      </c>
      <c r="T67" s="76">
        <f t="shared" si="9"/>
        <v>0</v>
      </c>
      <c r="U67" s="76">
        <f t="shared" si="10"/>
        <v>0</v>
      </c>
      <c r="V67" s="76">
        <f t="shared" si="11"/>
        <v>0</v>
      </c>
      <c r="W67" s="76">
        <f t="shared" si="12"/>
        <v>0</v>
      </c>
    </row>
    <row r="68" spans="11:23" x14ac:dyDescent="0.2">
      <c r="K68" t="str">
        <f t="shared" si="4"/>
        <v>ED_Disposable eye protection</v>
      </c>
      <c r="L68" t="str">
        <f t="shared" si="5"/>
        <v>Resident_ED</v>
      </c>
      <c r="M68" s="5" t="s">
        <v>23</v>
      </c>
      <c r="N68" s="5" t="s">
        <v>18</v>
      </c>
      <c r="O68" t="s">
        <v>0</v>
      </c>
      <c r="P68" s="60" t="b">
        <v>1</v>
      </c>
      <c r="Q68" s="60" t="b">
        <v>1</v>
      </c>
      <c r="R68" s="60" t="b">
        <v>1</v>
      </c>
      <c r="S68" s="77" t="b">
        <f>Interface!X127</f>
        <v>1</v>
      </c>
      <c r="T68" s="76">
        <f t="shared" si="9"/>
        <v>8.3333333333333329E-2</v>
      </c>
      <c r="U68" s="76">
        <f t="shared" si="10"/>
        <v>2.2222222222222223E-2</v>
      </c>
      <c r="V68" s="76">
        <f t="shared" si="11"/>
        <v>0.01</v>
      </c>
      <c r="W68" s="76">
        <f t="shared" si="12"/>
        <v>0.05</v>
      </c>
    </row>
    <row r="69" spans="11:23" x14ac:dyDescent="0.2">
      <c r="K69" t="str">
        <f t="shared" si="4"/>
        <v>ED_PAPR</v>
      </c>
      <c r="L69" t="str">
        <f t="shared" si="5"/>
        <v>Resident_ED</v>
      </c>
      <c r="M69" s="5" t="s">
        <v>23</v>
      </c>
      <c r="N69" s="5" t="s">
        <v>18</v>
      </c>
      <c r="O69" t="s">
        <v>2</v>
      </c>
      <c r="P69" s="60" t="b">
        <v>0</v>
      </c>
      <c r="Q69" s="60" t="b">
        <v>0</v>
      </c>
      <c r="R69" s="60" t="b">
        <v>0</v>
      </c>
      <c r="S69" s="77" t="b">
        <f>Interface!X129</f>
        <v>0</v>
      </c>
      <c r="T69" s="76">
        <f t="shared" si="9"/>
        <v>0</v>
      </c>
      <c r="U69" s="76">
        <f t="shared" si="10"/>
        <v>0</v>
      </c>
      <c r="V69" s="76">
        <f t="shared" si="11"/>
        <v>0</v>
      </c>
      <c r="W69" s="76">
        <f t="shared" si="12"/>
        <v>0</v>
      </c>
    </row>
    <row r="70" spans="11:23" x14ac:dyDescent="0.2">
      <c r="K70" t="str">
        <f t="shared" si="4"/>
        <v>ICU_N95</v>
      </c>
      <c r="L70" s="6" t="str">
        <f t="shared" si="5"/>
        <v>Attending_ICU</v>
      </c>
      <c r="M70" s="7" t="s">
        <v>24</v>
      </c>
      <c r="N70" s="7" t="s">
        <v>5</v>
      </c>
      <c r="O70" s="6" t="s">
        <v>1</v>
      </c>
      <c r="P70" s="71" t="b">
        <v>1</v>
      </c>
      <c r="Q70" s="71" t="b">
        <v>1</v>
      </c>
      <c r="R70" s="71" t="b">
        <v>1</v>
      </c>
      <c r="S70" s="71" t="b">
        <f>Interface!R132</f>
        <v>1</v>
      </c>
      <c r="T70" s="75">
        <f t="shared" ref="T70:T101" si="13">VLOOKUP($L70,$C$26:$I$41,MATCH(T$5,$C$25:$I$25,0),FALSE)*P70/VLOOKUP($O70,$C$46:$G$53,MATCH(T$5,$C$45:$G$45,0),FALSE)</f>
        <v>0.16666666666666666</v>
      </c>
      <c r="U70" s="75">
        <f t="shared" ref="U70:U101" si="14">VLOOKUP($L70,$C$26:$I$41,MATCH(U$5,$C$25:$I$25,0),FALSE)*Q70/VLOOKUP($O70,$C$46:$G$53,MATCH(U$5,$C$45:$G$45,0),FALSE)</f>
        <v>0.13333333333333333</v>
      </c>
      <c r="V70" s="75">
        <f t="shared" ref="V70:V101" si="15">VLOOKUP($L70,$C$26:$I$41,MATCH(V$5,$C$25:$I$25,0),FALSE)*R70/VLOOKUP($O70,$C$46:$G$53,MATCH(V$5,$C$45:$G$45,0),FALSE)</f>
        <v>0.02</v>
      </c>
      <c r="W70" s="75">
        <f t="shared" ref="W70:W101" si="16">VLOOKUP($L70,$C$26:$I$41,MATCH(W$5,$C$25:$I$25,0),FALSE)*S70/VLOOKUP($O70,$C$46:$G$53,MATCH(W$5,$C$45:$G$45,0),FALSE)</f>
        <v>0.16666666666666666</v>
      </c>
    </row>
    <row r="71" spans="11:23" x14ac:dyDescent="0.2">
      <c r="K71" t="str">
        <f t="shared" ref="K71:K133" si="17">N71&amp;"_"&amp;O71</f>
        <v>ICU_Surgical mask</v>
      </c>
      <c r="L71" s="6" t="str">
        <f t="shared" ref="L71:L133" si="18">M71&amp;"_"&amp;N71</f>
        <v>Attending_ICU</v>
      </c>
      <c r="M71" s="7" t="s">
        <v>24</v>
      </c>
      <c r="N71" s="7" t="s">
        <v>5</v>
      </c>
      <c r="O71" s="6" t="s">
        <v>11</v>
      </c>
      <c r="P71" s="71" t="b">
        <v>1</v>
      </c>
      <c r="Q71" s="71" t="b">
        <v>1</v>
      </c>
      <c r="R71" s="71" t="b">
        <v>1</v>
      </c>
      <c r="S71" s="71" t="b">
        <f>Interface!R134</f>
        <v>1</v>
      </c>
      <c r="T71" s="75">
        <f t="shared" si="13"/>
        <v>0.33333333333333331</v>
      </c>
      <c r="U71" s="75">
        <f t="shared" si="14"/>
        <v>0.13333333333333333</v>
      </c>
      <c r="V71" s="75">
        <f t="shared" si="15"/>
        <v>0.05</v>
      </c>
      <c r="W71" s="75">
        <f t="shared" si="16"/>
        <v>0.33333333333333331</v>
      </c>
    </row>
    <row r="72" spans="11:23" x14ac:dyDescent="0.2">
      <c r="K72" t="str">
        <f t="shared" si="17"/>
        <v>ICU_glove</v>
      </c>
      <c r="L72" s="6" t="str">
        <f t="shared" si="18"/>
        <v>Attending_ICU</v>
      </c>
      <c r="M72" s="7" t="s">
        <v>24</v>
      </c>
      <c r="N72" s="7" t="s">
        <v>5</v>
      </c>
      <c r="O72" s="6" t="s">
        <v>12</v>
      </c>
      <c r="P72" s="71" t="b">
        <v>1</v>
      </c>
      <c r="Q72" s="71" t="b">
        <v>1</v>
      </c>
      <c r="R72" s="71" t="b">
        <v>1</v>
      </c>
      <c r="S72" s="71" t="b">
        <f>Interface!R136</f>
        <v>1</v>
      </c>
      <c r="T72" s="75">
        <f t="shared" si="13"/>
        <v>3.333333333333333</v>
      </c>
      <c r="U72" s="75">
        <f t="shared" si="14"/>
        <v>0.53333333333333333</v>
      </c>
      <c r="V72" s="75">
        <f t="shared" si="15"/>
        <v>0.1</v>
      </c>
      <c r="W72" s="75">
        <f t="shared" si="16"/>
        <v>3.333333333333333</v>
      </c>
    </row>
    <row r="73" spans="11:23" x14ac:dyDescent="0.2">
      <c r="K73" t="str">
        <f t="shared" si="17"/>
        <v>ICU_gown</v>
      </c>
      <c r="L73" s="6" t="str">
        <f t="shared" si="18"/>
        <v>Attending_ICU</v>
      </c>
      <c r="M73" s="7" t="s">
        <v>24</v>
      </c>
      <c r="N73" s="7" t="s">
        <v>5</v>
      </c>
      <c r="O73" s="6" t="s">
        <v>13</v>
      </c>
      <c r="P73" s="71" t="b">
        <v>1</v>
      </c>
      <c r="Q73" s="71" t="b">
        <v>1</v>
      </c>
      <c r="R73" s="71" t="b">
        <v>1</v>
      </c>
      <c r="S73" s="71" t="b">
        <f>Interface!R138</f>
        <v>1</v>
      </c>
      <c r="T73" s="75">
        <f t="shared" si="13"/>
        <v>3.333333333333333</v>
      </c>
      <c r="U73" s="75">
        <f t="shared" si="14"/>
        <v>0.53333333333333333</v>
      </c>
      <c r="V73" s="75">
        <f t="shared" si="15"/>
        <v>0.1</v>
      </c>
      <c r="W73" s="75">
        <f t="shared" si="16"/>
        <v>3.333333333333333</v>
      </c>
    </row>
    <row r="74" spans="11:23" x14ac:dyDescent="0.2">
      <c r="K74" t="str">
        <f t="shared" si="17"/>
        <v>ICU_booties</v>
      </c>
      <c r="L74" s="6" t="str">
        <f t="shared" si="18"/>
        <v>Attending_ICU</v>
      </c>
      <c r="M74" s="7" t="s">
        <v>24</v>
      </c>
      <c r="N74" s="7" t="s">
        <v>5</v>
      </c>
      <c r="O74" s="6" t="s">
        <v>14</v>
      </c>
      <c r="P74" s="71" t="b">
        <v>0</v>
      </c>
      <c r="Q74" s="71" t="b">
        <v>0</v>
      </c>
      <c r="R74" s="71" t="b">
        <v>0</v>
      </c>
      <c r="S74" s="71" t="b">
        <f>Interface!R140</f>
        <v>0</v>
      </c>
      <c r="T74" s="75">
        <f t="shared" si="13"/>
        <v>0</v>
      </c>
      <c r="U74" s="75">
        <f t="shared" si="14"/>
        <v>0</v>
      </c>
      <c r="V74" s="75">
        <f t="shared" si="15"/>
        <v>0</v>
      </c>
      <c r="W74" s="75">
        <f t="shared" si="16"/>
        <v>0</v>
      </c>
    </row>
    <row r="75" spans="11:23" x14ac:dyDescent="0.2">
      <c r="K75" t="str">
        <f t="shared" si="17"/>
        <v>ICU_bouffant cap</v>
      </c>
      <c r="L75" s="6" t="str">
        <f t="shared" si="18"/>
        <v>Attending_ICU</v>
      </c>
      <c r="M75" s="7" t="s">
        <v>24</v>
      </c>
      <c r="N75" s="7" t="s">
        <v>5</v>
      </c>
      <c r="O75" s="6" t="s">
        <v>15</v>
      </c>
      <c r="P75" s="71" t="b">
        <v>0</v>
      </c>
      <c r="Q75" s="71" t="b">
        <v>0</v>
      </c>
      <c r="R75" s="71" t="b">
        <v>0</v>
      </c>
      <c r="S75" s="71" t="b">
        <f>Interface!R142</f>
        <v>0</v>
      </c>
      <c r="T75" s="75">
        <f t="shared" si="13"/>
        <v>0</v>
      </c>
      <c r="U75" s="75">
        <f t="shared" si="14"/>
        <v>0</v>
      </c>
      <c r="V75" s="75">
        <f t="shared" si="15"/>
        <v>0</v>
      </c>
      <c r="W75" s="75">
        <f t="shared" si="16"/>
        <v>0</v>
      </c>
    </row>
    <row r="76" spans="11:23" x14ac:dyDescent="0.2">
      <c r="K76" t="str">
        <f t="shared" si="17"/>
        <v>ICU_Disposable eye protection</v>
      </c>
      <c r="L76" s="6" t="str">
        <f t="shared" si="18"/>
        <v>Attending_ICU</v>
      </c>
      <c r="M76" s="7" t="s">
        <v>24</v>
      </c>
      <c r="N76" s="7" t="s">
        <v>5</v>
      </c>
      <c r="O76" s="6" t="s">
        <v>0</v>
      </c>
      <c r="P76" s="71" t="b">
        <v>1</v>
      </c>
      <c r="Q76" s="71" t="b">
        <v>1</v>
      </c>
      <c r="R76" s="71" t="b">
        <v>1</v>
      </c>
      <c r="S76" s="71" t="b">
        <f>Interface!R144</f>
        <v>1</v>
      </c>
      <c r="T76" s="75">
        <f t="shared" si="13"/>
        <v>0.16666666666666666</v>
      </c>
      <c r="U76" s="75">
        <f t="shared" si="14"/>
        <v>4.4444444444444446E-2</v>
      </c>
      <c r="V76" s="75">
        <f t="shared" si="15"/>
        <v>0.02</v>
      </c>
      <c r="W76" s="75">
        <f t="shared" si="16"/>
        <v>0.16666666666666666</v>
      </c>
    </row>
    <row r="77" spans="11:23" x14ac:dyDescent="0.2">
      <c r="K77" t="str">
        <f t="shared" si="17"/>
        <v>ICU_PAPR</v>
      </c>
      <c r="L77" s="6" t="str">
        <f t="shared" si="18"/>
        <v>Attending_ICU</v>
      </c>
      <c r="M77" s="7" t="s">
        <v>24</v>
      </c>
      <c r="N77" s="7" t="s">
        <v>5</v>
      </c>
      <c r="O77" s="6" t="s">
        <v>2</v>
      </c>
      <c r="P77" s="71" t="b">
        <v>0</v>
      </c>
      <c r="Q77" s="71" t="b">
        <v>0</v>
      </c>
      <c r="R77" s="71" t="b">
        <v>0</v>
      </c>
      <c r="S77" s="71" t="b">
        <f>Interface!R146</f>
        <v>0</v>
      </c>
      <c r="T77" s="75">
        <f t="shared" si="13"/>
        <v>0</v>
      </c>
      <c r="U77" s="75">
        <f t="shared" si="14"/>
        <v>0</v>
      </c>
      <c r="V77" s="75">
        <f t="shared" si="15"/>
        <v>0</v>
      </c>
      <c r="W77" s="75">
        <f t="shared" si="16"/>
        <v>0</v>
      </c>
    </row>
    <row r="78" spans="11:23" x14ac:dyDescent="0.2">
      <c r="K78" t="str">
        <f t="shared" si="17"/>
        <v>Step down_N95</v>
      </c>
      <c r="L78" s="10" t="str">
        <f t="shared" si="18"/>
        <v>Attending_Step down</v>
      </c>
      <c r="M78" s="5" t="s">
        <v>24</v>
      </c>
      <c r="N78" s="5" t="s">
        <v>20</v>
      </c>
      <c r="O78" s="10" t="s">
        <v>1</v>
      </c>
      <c r="P78" s="60" t="b">
        <v>1</v>
      </c>
      <c r="Q78" s="60" t="b">
        <v>1</v>
      </c>
      <c r="R78" s="60" t="b">
        <v>1</v>
      </c>
      <c r="S78" s="77" t="b">
        <f>Interface!T132</f>
        <v>1</v>
      </c>
      <c r="T78" s="80">
        <f t="shared" si="13"/>
        <v>0.1</v>
      </c>
      <c r="U78" s="80">
        <f t="shared" si="14"/>
        <v>0.08</v>
      </c>
      <c r="V78" s="80">
        <f t="shared" si="15"/>
        <v>1.3333333333333332E-2</v>
      </c>
      <c r="W78" s="80">
        <f t="shared" si="16"/>
        <v>0.1</v>
      </c>
    </row>
    <row r="79" spans="11:23" x14ac:dyDescent="0.2">
      <c r="K79" t="str">
        <f t="shared" si="17"/>
        <v>Step down_Surgical mask</v>
      </c>
      <c r="L79" t="str">
        <f t="shared" si="18"/>
        <v>Attending_Step down</v>
      </c>
      <c r="M79" s="5" t="s">
        <v>24</v>
      </c>
      <c r="N79" s="5" t="s">
        <v>20</v>
      </c>
      <c r="O79" t="s">
        <v>11</v>
      </c>
      <c r="P79" s="60" t="b">
        <v>1</v>
      </c>
      <c r="Q79" s="60" t="b">
        <v>1</v>
      </c>
      <c r="R79" s="60" t="b">
        <v>1</v>
      </c>
      <c r="S79" s="77" t="b">
        <f>Interface!T134</f>
        <v>1</v>
      </c>
      <c r="T79" s="76">
        <f t="shared" si="13"/>
        <v>0.2</v>
      </c>
      <c r="U79" s="76">
        <f t="shared" si="14"/>
        <v>0.08</v>
      </c>
      <c r="V79" s="76">
        <f t="shared" si="15"/>
        <v>3.3333333333333333E-2</v>
      </c>
      <c r="W79" s="76">
        <f t="shared" si="16"/>
        <v>0.2</v>
      </c>
    </row>
    <row r="80" spans="11:23" x14ac:dyDescent="0.2">
      <c r="K80" t="str">
        <f t="shared" si="17"/>
        <v>Step down_glove</v>
      </c>
      <c r="L80" t="str">
        <f t="shared" si="18"/>
        <v>Attending_Step down</v>
      </c>
      <c r="M80" s="5" t="s">
        <v>24</v>
      </c>
      <c r="N80" s="5" t="s">
        <v>20</v>
      </c>
      <c r="O80" t="s">
        <v>12</v>
      </c>
      <c r="P80" s="60" t="b">
        <v>1</v>
      </c>
      <c r="Q80" s="60" t="b">
        <v>1</v>
      </c>
      <c r="R80" s="60" t="b">
        <v>1</v>
      </c>
      <c r="S80" s="77" t="b">
        <f>Interface!T136</f>
        <v>1</v>
      </c>
      <c r="T80" s="76">
        <f t="shared" si="13"/>
        <v>2</v>
      </c>
      <c r="U80" s="76">
        <f t="shared" si="14"/>
        <v>0.32</v>
      </c>
      <c r="V80" s="76">
        <f t="shared" si="15"/>
        <v>6.6666666666666666E-2</v>
      </c>
      <c r="W80" s="76">
        <f t="shared" si="16"/>
        <v>2</v>
      </c>
    </row>
    <row r="81" spans="11:23" x14ac:dyDescent="0.2">
      <c r="K81" t="str">
        <f t="shared" si="17"/>
        <v>Step down_gown</v>
      </c>
      <c r="L81" t="str">
        <f t="shared" si="18"/>
        <v>Attending_Step down</v>
      </c>
      <c r="M81" s="5" t="s">
        <v>24</v>
      </c>
      <c r="N81" s="5" t="s">
        <v>20</v>
      </c>
      <c r="O81" t="s">
        <v>13</v>
      </c>
      <c r="P81" s="60" t="b">
        <v>1</v>
      </c>
      <c r="Q81" s="60" t="b">
        <v>1</v>
      </c>
      <c r="R81" s="60" t="b">
        <v>1</v>
      </c>
      <c r="S81" s="77" t="b">
        <f>Interface!T138</f>
        <v>1</v>
      </c>
      <c r="T81" s="76">
        <f t="shared" si="13"/>
        <v>2</v>
      </c>
      <c r="U81" s="76">
        <f t="shared" si="14"/>
        <v>0.32</v>
      </c>
      <c r="V81" s="76">
        <f t="shared" si="15"/>
        <v>6.6666666666666666E-2</v>
      </c>
      <c r="W81" s="76">
        <f t="shared" si="16"/>
        <v>2</v>
      </c>
    </row>
    <row r="82" spans="11:23" x14ac:dyDescent="0.2">
      <c r="K82" t="str">
        <f t="shared" si="17"/>
        <v>Step down_booties</v>
      </c>
      <c r="L82" t="str">
        <f t="shared" si="18"/>
        <v>Attending_Step down</v>
      </c>
      <c r="M82" s="5" t="s">
        <v>24</v>
      </c>
      <c r="N82" s="5" t="s">
        <v>20</v>
      </c>
      <c r="O82" t="s">
        <v>14</v>
      </c>
      <c r="P82" s="77" t="b">
        <v>0</v>
      </c>
      <c r="Q82" s="60" t="b">
        <v>0</v>
      </c>
      <c r="R82" s="60" t="b">
        <v>0</v>
      </c>
      <c r="S82" s="77" t="b">
        <f>Interface!T140</f>
        <v>0</v>
      </c>
      <c r="T82" s="76">
        <f t="shared" si="13"/>
        <v>0</v>
      </c>
      <c r="U82" s="76">
        <f t="shared" si="14"/>
        <v>0</v>
      </c>
      <c r="V82" s="76">
        <f t="shared" si="15"/>
        <v>0</v>
      </c>
      <c r="W82" s="76">
        <f t="shared" si="16"/>
        <v>0</v>
      </c>
    </row>
    <row r="83" spans="11:23" x14ac:dyDescent="0.2">
      <c r="K83" t="str">
        <f t="shared" si="17"/>
        <v>Step down_bouffant cap</v>
      </c>
      <c r="L83" t="str">
        <f t="shared" si="18"/>
        <v>Attending_Step down</v>
      </c>
      <c r="M83" s="5" t="s">
        <v>24</v>
      </c>
      <c r="N83" s="5" t="s">
        <v>20</v>
      </c>
      <c r="O83" t="s">
        <v>15</v>
      </c>
      <c r="P83" s="77" t="b">
        <v>0</v>
      </c>
      <c r="Q83" s="60" t="b">
        <v>0</v>
      </c>
      <c r="R83" s="60" t="b">
        <v>0</v>
      </c>
      <c r="S83" s="77" t="b">
        <f>Interface!T142</f>
        <v>0</v>
      </c>
      <c r="T83" s="76">
        <f t="shared" si="13"/>
        <v>0</v>
      </c>
      <c r="U83" s="76">
        <f t="shared" si="14"/>
        <v>0</v>
      </c>
      <c r="V83" s="76">
        <f t="shared" si="15"/>
        <v>0</v>
      </c>
      <c r="W83" s="76">
        <f t="shared" si="16"/>
        <v>0</v>
      </c>
    </row>
    <row r="84" spans="11:23" x14ac:dyDescent="0.2">
      <c r="K84" t="str">
        <f t="shared" si="17"/>
        <v>Step down_Disposable eye protection</v>
      </c>
      <c r="L84" t="str">
        <f t="shared" si="18"/>
        <v>Attending_Step down</v>
      </c>
      <c r="M84" s="5" t="s">
        <v>24</v>
      </c>
      <c r="N84" s="5" t="s">
        <v>20</v>
      </c>
      <c r="O84" t="s">
        <v>0</v>
      </c>
      <c r="P84" s="60" t="b">
        <v>1</v>
      </c>
      <c r="Q84" s="60" t="b">
        <v>1</v>
      </c>
      <c r="R84" s="60" t="b">
        <v>1</v>
      </c>
      <c r="S84" s="77" t="b">
        <f>Interface!T144</f>
        <v>1</v>
      </c>
      <c r="T84" s="76">
        <f t="shared" si="13"/>
        <v>0.1</v>
      </c>
      <c r="U84" s="76">
        <f t="shared" si="14"/>
        <v>2.6666666666666668E-2</v>
      </c>
      <c r="V84" s="76">
        <f t="shared" si="15"/>
        <v>1.3333333333333332E-2</v>
      </c>
      <c r="W84" s="76">
        <f t="shared" si="16"/>
        <v>0.1</v>
      </c>
    </row>
    <row r="85" spans="11:23" x14ac:dyDescent="0.2">
      <c r="K85" t="str">
        <f t="shared" si="17"/>
        <v>Step down_PAPR</v>
      </c>
      <c r="L85" t="str">
        <f t="shared" si="18"/>
        <v>Attending_Step down</v>
      </c>
      <c r="M85" s="5" t="s">
        <v>24</v>
      </c>
      <c r="N85" s="5" t="s">
        <v>20</v>
      </c>
      <c r="O85" t="s">
        <v>2</v>
      </c>
      <c r="P85" s="60" t="b">
        <v>0</v>
      </c>
      <c r="Q85" s="60" t="b">
        <v>0</v>
      </c>
      <c r="R85" s="60" t="b">
        <v>0</v>
      </c>
      <c r="S85" s="77" t="b">
        <f>Interface!T146</f>
        <v>0</v>
      </c>
      <c r="T85" s="76">
        <f t="shared" si="13"/>
        <v>0</v>
      </c>
      <c r="U85" s="76">
        <f t="shared" si="14"/>
        <v>0</v>
      </c>
      <c r="V85" s="76">
        <f t="shared" si="15"/>
        <v>0</v>
      </c>
      <c r="W85" s="76">
        <f t="shared" si="16"/>
        <v>0</v>
      </c>
    </row>
    <row r="86" spans="11:23" x14ac:dyDescent="0.2">
      <c r="K86" t="str">
        <f t="shared" si="17"/>
        <v>Floor_N95</v>
      </c>
      <c r="L86" s="6" t="str">
        <f t="shared" si="18"/>
        <v>Attending_Floor</v>
      </c>
      <c r="M86" s="7" t="s">
        <v>24</v>
      </c>
      <c r="N86" s="7" t="s">
        <v>21</v>
      </c>
      <c r="O86" s="6" t="s">
        <v>1</v>
      </c>
      <c r="P86" s="71" t="b">
        <v>1</v>
      </c>
      <c r="Q86" s="71" t="b">
        <v>1</v>
      </c>
      <c r="R86" s="71" t="b">
        <v>1</v>
      </c>
      <c r="S86" s="71" t="b">
        <f>Interface!V132</f>
        <v>1</v>
      </c>
      <c r="T86" s="75">
        <f t="shared" si="13"/>
        <v>0.1</v>
      </c>
      <c r="U86" s="75">
        <f t="shared" si="14"/>
        <v>0.08</v>
      </c>
      <c r="V86" s="75">
        <f t="shared" si="15"/>
        <v>1.3333333333333332E-2</v>
      </c>
      <c r="W86" s="75">
        <f t="shared" si="16"/>
        <v>0.13333333333333333</v>
      </c>
    </row>
    <row r="87" spans="11:23" x14ac:dyDescent="0.2">
      <c r="K87" t="str">
        <f t="shared" si="17"/>
        <v>Floor_Surgical mask</v>
      </c>
      <c r="L87" s="6" t="str">
        <f t="shared" si="18"/>
        <v>Attending_Floor</v>
      </c>
      <c r="M87" s="7" t="s">
        <v>24</v>
      </c>
      <c r="N87" s="7" t="s">
        <v>21</v>
      </c>
      <c r="O87" s="6" t="s">
        <v>11</v>
      </c>
      <c r="P87" s="71" t="b">
        <v>1</v>
      </c>
      <c r="Q87" s="71" t="b">
        <v>1</v>
      </c>
      <c r="R87" s="71" t="b">
        <v>1</v>
      </c>
      <c r="S87" s="71" t="b">
        <f>Interface!V134</f>
        <v>1</v>
      </c>
      <c r="T87" s="75">
        <f t="shared" si="13"/>
        <v>0.2</v>
      </c>
      <c r="U87" s="75">
        <f t="shared" si="14"/>
        <v>0.08</v>
      </c>
      <c r="V87" s="75">
        <f t="shared" si="15"/>
        <v>3.3333333333333333E-2</v>
      </c>
      <c r="W87" s="75">
        <f t="shared" si="16"/>
        <v>0.26666666666666666</v>
      </c>
    </row>
    <row r="88" spans="11:23" x14ac:dyDescent="0.2">
      <c r="K88" t="str">
        <f t="shared" si="17"/>
        <v>Floor_glove</v>
      </c>
      <c r="L88" s="6" t="str">
        <f t="shared" si="18"/>
        <v>Attending_Floor</v>
      </c>
      <c r="M88" s="7" t="s">
        <v>24</v>
      </c>
      <c r="N88" s="7" t="s">
        <v>21</v>
      </c>
      <c r="O88" s="6" t="s">
        <v>12</v>
      </c>
      <c r="P88" s="71" t="b">
        <v>1</v>
      </c>
      <c r="Q88" s="71" t="b">
        <v>1</v>
      </c>
      <c r="R88" s="71" t="b">
        <v>1</v>
      </c>
      <c r="S88" s="71" t="b">
        <f>Interface!V136</f>
        <v>1</v>
      </c>
      <c r="T88" s="75">
        <f t="shared" si="13"/>
        <v>2</v>
      </c>
      <c r="U88" s="75">
        <f t="shared" si="14"/>
        <v>0.32</v>
      </c>
      <c r="V88" s="75">
        <f t="shared" si="15"/>
        <v>6.6666666666666666E-2</v>
      </c>
      <c r="W88" s="75">
        <f t="shared" si="16"/>
        <v>2.6666666666666665</v>
      </c>
    </row>
    <row r="89" spans="11:23" x14ac:dyDescent="0.2">
      <c r="K89" t="str">
        <f t="shared" si="17"/>
        <v>Floor_gown</v>
      </c>
      <c r="L89" s="6" t="str">
        <f t="shared" si="18"/>
        <v>Attending_Floor</v>
      </c>
      <c r="M89" s="7" t="s">
        <v>24</v>
      </c>
      <c r="N89" s="7" t="s">
        <v>21</v>
      </c>
      <c r="O89" s="6" t="s">
        <v>13</v>
      </c>
      <c r="P89" s="71" t="b">
        <v>1</v>
      </c>
      <c r="Q89" s="71" t="b">
        <v>1</v>
      </c>
      <c r="R89" s="71" t="b">
        <v>1</v>
      </c>
      <c r="S89" s="71" t="b">
        <f>Interface!V138</f>
        <v>1</v>
      </c>
      <c r="T89" s="75">
        <f t="shared" si="13"/>
        <v>2</v>
      </c>
      <c r="U89" s="75">
        <f t="shared" si="14"/>
        <v>0.32</v>
      </c>
      <c r="V89" s="75">
        <f t="shared" si="15"/>
        <v>6.6666666666666666E-2</v>
      </c>
      <c r="W89" s="75">
        <f t="shared" si="16"/>
        <v>2.6666666666666665</v>
      </c>
    </row>
    <row r="90" spans="11:23" x14ac:dyDescent="0.2">
      <c r="K90" t="str">
        <f t="shared" si="17"/>
        <v>Floor_booties</v>
      </c>
      <c r="L90" s="6" t="str">
        <f t="shared" si="18"/>
        <v>Attending_Floor</v>
      </c>
      <c r="M90" s="7" t="s">
        <v>24</v>
      </c>
      <c r="N90" s="7" t="s">
        <v>21</v>
      </c>
      <c r="O90" s="6" t="s">
        <v>14</v>
      </c>
      <c r="P90" s="71" t="b">
        <v>0</v>
      </c>
      <c r="Q90" s="71" t="b">
        <v>0</v>
      </c>
      <c r="R90" s="71" t="b">
        <v>0</v>
      </c>
      <c r="S90" s="71" t="b">
        <f>Interface!V140</f>
        <v>0</v>
      </c>
      <c r="T90" s="75">
        <f t="shared" si="13"/>
        <v>0</v>
      </c>
      <c r="U90" s="75">
        <f t="shared" si="14"/>
        <v>0</v>
      </c>
      <c r="V90" s="75">
        <f t="shared" si="15"/>
        <v>0</v>
      </c>
      <c r="W90" s="75">
        <f t="shared" si="16"/>
        <v>0</v>
      </c>
    </row>
    <row r="91" spans="11:23" x14ac:dyDescent="0.2">
      <c r="K91" t="str">
        <f t="shared" si="17"/>
        <v>Floor_bouffant cap</v>
      </c>
      <c r="L91" s="6" t="str">
        <f t="shared" si="18"/>
        <v>Attending_Floor</v>
      </c>
      <c r="M91" s="7" t="s">
        <v>24</v>
      </c>
      <c r="N91" s="7" t="s">
        <v>21</v>
      </c>
      <c r="O91" s="6" t="s">
        <v>15</v>
      </c>
      <c r="P91" s="71" t="b">
        <v>0</v>
      </c>
      <c r="Q91" s="71" t="b">
        <v>0</v>
      </c>
      <c r="R91" s="71" t="b">
        <v>0</v>
      </c>
      <c r="S91" s="71" t="b">
        <f>Interface!V142</f>
        <v>0</v>
      </c>
      <c r="T91" s="75">
        <f t="shared" si="13"/>
        <v>0</v>
      </c>
      <c r="U91" s="75">
        <f t="shared" si="14"/>
        <v>0</v>
      </c>
      <c r="V91" s="75">
        <f t="shared" si="15"/>
        <v>0</v>
      </c>
      <c r="W91" s="75">
        <f t="shared" si="16"/>
        <v>0</v>
      </c>
    </row>
    <row r="92" spans="11:23" x14ac:dyDescent="0.2">
      <c r="K92" t="str">
        <f t="shared" si="17"/>
        <v>Floor_Disposable eye protection</v>
      </c>
      <c r="L92" s="6" t="str">
        <f t="shared" si="18"/>
        <v>Attending_Floor</v>
      </c>
      <c r="M92" s="7" t="s">
        <v>24</v>
      </c>
      <c r="N92" s="7" t="s">
        <v>21</v>
      </c>
      <c r="O92" s="6" t="s">
        <v>0</v>
      </c>
      <c r="P92" s="71" t="b">
        <v>1</v>
      </c>
      <c r="Q92" s="71" t="b">
        <v>1</v>
      </c>
      <c r="R92" s="71" t="b">
        <v>1</v>
      </c>
      <c r="S92" s="71" t="b">
        <f>Interface!V144</f>
        <v>1</v>
      </c>
      <c r="T92" s="75">
        <f t="shared" si="13"/>
        <v>0.1</v>
      </c>
      <c r="U92" s="75">
        <f t="shared" si="14"/>
        <v>2.6666666666666668E-2</v>
      </c>
      <c r="V92" s="75">
        <f t="shared" si="15"/>
        <v>1.3333333333333332E-2</v>
      </c>
      <c r="W92" s="75">
        <f t="shared" si="16"/>
        <v>0.13333333333333333</v>
      </c>
    </row>
    <row r="93" spans="11:23" x14ac:dyDescent="0.2">
      <c r="K93" t="str">
        <f t="shared" si="17"/>
        <v>Floor_PAPR</v>
      </c>
      <c r="L93" s="6" t="str">
        <f t="shared" si="18"/>
        <v>Attending_Floor</v>
      </c>
      <c r="M93" s="7" t="s">
        <v>24</v>
      </c>
      <c r="N93" s="7" t="s">
        <v>21</v>
      </c>
      <c r="O93" s="6" t="s">
        <v>2</v>
      </c>
      <c r="P93" s="71" t="b">
        <v>0</v>
      </c>
      <c r="Q93" s="71" t="b">
        <v>0</v>
      </c>
      <c r="R93" s="71" t="b">
        <v>0</v>
      </c>
      <c r="S93" s="71" t="b">
        <f>Interface!V146</f>
        <v>0</v>
      </c>
      <c r="T93" s="75">
        <f t="shared" si="13"/>
        <v>0</v>
      </c>
      <c r="U93" s="75">
        <f t="shared" si="14"/>
        <v>0</v>
      </c>
      <c r="V93" s="75">
        <f t="shared" si="15"/>
        <v>0</v>
      </c>
      <c r="W93" s="75">
        <f t="shared" si="16"/>
        <v>0</v>
      </c>
    </row>
    <row r="94" spans="11:23" x14ac:dyDescent="0.2">
      <c r="K94" t="str">
        <f t="shared" si="17"/>
        <v>ED_N95</v>
      </c>
      <c r="L94" t="str">
        <f t="shared" si="18"/>
        <v>Attending_ED</v>
      </c>
      <c r="M94" s="5" t="s">
        <v>24</v>
      </c>
      <c r="N94" s="5" t="s">
        <v>18</v>
      </c>
      <c r="O94" t="s">
        <v>1</v>
      </c>
      <c r="P94" s="60" t="b">
        <v>1</v>
      </c>
      <c r="Q94" s="60" t="b">
        <v>1</v>
      </c>
      <c r="R94" s="60" t="b">
        <v>1</v>
      </c>
      <c r="S94" s="77" t="b">
        <f>Interface!X132</f>
        <v>1</v>
      </c>
      <c r="T94" s="76">
        <f t="shared" si="13"/>
        <v>8.3333333333333329E-2</v>
      </c>
      <c r="U94" s="76">
        <f t="shared" si="14"/>
        <v>6.6666666666666666E-2</v>
      </c>
      <c r="V94" s="76">
        <f t="shared" si="15"/>
        <v>0.01</v>
      </c>
      <c r="W94" s="76">
        <f t="shared" si="16"/>
        <v>0.16666666666666666</v>
      </c>
    </row>
    <row r="95" spans="11:23" x14ac:dyDescent="0.2">
      <c r="K95" t="str">
        <f t="shared" si="17"/>
        <v>ED_Surgical mask</v>
      </c>
      <c r="L95" t="str">
        <f t="shared" si="18"/>
        <v>Attending_ED</v>
      </c>
      <c r="M95" s="5" t="s">
        <v>24</v>
      </c>
      <c r="N95" s="5" t="s">
        <v>18</v>
      </c>
      <c r="O95" t="s">
        <v>11</v>
      </c>
      <c r="P95" s="60" t="b">
        <v>1</v>
      </c>
      <c r="Q95" s="60" t="b">
        <v>1</v>
      </c>
      <c r="R95" s="60" t="b">
        <v>1</v>
      </c>
      <c r="S95" s="77" t="b">
        <f>Interface!X134</f>
        <v>1</v>
      </c>
      <c r="T95" s="76">
        <f t="shared" si="13"/>
        <v>0.16666666666666666</v>
      </c>
      <c r="U95" s="76">
        <f t="shared" si="14"/>
        <v>6.6666666666666666E-2</v>
      </c>
      <c r="V95" s="76">
        <f t="shared" si="15"/>
        <v>2.5000000000000001E-2</v>
      </c>
      <c r="W95" s="76">
        <f t="shared" si="16"/>
        <v>0.33333333333333331</v>
      </c>
    </row>
    <row r="96" spans="11:23" x14ac:dyDescent="0.2">
      <c r="K96" t="str">
        <f t="shared" si="17"/>
        <v>ED_glove</v>
      </c>
      <c r="L96" t="str">
        <f t="shared" si="18"/>
        <v>Attending_ED</v>
      </c>
      <c r="M96" s="5" t="s">
        <v>24</v>
      </c>
      <c r="N96" s="5" t="s">
        <v>18</v>
      </c>
      <c r="O96" t="s">
        <v>12</v>
      </c>
      <c r="P96" s="60" t="b">
        <v>1</v>
      </c>
      <c r="Q96" s="60" t="b">
        <v>1</v>
      </c>
      <c r="R96" s="60" t="b">
        <v>1</v>
      </c>
      <c r="S96" s="77" t="b">
        <f>Interface!X136</f>
        <v>1</v>
      </c>
      <c r="T96" s="76">
        <f t="shared" si="13"/>
        <v>1.6666666666666665</v>
      </c>
      <c r="U96" s="76">
        <f t="shared" si="14"/>
        <v>0.26666666666666666</v>
      </c>
      <c r="V96" s="76">
        <f t="shared" si="15"/>
        <v>0.05</v>
      </c>
      <c r="W96" s="76">
        <f t="shared" si="16"/>
        <v>3.333333333333333</v>
      </c>
    </row>
    <row r="97" spans="11:23" x14ac:dyDescent="0.2">
      <c r="K97" t="str">
        <f t="shared" si="17"/>
        <v>ED_gown</v>
      </c>
      <c r="L97" t="str">
        <f t="shared" si="18"/>
        <v>Attending_ED</v>
      </c>
      <c r="M97" s="5" t="s">
        <v>24</v>
      </c>
      <c r="N97" s="5" t="s">
        <v>18</v>
      </c>
      <c r="O97" t="s">
        <v>13</v>
      </c>
      <c r="P97" s="60" t="b">
        <v>1</v>
      </c>
      <c r="Q97" s="60" t="b">
        <v>1</v>
      </c>
      <c r="R97" s="60" t="b">
        <v>1</v>
      </c>
      <c r="S97" s="77" t="b">
        <f>Interface!X138</f>
        <v>1</v>
      </c>
      <c r="T97" s="76">
        <f t="shared" si="13"/>
        <v>1.6666666666666665</v>
      </c>
      <c r="U97" s="76">
        <f t="shared" si="14"/>
        <v>0.26666666666666666</v>
      </c>
      <c r="V97" s="76">
        <f t="shared" si="15"/>
        <v>0.05</v>
      </c>
      <c r="W97" s="76">
        <f t="shared" si="16"/>
        <v>3.333333333333333</v>
      </c>
    </row>
    <row r="98" spans="11:23" x14ac:dyDescent="0.2">
      <c r="K98" t="str">
        <f t="shared" si="17"/>
        <v>ED_booties</v>
      </c>
      <c r="L98" t="str">
        <f t="shared" si="18"/>
        <v>Attending_ED</v>
      </c>
      <c r="M98" s="5" t="s">
        <v>24</v>
      </c>
      <c r="N98" s="5" t="s">
        <v>18</v>
      </c>
      <c r="O98" t="s">
        <v>14</v>
      </c>
      <c r="P98" s="77" t="b">
        <v>0</v>
      </c>
      <c r="Q98" s="60" t="b">
        <v>0</v>
      </c>
      <c r="R98" s="60" t="b">
        <v>0</v>
      </c>
      <c r="S98" s="77" t="b">
        <f>Interface!X140</f>
        <v>0</v>
      </c>
      <c r="T98" s="76">
        <f t="shared" si="13"/>
        <v>0</v>
      </c>
      <c r="U98" s="76">
        <f t="shared" si="14"/>
        <v>0</v>
      </c>
      <c r="V98" s="76">
        <f t="shared" si="15"/>
        <v>0</v>
      </c>
      <c r="W98" s="76">
        <f t="shared" si="16"/>
        <v>0</v>
      </c>
    </row>
    <row r="99" spans="11:23" x14ac:dyDescent="0.2">
      <c r="K99" t="str">
        <f t="shared" si="17"/>
        <v>ED_bouffant cap</v>
      </c>
      <c r="L99" t="str">
        <f t="shared" si="18"/>
        <v>Attending_ED</v>
      </c>
      <c r="M99" s="5" t="s">
        <v>24</v>
      </c>
      <c r="N99" s="5" t="s">
        <v>18</v>
      </c>
      <c r="O99" t="s">
        <v>15</v>
      </c>
      <c r="P99" s="77" t="b">
        <v>0</v>
      </c>
      <c r="Q99" s="60" t="b">
        <v>0</v>
      </c>
      <c r="R99" s="60" t="b">
        <v>0</v>
      </c>
      <c r="S99" s="77" t="b">
        <f>Interface!X142</f>
        <v>0</v>
      </c>
      <c r="T99" s="76">
        <f t="shared" si="13"/>
        <v>0</v>
      </c>
      <c r="U99" s="76">
        <f t="shared" si="14"/>
        <v>0</v>
      </c>
      <c r="V99" s="76">
        <f t="shared" si="15"/>
        <v>0</v>
      </c>
      <c r="W99" s="76">
        <f t="shared" si="16"/>
        <v>0</v>
      </c>
    </row>
    <row r="100" spans="11:23" x14ac:dyDescent="0.2">
      <c r="K100" t="str">
        <f t="shared" si="17"/>
        <v>ED_Disposable eye protection</v>
      </c>
      <c r="L100" t="str">
        <f t="shared" si="18"/>
        <v>Attending_ED</v>
      </c>
      <c r="M100" s="5" t="s">
        <v>24</v>
      </c>
      <c r="N100" s="5" t="s">
        <v>18</v>
      </c>
      <c r="O100" t="s">
        <v>0</v>
      </c>
      <c r="P100" s="60" t="b">
        <v>1</v>
      </c>
      <c r="Q100" s="60" t="b">
        <v>1</v>
      </c>
      <c r="R100" s="60" t="b">
        <v>1</v>
      </c>
      <c r="S100" s="77" t="b">
        <f>Interface!X144</f>
        <v>1</v>
      </c>
      <c r="T100" s="76">
        <f t="shared" si="13"/>
        <v>8.3333333333333329E-2</v>
      </c>
      <c r="U100" s="76">
        <f t="shared" si="14"/>
        <v>2.2222222222222223E-2</v>
      </c>
      <c r="V100" s="76">
        <f t="shared" si="15"/>
        <v>0.01</v>
      </c>
      <c r="W100" s="76">
        <f t="shared" si="16"/>
        <v>0.16666666666666666</v>
      </c>
    </row>
    <row r="101" spans="11:23" x14ac:dyDescent="0.2">
      <c r="K101" t="str">
        <f t="shared" si="17"/>
        <v>ED_PAPR</v>
      </c>
      <c r="L101" t="str">
        <f t="shared" si="18"/>
        <v>Attending_ED</v>
      </c>
      <c r="M101" s="5" t="s">
        <v>24</v>
      </c>
      <c r="N101" s="5" t="s">
        <v>18</v>
      </c>
      <c r="O101" t="s">
        <v>2</v>
      </c>
      <c r="P101" s="60" t="b">
        <v>0</v>
      </c>
      <c r="Q101" s="60" t="b">
        <v>0</v>
      </c>
      <c r="R101" s="60" t="b">
        <v>0</v>
      </c>
      <c r="S101" s="77" t="b">
        <f>Interface!X146</f>
        <v>0</v>
      </c>
      <c r="T101" s="76">
        <f t="shared" si="13"/>
        <v>0</v>
      </c>
      <c r="U101" s="76">
        <f t="shared" si="14"/>
        <v>0</v>
      </c>
      <c r="V101" s="76">
        <f t="shared" si="15"/>
        <v>0</v>
      </c>
      <c r="W101" s="76">
        <f t="shared" si="16"/>
        <v>0</v>
      </c>
    </row>
    <row r="102" spans="11:23" x14ac:dyDescent="0.2">
      <c r="K102" t="str">
        <f t="shared" si="17"/>
        <v>ICU_N95</v>
      </c>
      <c r="L102" s="6" t="str">
        <f t="shared" si="18"/>
        <v>RT_ICU</v>
      </c>
      <c r="M102" s="7" t="s">
        <v>4</v>
      </c>
      <c r="N102" s="7" t="s">
        <v>5</v>
      </c>
      <c r="O102" s="6" t="s">
        <v>1</v>
      </c>
      <c r="P102" s="71" t="b">
        <v>1</v>
      </c>
      <c r="Q102" s="71" t="b">
        <v>1</v>
      </c>
      <c r="R102" s="71" t="b">
        <v>1</v>
      </c>
      <c r="S102" s="71" t="b">
        <f>Interface!R150</f>
        <v>1</v>
      </c>
      <c r="T102" s="75">
        <f t="shared" ref="T102:T133" si="19">VLOOKUP($L102,$C$26:$I$41,MATCH(T$5,$C$25:$I$25,0),FALSE)*P102/VLOOKUP($O102,$C$46:$G$53,MATCH(T$5,$C$45:$G$45,0),FALSE)</f>
        <v>0.375</v>
      </c>
      <c r="U102" s="75">
        <f t="shared" ref="U102:U133" si="20">VLOOKUP($L102,$C$26:$I$41,MATCH(U$5,$C$25:$I$25,0),FALSE)*Q102/VLOOKUP($O102,$C$46:$G$53,MATCH(U$5,$C$45:$G$45,0),FALSE)</f>
        <v>0.3</v>
      </c>
      <c r="V102" s="75">
        <f t="shared" ref="V102:V133" si="21">VLOOKUP($L102,$C$26:$I$41,MATCH(V$5,$C$25:$I$25,0),FALSE)*R102/VLOOKUP($O102,$C$46:$G$53,MATCH(V$5,$C$45:$G$45,0),FALSE)</f>
        <v>0.05</v>
      </c>
      <c r="W102" s="75">
        <f t="shared" ref="W102:W133" si="22">VLOOKUP($L102,$C$26:$I$41,MATCH(W$5,$C$25:$I$25,0),FALSE)*S102/VLOOKUP($O102,$C$46:$G$53,MATCH(W$5,$C$45:$G$45,0),FALSE)</f>
        <v>0.375</v>
      </c>
    </row>
    <row r="103" spans="11:23" x14ac:dyDescent="0.2">
      <c r="K103" t="str">
        <f t="shared" si="17"/>
        <v>ICU_Surgical mask</v>
      </c>
      <c r="L103" s="6" t="str">
        <f t="shared" si="18"/>
        <v>RT_ICU</v>
      </c>
      <c r="M103" s="7" t="s">
        <v>4</v>
      </c>
      <c r="N103" s="7" t="s">
        <v>5</v>
      </c>
      <c r="O103" s="6" t="s">
        <v>11</v>
      </c>
      <c r="P103" s="71" t="b">
        <v>1</v>
      </c>
      <c r="Q103" s="71" t="b">
        <v>1</v>
      </c>
      <c r="R103" s="71" t="b">
        <v>1</v>
      </c>
      <c r="S103" s="71" t="b">
        <f>Interface!R152</f>
        <v>1</v>
      </c>
      <c r="T103" s="75">
        <f t="shared" si="19"/>
        <v>0.75</v>
      </c>
      <c r="U103" s="75">
        <f t="shared" si="20"/>
        <v>0.3</v>
      </c>
      <c r="V103" s="75">
        <f t="shared" si="21"/>
        <v>0.125</v>
      </c>
      <c r="W103" s="75">
        <f t="shared" si="22"/>
        <v>0.75</v>
      </c>
    </row>
    <row r="104" spans="11:23" x14ac:dyDescent="0.2">
      <c r="K104" t="str">
        <f t="shared" si="17"/>
        <v>ICU_glove</v>
      </c>
      <c r="L104" s="6" t="str">
        <f t="shared" si="18"/>
        <v>RT_ICU</v>
      </c>
      <c r="M104" s="7" t="s">
        <v>4</v>
      </c>
      <c r="N104" s="7" t="s">
        <v>5</v>
      </c>
      <c r="O104" s="6" t="s">
        <v>12</v>
      </c>
      <c r="P104" s="71" t="b">
        <v>1</v>
      </c>
      <c r="Q104" s="71" t="b">
        <v>1</v>
      </c>
      <c r="R104" s="71" t="b">
        <v>1</v>
      </c>
      <c r="S104" s="71" t="b">
        <f>Interface!R154</f>
        <v>1</v>
      </c>
      <c r="T104" s="75">
        <f t="shared" si="19"/>
        <v>7.5</v>
      </c>
      <c r="U104" s="75">
        <f t="shared" si="20"/>
        <v>1.2</v>
      </c>
      <c r="V104" s="75">
        <f t="shared" si="21"/>
        <v>0.25</v>
      </c>
      <c r="W104" s="75">
        <f t="shared" si="22"/>
        <v>7.5</v>
      </c>
    </row>
    <row r="105" spans="11:23" x14ac:dyDescent="0.2">
      <c r="K105" t="str">
        <f t="shared" si="17"/>
        <v>ICU_gown</v>
      </c>
      <c r="L105" s="6" t="str">
        <f t="shared" si="18"/>
        <v>RT_ICU</v>
      </c>
      <c r="M105" s="7" t="s">
        <v>4</v>
      </c>
      <c r="N105" s="7" t="s">
        <v>5</v>
      </c>
      <c r="O105" s="6" t="s">
        <v>13</v>
      </c>
      <c r="P105" s="71" t="b">
        <v>1</v>
      </c>
      <c r="Q105" s="71" t="b">
        <v>1</v>
      </c>
      <c r="R105" s="71" t="b">
        <v>1</v>
      </c>
      <c r="S105" s="71" t="b">
        <f>Interface!R156</f>
        <v>1</v>
      </c>
      <c r="T105" s="75">
        <f t="shared" si="19"/>
        <v>7.5</v>
      </c>
      <c r="U105" s="75">
        <f t="shared" si="20"/>
        <v>1.2</v>
      </c>
      <c r="V105" s="75">
        <f t="shared" si="21"/>
        <v>0.25</v>
      </c>
      <c r="W105" s="75">
        <f t="shared" si="22"/>
        <v>7.5</v>
      </c>
    </row>
    <row r="106" spans="11:23" x14ac:dyDescent="0.2">
      <c r="K106" t="str">
        <f t="shared" si="17"/>
        <v>ICU_booties</v>
      </c>
      <c r="L106" s="6" t="str">
        <f t="shared" si="18"/>
        <v>RT_ICU</v>
      </c>
      <c r="M106" s="7" t="s">
        <v>4</v>
      </c>
      <c r="N106" s="7" t="s">
        <v>5</v>
      </c>
      <c r="O106" s="6" t="s">
        <v>14</v>
      </c>
      <c r="P106" s="71" t="b">
        <v>0</v>
      </c>
      <c r="Q106" s="71" t="b">
        <v>0</v>
      </c>
      <c r="R106" s="71" t="b">
        <v>0</v>
      </c>
      <c r="S106" s="71" t="b">
        <f>Interface!R158</f>
        <v>0</v>
      </c>
      <c r="T106" s="75">
        <f t="shared" si="19"/>
        <v>0</v>
      </c>
      <c r="U106" s="75">
        <f t="shared" si="20"/>
        <v>0</v>
      </c>
      <c r="V106" s="75">
        <f t="shared" si="21"/>
        <v>0</v>
      </c>
      <c r="W106" s="75">
        <f t="shared" si="22"/>
        <v>0</v>
      </c>
    </row>
    <row r="107" spans="11:23" x14ac:dyDescent="0.2">
      <c r="K107" t="str">
        <f t="shared" si="17"/>
        <v>ICU_bouffant cap</v>
      </c>
      <c r="L107" s="6" t="str">
        <f t="shared" si="18"/>
        <v>RT_ICU</v>
      </c>
      <c r="M107" s="7" t="s">
        <v>4</v>
      </c>
      <c r="N107" s="7" t="s">
        <v>5</v>
      </c>
      <c r="O107" s="6" t="s">
        <v>15</v>
      </c>
      <c r="P107" s="71" t="b">
        <v>0</v>
      </c>
      <c r="Q107" s="71" t="b">
        <v>0</v>
      </c>
      <c r="R107" s="71" t="b">
        <v>0</v>
      </c>
      <c r="S107" s="71" t="b">
        <f>Interface!R160</f>
        <v>0</v>
      </c>
      <c r="T107" s="75">
        <f t="shared" si="19"/>
        <v>0</v>
      </c>
      <c r="U107" s="75">
        <f t="shared" si="20"/>
        <v>0</v>
      </c>
      <c r="V107" s="75">
        <f t="shared" si="21"/>
        <v>0</v>
      </c>
      <c r="W107" s="75">
        <f t="shared" si="22"/>
        <v>0</v>
      </c>
    </row>
    <row r="108" spans="11:23" x14ac:dyDescent="0.2">
      <c r="K108" t="str">
        <f t="shared" si="17"/>
        <v>ICU_Disposable eye protection</v>
      </c>
      <c r="L108" s="6" t="str">
        <f t="shared" si="18"/>
        <v>RT_ICU</v>
      </c>
      <c r="M108" s="7" t="s">
        <v>4</v>
      </c>
      <c r="N108" s="7" t="s">
        <v>5</v>
      </c>
      <c r="O108" s="6" t="s">
        <v>0</v>
      </c>
      <c r="P108" s="71" t="b">
        <v>1</v>
      </c>
      <c r="Q108" s="71" t="b">
        <v>1</v>
      </c>
      <c r="R108" s="71" t="b">
        <v>1</v>
      </c>
      <c r="S108" s="71" t="b">
        <f>Interface!R162</f>
        <v>1</v>
      </c>
      <c r="T108" s="75">
        <f t="shared" si="19"/>
        <v>0.375</v>
      </c>
      <c r="U108" s="75">
        <f t="shared" si="20"/>
        <v>9.9999999999999992E-2</v>
      </c>
      <c r="V108" s="75">
        <f t="shared" si="21"/>
        <v>0.05</v>
      </c>
      <c r="W108" s="75">
        <f t="shared" si="22"/>
        <v>0.375</v>
      </c>
    </row>
    <row r="109" spans="11:23" x14ac:dyDescent="0.2">
      <c r="K109" t="str">
        <f t="shared" si="17"/>
        <v>ICU_PAPR</v>
      </c>
      <c r="L109" s="6" t="str">
        <f t="shared" si="18"/>
        <v>RT_ICU</v>
      </c>
      <c r="M109" s="7" t="s">
        <v>4</v>
      </c>
      <c r="N109" s="7" t="s">
        <v>5</v>
      </c>
      <c r="O109" s="6" t="s">
        <v>2</v>
      </c>
      <c r="P109" s="71" t="b">
        <v>0</v>
      </c>
      <c r="Q109" s="71" t="b">
        <v>0</v>
      </c>
      <c r="R109" s="71" t="b">
        <v>0</v>
      </c>
      <c r="S109" s="71" t="b">
        <f>Interface!R164</f>
        <v>0</v>
      </c>
      <c r="T109" s="75">
        <f t="shared" si="19"/>
        <v>0</v>
      </c>
      <c r="U109" s="75">
        <f t="shared" si="20"/>
        <v>0</v>
      </c>
      <c r="V109" s="75">
        <f t="shared" si="21"/>
        <v>0</v>
      </c>
      <c r="W109" s="75">
        <f t="shared" si="22"/>
        <v>0</v>
      </c>
    </row>
    <row r="110" spans="11:23" x14ac:dyDescent="0.2">
      <c r="K110" t="str">
        <f t="shared" si="17"/>
        <v>Step down_N95</v>
      </c>
      <c r="L110" t="str">
        <f t="shared" si="18"/>
        <v>RT_Step down</v>
      </c>
      <c r="M110" s="5" t="s">
        <v>4</v>
      </c>
      <c r="N110" s="5" t="s">
        <v>20</v>
      </c>
      <c r="O110" t="s">
        <v>1</v>
      </c>
      <c r="P110" s="60" t="b">
        <v>1</v>
      </c>
      <c r="Q110" s="60" t="b">
        <v>1</v>
      </c>
      <c r="R110" s="60" t="b">
        <v>1</v>
      </c>
      <c r="S110" s="77" t="b">
        <f>Interface!T150</f>
        <v>1</v>
      </c>
      <c r="T110" s="76">
        <f t="shared" si="19"/>
        <v>0.25</v>
      </c>
      <c r="U110" s="76">
        <f t="shared" si="20"/>
        <v>0.2</v>
      </c>
      <c r="V110" s="76">
        <f t="shared" si="21"/>
        <v>0.03</v>
      </c>
      <c r="W110" s="76">
        <f t="shared" si="22"/>
        <v>0.375</v>
      </c>
    </row>
    <row r="111" spans="11:23" x14ac:dyDescent="0.2">
      <c r="K111" t="str">
        <f t="shared" si="17"/>
        <v>Step down_Surgical mask</v>
      </c>
      <c r="L111" t="str">
        <f t="shared" si="18"/>
        <v>RT_Step down</v>
      </c>
      <c r="M111" s="5" t="s">
        <v>4</v>
      </c>
      <c r="N111" s="5" t="s">
        <v>20</v>
      </c>
      <c r="O111" t="s">
        <v>11</v>
      </c>
      <c r="P111" s="60" t="b">
        <v>1</v>
      </c>
      <c r="Q111" s="60" t="b">
        <v>1</v>
      </c>
      <c r="R111" s="60" t="b">
        <v>1</v>
      </c>
      <c r="S111" s="77" t="b">
        <f>Interface!T152</f>
        <v>1</v>
      </c>
      <c r="T111" s="76">
        <f t="shared" si="19"/>
        <v>0.5</v>
      </c>
      <c r="U111" s="76">
        <f t="shared" si="20"/>
        <v>0.2</v>
      </c>
      <c r="V111" s="76">
        <f t="shared" si="21"/>
        <v>7.4999999999999997E-2</v>
      </c>
      <c r="W111" s="76">
        <f t="shared" si="22"/>
        <v>0.75</v>
      </c>
    </row>
    <row r="112" spans="11:23" x14ac:dyDescent="0.2">
      <c r="K112" t="str">
        <f t="shared" si="17"/>
        <v>Step down_glove</v>
      </c>
      <c r="L112" t="str">
        <f t="shared" si="18"/>
        <v>RT_Step down</v>
      </c>
      <c r="M112" s="5" t="s">
        <v>4</v>
      </c>
      <c r="N112" s="5" t="s">
        <v>20</v>
      </c>
      <c r="O112" t="s">
        <v>12</v>
      </c>
      <c r="P112" s="60" t="b">
        <v>1</v>
      </c>
      <c r="Q112" s="60" t="b">
        <v>1</v>
      </c>
      <c r="R112" s="60" t="b">
        <v>1</v>
      </c>
      <c r="S112" s="77" t="b">
        <f>Interface!T154</f>
        <v>1</v>
      </c>
      <c r="T112" s="76">
        <f t="shared" si="19"/>
        <v>5</v>
      </c>
      <c r="U112" s="76">
        <f t="shared" si="20"/>
        <v>0.8</v>
      </c>
      <c r="V112" s="76">
        <f t="shared" si="21"/>
        <v>0.15</v>
      </c>
      <c r="W112" s="76">
        <f t="shared" si="22"/>
        <v>7.5</v>
      </c>
    </row>
    <row r="113" spans="11:23" x14ac:dyDescent="0.2">
      <c r="K113" t="str">
        <f t="shared" si="17"/>
        <v>Step down_gown</v>
      </c>
      <c r="L113" t="str">
        <f t="shared" si="18"/>
        <v>RT_Step down</v>
      </c>
      <c r="M113" s="5" t="s">
        <v>4</v>
      </c>
      <c r="N113" s="5" t="s">
        <v>20</v>
      </c>
      <c r="O113" t="s">
        <v>13</v>
      </c>
      <c r="P113" s="60" t="b">
        <v>1</v>
      </c>
      <c r="Q113" s="60" t="b">
        <v>1</v>
      </c>
      <c r="R113" s="60" t="b">
        <v>1</v>
      </c>
      <c r="S113" s="77" t="b">
        <f>Interface!T156</f>
        <v>1</v>
      </c>
      <c r="T113" s="76">
        <f t="shared" si="19"/>
        <v>5</v>
      </c>
      <c r="U113" s="76">
        <f t="shared" si="20"/>
        <v>0.8</v>
      </c>
      <c r="V113" s="76">
        <f t="shared" si="21"/>
        <v>0.15</v>
      </c>
      <c r="W113" s="76">
        <f t="shared" si="22"/>
        <v>7.5</v>
      </c>
    </row>
    <row r="114" spans="11:23" x14ac:dyDescent="0.2">
      <c r="K114" t="str">
        <f t="shared" si="17"/>
        <v>Step down_booties</v>
      </c>
      <c r="L114" t="str">
        <f t="shared" si="18"/>
        <v>RT_Step down</v>
      </c>
      <c r="M114" s="5" t="s">
        <v>4</v>
      </c>
      <c r="N114" s="5" t="s">
        <v>20</v>
      </c>
      <c r="O114" t="s">
        <v>14</v>
      </c>
      <c r="P114" s="77" t="b">
        <v>0</v>
      </c>
      <c r="Q114" s="60" t="b">
        <v>0</v>
      </c>
      <c r="R114" s="60" t="b">
        <v>0</v>
      </c>
      <c r="S114" s="77" t="b">
        <f>Interface!T158</f>
        <v>0</v>
      </c>
      <c r="T114" s="76">
        <f t="shared" si="19"/>
        <v>0</v>
      </c>
      <c r="U114" s="76">
        <f t="shared" si="20"/>
        <v>0</v>
      </c>
      <c r="V114" s="76">
        <f t="shared" si="21"/>
        <v>0</v>
      </c>
      <c r="W114" s="76">
        <f t="shared" si="22"/>
        <v>0</v>
      </c>
    </row>
    <row r="115" spans="11:23" x14ac:dyDescent="0.2">
      <c r="K115" t="str">
        <f t="shared" si="17"/>
        <v>Step down_bouffant cap</v>
      </c>
      <c r="L115" t="str">
        <f t="shared" si="18"/>
        <v>RT_Step down</v>
      </c>
      <c r="M115" s="5" t="s">
        <v>4</v>
      </c>
      <c r="N115" s="5" t="s">
        <v>20</v>
      </c>
      <c r="O115" t="s">
        <v>15</v>
      </c>
      <c r="P115" s="60" t="b">
        <v>0</v>
      </c>
      <c r="Q115" s="60" t="b">
        <v>0</v>
      </c>
      <c r="R115" s="60" t="b">
        <v>0</v>
      </c>
      <c r="S115" s="77" t="b">
        <v>0</v>
      </c>
      <c r="T115" s="76">
        <f t="shared" si="19"/>
        <v>0</v>
      </c>
      <c r="U115" s="76">
        <f t="shared" si="20"/>
        <v>0</v>
      </c>
      <c r="V115" s="76">
        <f t="shared" si="21"/>
        <v>0</v>
      </c>
      <c r="W115" s="76">
        <f t="shared" si="22"/>
        <v>0</v>
      </c>
    </row>
    <row r="116" spans="11:23" x14ac:dyDescent="0.2">
      <c r="K116" t="str">
        <f t="shared" si="17"/>
        <v>Step down_Disposable eye protection</v>
      </c>
      <c r="L116" t="str">
        <f t="shared" si="18"/>
        <v>RT_Step down</v>
      </c>
      <c r="M116" s="5" t="s">
        <v>4</v>
      </c>
      <c r="N116" s="5" t="s">
        <v>20</v>
      </c>
      <c r="O116" t="s">
        <v>0</v>
      </c>
      <c r="P116" s="60" t="b">
        <v>1</v>
      </c>
      <c r="Q116" s="60" t="b">
        <v>1</v>
      </c>
      <c r="R116" s="60" t="b">
        <v>1</v>
      </c>
      <c r="S116" s="77" t="b">
        <f>Interface!T162</f>
        <v>1</v>
      </c>
      <c r="T116" s="76">
        <f t="shared" si="19"/>
        <v>0.25</v>
      </c>
      <c r="U116" s="76">
        <f t="shared" si="20"/>
        <v>6.6666666666666666E-2</v>
      </c>
      <c r="V116" s="76">
        <f t="shared" si="21"/>
        <v>0.03</v>
      </c>
      <c r="W116" s="76">
        <f t="shared" si="22"/>
        <v>0.375</v>
      </c>
    </row>
    <row r="117" spans="11:23" x14ac:dyDescent="0.2">
      <c r="K117" t="str">
        <f t="shared" si="17"/>
        <v>Step down_PAPR</v>
      </c>
      <c r="L117" t="str">
        <f t="shared" si="18"/>
        <v>RT_Step down</v>
      </c>
      <c r="M117" s="5" t="s">
        <v>4</v>
      </c>
      <c r="N117" s="5" t="s">
        <v>20</v>
      </c>
      <c r="O117" t="s">
        <v>2</v>
      </c>
      <c r="P117" s="60" t="b">
        <v>0</v>
      </c>
      <c r="Q117" s="60" t="b">
        <v>0</v>
      </c>
      <c r="R117" s="60" t="b">
        <v>0</v>
      </c>
      <c r="S117" s="77" t="b">
        <f>Interface!T164</f>
        <v>0</v>
      </c>
      <c r="T117" s="76">
        <f t="shared" si="19"/>
        <v>0</v>
      </c>
      <c r="U117" s="76">
        <f t="shared" si="20"/>
        <v>0</v>
      </c>
      <c r="V117" s="76">
        <f t="shared" si="21"/>
        <v>0</v>
      </c>
      <c r="W117" s="76">
        <f t="shared" si="22"/>
        <v>0</v>
      </c>
    </row>
    <row r="118" spans="11:23" x14ac:dyDescent="0.2">
      <c r="K118" t="str">
        <f t="shared" si="17"/>
        <v>Floor_N95</v>
      </c>
      <c r="L118" s="6" t="str">
        <f t="shared" si="18"/>
        <v>RT_Floor</v>
      </c>
      <c r="M118" s="7" t="s">
        <v>4</v>
      </c>
      <c r="N118" s="7" t="s">
        <v>21</v>
      </c>
      <c r="O118" s="6" t="s">
        <v>1</v>
      </c>
      <c r="P118" s="71" t="b">
        <v>1</v>
      </c>
      <c r="Q118" s="71" t="b">
        <v>1</v>
      </c>
      <c r="R118" s="71" t="b">
        <v>1</v>
      </c>
      <c r="S118" s="71" t="b">
        <f>Interface!V150</f>
        <v>1</v>
      </c>
      <c r="T118" s="75">
        <f t="shared" si="19"/>
        <v>3.0000000000000001E-100</v>
      </c>
      <c r="U118" s="75">
        <f t="shared" si="20"/>
        <v>3.0000000000000001E-100</v>
      </c>
      <c r="V118" s="75">
        <f t="shared" si="21"/>
        <v>6.0000000000000006E-101</v>
      </c>
      <c r="W118" s="75">
        <f t="shared" si="22"/>
        <v>3.0000000000000001E-100</v>
      </c>
    </row>
    <row r="119" spans="11:23" x14ac:dyDescent="0.2">
      <c r="K119" t="str">
        <f t="shared" si="17"/>
        <v>Floor_Surgical mask</v>
      </c>
      <c r="L119" s="6" t="str">
        <f t="shared" si="18"/>
        <v>RT_Floor</v>
      </c>
      <c r="M119" s="7" t="s">
        <v>4</v>
      </c>
      <c r="N119" s="7" t="s">
        <v>21</v>
      </c>
      <c r="O119" s="6" t="s">
        <v>11</v>
      </c>
      <c r="P119" s="71" t="b">
        <v>1</v>
      </c>
      <c r="Q119" s="71" t="b">
        <v>1</v>
      </c>
      <c r="R119" s="71" t="b">
        <v>1</v>
      </c>
      <c r="S119" s="71" t="b">
        <f>Interface!V152</f>
        <v>1</v>
      </c>
      <c r="T119" s="75">
        <f t="shared" si="19"/>
        <v>6.0000000000000001E-100</v>
      </c>
      <c r="U119" s="75">
        <f t="shared" si="20"/>
        <v>3.0000000000000001E-100</v>
      </c>
      <c r="V119" s="75">
        <f t="shared" si="21"/>
        <v>1.5E-100</v>
      </c>
      <c r="W119" s="75">
        <f t="shared" si="22"/>
        <v>6.0000000000000001E-100</v>
      </c>
    </row>
    <row r="120" spans="11:23" x14ac:dyDescent="0.2">
      <c r="K120" t="str">
        <f t="shared" si="17"/>
        <v>Floor_glove</v>
      </c>
      <c r="L120" s="6" t="str">
        <f t="shared" si="18"/>
        <v>RT_Floor</v>
      </c>
      <c r="M120" s="7" t="s">
        <v>4</v>
      </c>
      <c r="N120" s="7" t="s">
        <v>21</v>
      </c>
      <c r="O120" s="6" t="s">
        <v>12</v>
      </c>
      <c r="P120" s="71" t="b">
        <v>1</v>
      </c>
      <c r="Q120" s="71" t="b">
        <v>1</v>
      </c>
      <c r="R120" s="71" t="b">
        <v>1</v>
      </c>
      <c r="S120" s="71" t="b">
        <f>Interface!V154</f>
        <v>1</v>
      </c>
      <c r="T120" s="75">
        <f t="shared" si="19"/>
        <v>6.0000000000000001E-99</v>
      </c>
      <c r="U120" s="75">
        <f t="shared" si="20"/>
        <v>1.2E-99</v>
      </c>
      <c r="V120" s="75">
        <f t="shared" si="21"/>
        <v>3.0000000000000001E-100</v>
      </c>
      <c r="W120" s="75">
        <f t="shared" si="22"/>
        <v>6.0000000000000001E-99</v>
      </c>
    </row>
    <row r="121" spans="11:23" x14ac:dyDescent="0.2">
      <c r="K121" t="str">
        <f t="shared" si="17"/>
        <v>Floor_gown</v>
      </c>
      <c r="L121" s="6" t="str">
        <f t="shared" si="18"/>
        <v>RT_Floor</v>
      </c>
      <c r="M121" s="7" t="s">
        <v>4</v>
      </c>
      <c r="N121" s="7" t="s">
        <v>21</v>
      </c>
      <c r="O121" s="6" t="s">
        <v>13</v>
      </c>
      <c r="P121" s="71" t="b">
        <v>1</v>
      </c>
      <c r="Q121" s="71" t="b">
        <v>1</v>
      </c>
      <c r="R121" s="71" t="b">
        <v>1</v>
      </c>
      <c r="S121" s="71" t="b">
        <f>Interface!V156</f>
        <v>1</v>
      </c>
      <c r="T121" s="75">
        <f t="shared" si="19"/>
        <v>6.0000000000000001E-99</v>
      </c>
      <c r="U121" s="75">
        <f t="shared" si="20"/>
        <v>1.2E-99</v>
      </c>
      <c r="V121" s="75">
        <f t="shared" si="21"/>
        <v>3.0000000000000001E-100</v>
      </c>
      <c r="W121" s="75">
        <f t="shared" si="22"/>
        <v>6.0000000000000001E-99</v>
      </c>
    </row>
    <row r="122" spans="11:23" x14ac:dyDescent="0.2">
      <c r="K122" t="str">
        <f t="shared" si="17"/>
        <v>Floor_booties</v>
      </c>
      <c r="L122" s="6" t="str">
        <f t="shared" si="18"/>
        <v>RT_Floor</v>
      </c>
      <c r="M122" s="7" t="s">
        <v>4</v>
      </c>
      <c r="N122" s="7" t="s">
        <v>21</v>
      </c>
      <c r="O122" s="6" t="s">
        <v>14</v>
      </c>
      <c r="P122" s="71" t="b">
        <v>0</v>
      </c>
      <c r="Q122" s="71" t="b">
        <v>0</v>
      </c>
      <c r="R122" s="71" t="b">
        <v>0</v>
      </c>
      <c r="S122" s="71" t="b">
        <f>Interface!V158</f>
        <v>0</v>
      </c>
      <c r="T122" s="75">
        <f t="shared" si="19"/>
        <v>0</v>
      </c>
      <c r="U122" s="75">
        <f t="shared" si="20"/>
        <v>0</v>
      </c>
      <c r="V122" s="75">
        <f t="shared" si="21"/>
        <v>0</v>
      </c>
      <c r="W122" s="75">
        <f t="shared" si="22"/>
        <v>0</v>
      </c>
    </row>
    <row r="123" spans="11:23" x14ac:dyDescent="0.2">
      <c r="K123" t="str">
        <f t="shared" si="17"/>
        <v>Floor_bouffant cap</v>
      </c>
      <c r="L123" s="6" t="str">
        <f t="shared" si="18"/>
        <v>RT_Floor</v>
      </c>
      <c r="M123" s="7" t="s">
        <v>4</v>
      </c>
      <c r="N123" s="7" t="s">
        <v>21</v>
      </c>
      <c r="O123" s="6" t="s">
        <v>15</v>
      </c>
      <c r="P123" s="71" t="b">
        <v>0</v>
      </c>
      <c r="Q123" s="71" t="b">
        <v>0</v>
      </c>
      <c r="R123" s="71" t="b">
        <v>0</v>
      </c>
      <c r="S123" s="71" t="b">
        <f>Interface!V160</f>
        <v>0</v>
      </c>
      <c r="T123" s="75">
        <f t="shared" si="19"/>
        <v>0</v>
      </c>
      <c r="U123" s="75">
        <f t="shared" si="20"/>
        <v>0</v>
      </c>
      <c r="V123" s="75">
        <f t="shared" si="21"/>
        <v>0</v>
      </c>
      <c r="W123" s="75">
        <f t="shared" si="22"/>
        <v>0</v>
      </c>
    </row>
    <row r="124" spans="11:23" x14ac:dyDescent="0.2">
      <c r="K124" t="str">
        <f t="shared" si="17"/>
        <v>Floor_Disposable eye protection</v>
      </c>
      <c r="L124" s="6" t="str">
        <f t="shared" si="18"/>
        <v>RT_Floor</v>
      </c>
      <c r="M124" s="7" t="s">
        <v>4</v>
      </c>
      <c r="N124" s="7" t="s">
        <v>21</v>
      </c>
      <c r="O124" s="6" t="s">
        <v>0</v>
      </c>
      <c r="P124" s="71" t="b">
        <v>1</v>
      </c>
      <c r="Q124" s="71" t="b">
        <v>1</v>
      </c>
      <c r="R124" s="71" t="b">
        <v>1</v>
      </c>
      <c r="S124" s="71" t="b">
        <f>Interface!V162</f>
        <v>1</v>
      </c>
      <c r="T124" s="75">
        <f t="shared" si="19"/>
        <v>3.0000000000000001E-100</v>
      </c>
      <c r="U124" s="75">
        <f t="shared" si="20"/>
        <v>1E-100</v>
      </c>
      <c r="V124" s="75">
        <f t="shared" si="21"/>
        <v>6.0000000000000006E-101</v>
      </c>
      <c r="W124" s="75">
        <f t="shared" si="22"/>
        <v>3.0000000000000001E-100</v>
      </c>
    </row>
    <row r="125" spans="11:23" x14ac:dyDescent="0.2">
      <c r="K125" t="str">
        <f t="shared" si="17"/>
        <v>Floor_PAPR</v>
      </c>
      <c r="L125" s="6" t="str">
        <f t="shared" si="18"/>
        <v>RT_Floor</v>
      </c>
      <c r="M125" s="7" t="s">
        <v>4</v>
      </c>
      <c r="N125" s="7" t="s">
        <v>21</v>
      </c>
      <c r="O125" s="6" t="s">
        <v>2</v>
      </c>
      <c r="P125" s="71" t="b">
        <v>0</v>
      </c>
      <c r="Q125" s="71" t="b">
        <v>0</v>
      </c>
      <c r="R125" s="71" t="b">
        <v>0</v>
      </c>
      <c r="S125" s="71" t="b">
        <f>Interface!V164</f>
        <v>0</v>
      </c>
      <c r="T125" s="75">
        <f t="shared" si="19"/>
        <v>0</v>
      </c>
      <c r="U125" s="75">
        <f t="shared" si="20"/>
        <v>0</v>
      </c>
      <c r="V125" s="75">
        <f t="shared" si="21"/>
        <v>0</v>
      </c>
      <c r="W125" s="75">
        <f t="shared" si="22"/>
        <v>0</v>
      </c>
    </row>
    <row r="126" spans="11:23" x14ac:dyDescent="0.2">
      <c r="K126" t="str">
        <f t="shared" si="17"/>
        <v>ED_N95</v>
      </c>
      <c r="L126" t="str">
        <f t="shared" si="18"/>
        <v>RT_ED</v>
      </c>
      <c r="M126" s="5" t="s">
        <v>4</v>
      </c>
      <c r="N126" s="5" t="s">
        <v>18</v>
      </c>
      <c r="O126" t="s">
        <v>1</v>
      </c>
      <c r="P126" s="60" t="b">
        <v>1</v>
      </c>
      <c r="Q126" s="60" t="b">
        <v>1</v>
      </c>
      <c r="R126" s="60" t="b">
        <v>1</v>
      </c>
      <c r="S126" s="77" t="b">
        <f>Interface!X150</f>
        <v>1</v>
      </c>
      <c r="T126" s="76">
        <f t="shared" si="19"/>
        <v>3.0000000000000001E-100</v>
      </c>
      <c r="U126" s="76">
        <f t="shared" si="20"/>
        <v>3.0000000000000001E-100</v>
      </c>
      <c r="V126" s="76">
        <f t="shared" si="21"/>
        <v>6.0000000000000006E-101</v>
      </c>
      <c r="W126" s="76">
        <f t="shared" si="22"/>
        <v>3.0000000000000001E-100</v>
      </c>
    </row>
    <row r="127" spans="11:23" x14ac:dyDescent="0.2">
      <c r="K127" t="str">
        <f t="shared" si="17"/>
        <v>ED_Surgical mask</v>
      </c>
      <c r="L127" t="str">
        <f t="shared" si="18"/>
        <v>RT_ED</v>
      </c>
      <c r="M127" s="5" t="s">
        <v>4</v>
      </c>
      <c r="N127" s="5" t="s">
        <v>18</v>
      </c>
      <c r="O127" t="s">
        <v>11</v>
      </c>
      <c r="P127" s="60" t="b">
        <v>1</v>
      </c>
      <c r="Q127" s="60" t="b">
        <v>1</v>
      </c>
      <c r="R127" s="60" t="b">
        <v>1</v>
      </c>
      <c r="S127" s="77" t="b">
        <f>Interface!X152</f>
        <v>1</v>
      </c>
      <c r="T127" s="76">
        <f t="shared" si="19"/>
        <v>6.0000000000000001E-100</v>
      </c>
      <c r="U127" s="76">
        <f t="shared" si="20"/>
        <v>3.0000000000000001E-100</v>
      </c>
      <c r="V127" s="76">
        <f t="shared" si="21"/>
        <v>1.5E-100</v>
      </c>
      <c r="W127" s="76">
        <f t="shared" si="22"/>
        <v>6.0000000000000001E-100</v>
      </c>
    </row>
    <row r="128" spans="11:23" x14ac:dyDescent="0.2">
      <c r="K128" t="str">
        <f t="shared" si="17"/>
        <v>ED_glove</v>
      </c>
      <c r="L128" t="str">
        <f t="shared" si="18"/>
        <v>RT_ED</v>
      </c>
      <c r="M128" s="5" t="s">
        <v>4</v>
      </c>
      <c r="N128" s="5" t="s">
        <v>18</v>
      </c>
      <c r="O128" t="s">
        <v>12</v>
      </c>
      <c r="P128" s="60" t="b">
        <v>1</v>
      </c>
      <c r="Q128" s="60" t="b">
        <v>1</v>
      </c>
      <c r="R128" s="60" t="b">
        <v>1</v>
      </c>
      <c r="S128" s="77" t="b">
        <f>Interface!X154</f>
        <v>1</v>
      </c>
      <c r="T128" s="76">
        <f t="shared" si="19"/>
        <v>6.0000000000000001E-99</v>
      </c>
      <c r="U128" s="76">
        <f t="shared" si="20"/>
        <v>1.2E-99</v>
      </c>
      <c r="V128" s="76">
        <f t="shared" si="21"/>
        <v>3.0000000000000001E-100</v>
      </c>
      <c r="W128" s="76">
        <f t="shared" si="22"/>
        <v>6.0000000000000001E-99</v>
      </c>
    </row>
    <row r="129" spans="11:23" x14ac:dyDescent="0.2">
      <c r="K129" t="str">
        <f t="shared" si="17"/>
        <v>ED_gown</v>
      </c>
      <c r="L129" t="str">
        <f t="shared" si="18"/>
        <v>RT_ED</v>
      </c>
      <c r="M129" s="5" t="s">
        <v>4</v>
      </c>
      <c r="N129" s="5" t="s">
        <v>18</v>
      </c>
      <c r="O129" t="s">
        <v>13</v>
      </c>
      <c r="P129" s="60" t="b">
        <v>1</v>
      </c>
      <c r="Q129" s="60" t="b">
        <v>1</v>
      </c>
      <c r="R129" s="60" t="b">
        <v>1</v>
      </c>
      <c r="S129" s="77" t="b">
        <f>Interface!X156</f>
        <v>1</v>
      </c>
      <c r="T129" s="76">
        <f t="shared" si="19"/>
        <v>6.0000000000000001E-99</v>
      </c>
      <c r="U129" s="76">
        <f t="shared" si="20"/>
        <v>1.2E-99</v>
      </c>
      <c r="V129" s="76">
        <f t="shared" si="21"/>
        <v>3.0000000000000001E-100</v>
      </c>
      <c r="W129" s="76">
        <f t="shared" si="22"/>
        <v>6.0000000000000001E-99</v>
      </c>
    </row>
    <row r="130" spans="11:23" x14ac:dyDescent="0.2">
      <c r="K130" t="str">
        <f t="shared" si="17"/>
        <v>ED_booties</v>
      </c>
      <c r="L130" t="str">
        <f t="shared" si="18"/>
        <v>RT_ED</v>
      </c>
      <c r="M130" s="5" t="s">
        <v>4</v>
      </c>
      <c r="N130" s="5" t="s">
        <v>18</v>
      </c>
      <c r="O130" t="s">
        <v>14</v>
      </c>
      <c r="P130" s="77" t="b">
        <v>0</v>
      </c>
      <c r="Q130" s="60" t="b">
        <v>0</v>
      </c>
      <c r="R130" s="60" t="b">
        <v>0</v>
      </c>
      <c r="S130" s="77" t="b">
        <f>Interface!X158</f>
        <v>0</v>
      </c>
      <c r="T130" s="76">
        <f t="shared" si="19"/>
        <v>0</v>
      </c>
      <c r="U130" s="76">
        <f t="shared" si="20"/>
        <v>0</v>
      </c>
      <c r="V130" s="76">
        <f t="shared" si="21"/>
        <v>0</v>
      </c>
      <c r="W130" s="76">
        <f t="shared" si="22"/>
        <v>0</v>
      </c>
    </row>
    <row r="131" spans="11:23" x14ac:dyDescent="0.2">
      <c r="K131" t="str">
        <f t="shared" si="17"/>
        <v>ED_bouffant cap</v>
      </c>
      <c r="L131" t="str">
        <f t="shared" si="18"/>
        <v>RT_ED</v>
      </c>
      <c r="M131" s="5" t="s">
        <v>4</v>
      </c>
      <c r="N131" s="5" t="s">
        <v>18</v>
      </c>
      <c r="O131" t="s">
        <v>15</v>
      </c>
      <c r="P131" s="77" t="b">
        <v>0</v>
      </c>
      <c r="Q131" s="60" t="b">
        <v>0</v>
      </c>
      <c r="R131" s="60" t="b">
        <v>0</v>
      </c>
      <c r="S131" s="77" t="b">
        <f>Interface!X160</f>
        <v>0</v>
      </c>
      <c r="T131" s="76">
        <f t="shared" si="19"/>
        <v>0</v>
      </c>
      <c r="U131" s="76">
        <f t="shared" si="20"/>
        <v>0</v>
      </c>
      <c r="V131" s="76">
        <f t="shared" si="21"/>
        <v>0</v>
      </c>
      <c r="W131" s="76">
        <f t="shared" si="22"/>
        <v>0</v>
      </c>
    </row>
    <row r="132" spans="11:23" x14ac:dyDescent="0.2">
      <c r="K132" t="str">
        <f t="shared" si="17"/>
        <v>ED_Disposable eye protection</v>
      </c>
      <c r="L132" t="str">
        <f t="shared" si="18"/>
        <v>RT_ED</v>
      </c>
      <c r="M132" s="5" t="s">
        <v>4</v>
      </c>
      <c r="N132" s="5" t="s">
        <v>18</v>
      </c>
      <c r="O132" t="s">
        <v>0</v>
      </c>
      <c r="P132" s="60" t="b">
        <v>1</v>
      </c>
      <c r="Q132" s="60" t="b">
        <v>1</v>
      </c>
      <c r="R132" s="60" t="b">
        <v>1</v>
      </c>
      <c r="S132" s="77" t="b">
        <f>Interface!X162</f>
        <v>1</v>
      </c>
      <c r="T132" s="76">
        <f t="shared" si="19"/>
        <v>3.0000000000000001E-100</v>
      </c>
      <c r="U132" s="76">
        <f t="shared" si="20"/>
        <v>1E-100</v>
      </c>
      <c r="V132" s="76">
        <f t="shared" si="21"/>
        <v>6.0000000000000006E-101</v>
      </c>
      <c r="W132" s="76">
        <f t="shared" si="22"/>
        <v>3.0000000000000001E-100</v>
      </c>
    </row>
    <row r="133" spans="11:23" x14ac:dyDescent="0.2">
      <c r="K133" t="str">
        <f t="shared" si="17"/>
        <v>ED_PAPR</v>
      </c>
      <c r="L133" t="str">
        <f t="shared" si="18"/>
        <v>RT_ED</v>
      </c>
      <c r="M133" s="5" t="s">
        <v>4</v>
      </c>
      <c r="N133" s="5" t="s">
        <v>18</v>
      </c>
      <c r="O133" t="s">
        <v>2</v>
      </c>
      <c r="P133" s="60" t="b">
        <v>0</v>
      </c>
      <c r="Q133" s="60" t="b">
        <v>0</v>
      </c>
      <c r="R133" s="60" t="b">
        <v>0</v>
      </c>
      <c r="S133" s="77" t="b">
        <f>Interface!X164</f>
        <v>0</v>
      </c>
      <c r="T133" s="76">
        <f t="shared" si="19"/>
        <v>0</v>
      </c>
      <c r="U133" s="76">
        <f t="shared" si="20"/>
        <v>0</v>
      </c>
      <c r="V133" s="76">
        <f t="shared" si="21"/>
        <v>0</v>
      </c>
      <c r="W133" s="76">
        <f t="shared" si="22"/>
        <v>0</v>
      </c>
    </row>
  </sheetData>
  <mergeCells count="5">
    <mergeCell ref="F5:I5"/>
    <mergeCell ref="T4:W4"/>
    <mergeCell ref="P4:S4"/>
    <mergeCell ref="F24:I24"/>
    <mergeCell ref="D44:G44"/>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98019-E39B-2C4D-BB61-D5C02BACA735}">
  <dimension ref="C3:AE133"/>
  <sheetViews>
    <sheetView showGridLines="0" topLeftCell="M43" zoomScaleNormal="100" workbookViewId="0">
      <selection activeCell="P35" sqref="P35"/>
    </sheetView>
  </sheetViews>
  <sheetFormatPr baseColWidth="10" defaultColWidth="10.6640625" defaultRowHeight="16" x14ac:dyDescent="0.2"/>
  <cols>
    <col min="1" max="1" width="2" customWidth="1"/>
    <col min="2" max="2" width="4.5" customWidth="1"/>
    <col min="3" max="3" width="14" customWidth="1"/>
    <col min="5" max="5" width="14.6640625" customWidth="1"/>
    <col min="7" max="7" width="14.33203125" customWidth="1"/>
    <col min="11" max="11" width="32.83203125" bestFit="1" customWidth="1"/>
    <col min="14" max="14" width="25.5" bestFit="1" customWidth="1"/>
    <col min="15" max="15" width="24.1640625" customWidth="1"/>
    <col min="16" max="16" width="12.33203125" customWidth="1"/>
    <col min="26" max="26" width="9.83203125" bestFit="1" customWidth="1"/>
    <col min="27" max="27" width="22.6640625" bestFit="1" customWidth="1"/>
    <col min="28" max="29" width="13" bestFit="1" customWidth="1"/>
    <col min="30" max="30" width="12" bestFit="1" customWidth="1"/>
    <col min="31" max="31" width="13" bestFit="1" customWidth="1"/>
  </cols>
  <sheetData>
    <row r="3" spans="3:31" s="16" customFormat="1" x14ac:dyDescent="0.2"/>
    <row r="4" spans="3:31" ht="17" thickBot="1" x14ac:dyDescent="0.25">
      <c r="P4" s="133" t="s">
        <v>33</v>
      </c>
      <c r="Q4" s="133"/>
      <c r="R4" s="133"/>
      <c r="S4" s="133"/>
      <c r="T4" s="133" t="s">
        <v>34</v>
      </c>
      <c r="U4" s="133"/>
      <c r="V4" s="133"/>
      <c r="W4" s="133"/>
      <c r="AB4" s="1" t="s">
        <v>34</v>
      </c>
    </row>
    <row r="5" spans="3:31" ht="17" thickBot="1" x14ac:dyDescent="0.25">
      <c r="C5" s="11"/>
      <c r="D5" s="13" t="s">
        <v>44</v>
      </c>
      <c r="E5" s="11"/>
      <c r="F5" s="132" t="s">
        <v>29</v>
      </c>
      <c r="G5" s="132"/>
      <c r="H5" s="132"/>
      <c r="I5" s="132"/>
      <c r="K5" s="2" t="s">
        <v>37</v>
      </c>
      <c r="L5" s="2" t="s">
        <v>35</v>
      </c>
      <c r="M5" s="2" t="s">
        <v>28</v>
      </c>
      <c r="N5" s="2" t="s">
        <v>27</v>
      </c>
      <c r="O5" s="2" t="s">
        <v>30</v>
      </c>
      <c r="P5" s="2" t="s">
        <v>9</v>
      </c>
      <c r="Q5" s="2" t="s">
        <v>7</v>
      </c>
      <c r="R5" s="2" t="s">
        <v>8</v>
      </c>
      <c r="S5" s="2" t="s">
        <v>26</v>
      </c>
      <c r="T5" s="59" t="s">
        <v>9</v>
      </c>
      <c r="U5" s="59" t="s">
        <v>7</v>
      </c>
      <c r="V5" s="59" t="s">
        <v>8</v>
      </c>
      <c r="W5" s="59" t="s">
        <v>26</v>
      </c>
      <c r="Y5" s="2" t="s">
        <v>35</v>
      </c>
      <c r="Z5" s="2" t="s">
        <v>27</v>
      </c>
      <c r="AA5" s="2" t="s">
        <v>30</v>
      </c>
      <c r="AB5" s="2" t="s">
        <v>9</v>
      </c>
      <c r="AC5" s="2" t="s">
        <v>7</v>
      </c>
      <c r="AD5" s="2" t="s">
        <v>8</v>
      </c>
      <c r="AE5" s="2" t="s">
        <v>26</v>
      </c>
    </row>
    <row r="6" spans="3:31" ht="17" thickBot="1" x14ac:dyDescent="0.25">
      <c r="C6" s="59" t="s">
        <v>35</v>
      </c>
      <c r="D6" s="59" t="s">
        <v>28</v>
      </c>
      <c r="E6" s="59" t="s">
        <v>27</v>
      </c>
      <c r="F6" s="81" t="s">
        <v>9</v>
      </c>
      <c r="G6" s="59" t="s">
        <v>7</v>
      </c>
      <c r="H6" s="59" t="s">
        <v>8</v>
      </c>
      <c r="I6" s="59" t="s">
        <v>26</v>
      </c>
      <c r="K6" s="6" t="str">
        <f>N6&amp;"_"&amp;O6</f>
        <v>ICU_N95</v>
      </c>
      <c r="L6" s="6" t="str">
        <f>M6&amp;"_"&amp;N6</f>
        <v>RN_ICU</v>
      </c>
      <c r="M6" s="7" t="s">
        <v>3</v>
      </c>
      <c r="N6" s="7" t="s">
        <v>5</v>
      </c>
      <c r="O6" s="6" t="s">
        <v>1</v>
      </c>
      <c r="P6" s="6" t="b">
        <v>1</v>
      </c>
      <c r="Q6" s="6" t="b">
        <v>1</v>
      </c>
      <c r="R6" s="6" t="b">
        <v>1</v>
      </c>
      <c r="S6" s="6" t="b">
        <f>Interface!R98</f>
        <v>1</v>
      </c>
      <c r="T6" s="75">
        <f>VLOOKUP($L6,$C$7:$I$22,MATCH(T$5,$C$6:$I$6,0),FALSE)/VLOOKUP($O6,$C$28:$G$35,MATCH(T$5,$C$27:$G$27,0),FALSE)*P6</f>
        <v>24</v>
      </c>
      <c r="U6" s="75">
        <f t="shared" ref="U6:U69" si="0">VLOOKUP($L6,$C$7:$I$22,MATCH(U$5,$C$6:$I$6,0),FALSE)/VLOOKUP($O6,$C$28:$G$35,MATCH(U$5,$C$27:$G$27,0),FALSE)*Q6</f>
        <v>1.8</v>
      </c>
      <c r="V6" s="75">
        <f t="shared" ref="V6:V69" si="1">VLOOKUP($L6,$C$7:$I$22,MATCH(V$5,$C$6:$I$6,0),FALSE)/VLOOKUP($O6,$C$28:$G$35,MATCH(V$5,$C$27:$G$27,0),FALSE)*R6</f>
        <v>0.6</v>
      </c>
      <c r="W6" s="75">
        <f t="shared" ref="W6:W69" si="2">VLOOKUP($L6,$C$7:$I$22,MATCH(W$5,$C$6:$I$6,0),FALSE)/VLOOKUP($O6,$C$28:$G$35,MATCH(W$5,$C$27:$G$27,0),FALSE)*S6</f>
        <v>24</v>
      </c>
      <c r="Y6" s="6" t="str">
        <f>Z6&amp;"_"&amp;AA6</f>
        <v>ICU_N95</v>
      </c>
      <c r="Z6" s="7" t="s">
        <v>5</v>
      </c>
      <c r="AA6" s="6" t="s">
        <v>1</v>
      </c>
      <c r="AB6" s="75">
        <f t="array" ref="AB6">SUM(IF($K$6:$K$133=$Y6,T$6:T$133))</f>
        <v>45</v>
      </c>
      <c r="AC6" s="75">
        <f t="array" ref="AC6">SUM(IF($K$6:$K$133=$Y6,U$6:U$133))</f>
        <v>3.5</v>
      </c>
      <c r="AD6" s="75">
        <f t="array" ref="AD6">SUM(IF($K$6:$K$133=$Y6,V$6:V$133))</f>
        <v>1.1000000000000001</v>
      </c>
      <c r="AE6" s="75">
        <f t="array" ref="AE6">SUM(IF($K$6:$K$133=$Y6,W$6:W$133))</f>
        <v>45</v>
      </c>
    </row>
    <row r="7" spans="3:31" x14ac:dyDescent="0.2">
      <c r="C7" s="68" t="str">
        <f>D7&amp;"_"&amp;E7</f>
        <v>RN_ICU</v>
      </c>
      <c r="D7" s="66" t="s">
        <v>3</v>
      </c>
      <c r="E7" s="66" t="s">
        <v>5</v>
      </c>
      <c r="F7" s="66">
        <v>24</v>
      </c>
      <c r="G7" s="66">
        <v>18</v>
      </c>
      <c r="H7" s="66">
        <v>12</v>
      </c>
      <c r="I7" s="66">
        <f>Interface!R53</f>
        <v>24</v>
      </c>
      <c r="K7" s="6" t="str">
        <f t="shared" ref="K7:K70" si="3">N7&amp;"_"&amp;O7</f>
        <v>ICU_Surgical mask</v>
      </c>
      <c r="L7" s="6" t="str">
        <f t="shared" ref="L7:L70" si="4">M7&amp;"_"&amp;N7</f>
        <v>RN_ICU</v>
      </c>
      <c r="M7" s="7" t="s">
        <v>3</v>
      </c>
      <c r="N7" s="7" t="s">
        <v>5</v>
      </c>
      <c r="O7" s="6" t="s">
        <v>11</v>
      </c>
      <c r="P7" s="6" t="b">
        <v>1</v>
      </c>
      <c r="Q7" s="6" t="b">
        <v>1</v>
      </c>
      <c r="R7" s="6" t="b">
        <v>1</v>
      </c>
      <c r="S7" s="6" t="b">
        <f>Interface!R100</f>
        <v>1</v>
      </c>
      <c r="T7" s="75">
        <f t="shared" ref="T7:T70" si="5">VLOOKUP($L7,$C$7:$I$22,MATCH(T$5,$C$6:$I$6,0),FALSE)/VLOOKUP($O7,$C$28:$G$35,MATCH(T$5,$C$27:$G$27,0),FALSE)*P7</f>
        <v>24</v>
      </c>
      <c r="U7" s="75">
        <f t="shared" si="0"/>
        <v>1.8</v>
      </c>
      <c r="V7" s="75">
        <f t="shared" si="1"/>
        <v>0.6</v>
      </c>
      <c r="W7" s="75">
        <f t="shared" si="2"/>
        <v>24</v>
      </c>
      <c r="Y7" s="6" t="str">
        <f t="shared" ref="Y7:Y37" si="6">Z7&amp;"_"&amp;AA7</f>
        <v>ICU_Surgical mask</v>
      </c>
      <c r="Z7" s="7" t="s">
        <v>5</v>
      </c>
      <c r="AA7" s="6" t="s">
        <v>11</v>
      </c>
      <c r="AB7" s="75">
        <f t="array" ref="AB7">SUM(IF($K$6:$K$133=$Y7,T$6:T$133))</f>
        <v>45</v>
      </c>
      <c r="AC7" s="75">
        <f t="array" ref="AC7">SUM(IF($K$6:$K$133=$Y7,U$6:U$133))</f>
        <v>3.5</v>
      </c>
      <c r="AD7" s="75">
        <f t="array" ref="AD7">SUM(IF($K$6:$K$133=$Y7,V$6:V$133))</f>
        <v>1.1000000000000001</v>
      </c>
      <c r="AE7" s="75">
        <f t="array" ref="AE7">SUM(IF($K$6:$K$133=$Y7,W$6:W$133))</f>
        <v>45</v>
      </c>
    </row>
    <row r="8" spans="3:31" x14ac:dyDescent="0.2">
      <c r="C8" s="68" t="str">
        <f t="shared" ref="C8:C22" si="7">D8&amp;"_"&amp;E8</f>
        <v>RN_Step down</v>
      </c>
      <c r="D8" s="66" t="s">
        <v>3</v>
      </c>
      <c r="E8" s="66" t="s">
        <v>20</v>
      </c>
      <c r="F8" s="66">
        <v>24</v>
      </c>
      <c r="G8" s="66">
        <v>18</v>
      </c>
      <c r="H8" s="66">
        <v>12</v>
      </c>
      <c r="I8" s="66">
        <f>Interface!T53</f>
        <v>24</v>
      </c>
      <c r="K8" s="6" t="str">
        <f t="shared" si="3"/>
        <v>ICU_glove</v>
      </c>
      <c r="L8" s="6" t="str">
        <f t="shared" si="4"/>
        <v>RN_ICU</v>
      </c>
      <c r="M8" s="7" t="s">
        <v>3</v>
      </c>
      <c r="N8" s="7" t="s">
        <v>5</v>
      </c>
      <c r="O8" s="6" t="s">
        <v>12</v>
      </c>
      <c r="P8" s="6" t="b">
        <v>1</v>
      </c>
      <c r="Q8" s="6" t="b">
        <v>1</v>
      </c>
      <c r="R8" s="6" t="b">
        <v>1</v>
      </c>
      <c r="S8" s="6" t="b">
        <f>Interface!R102</f>
        <v>1</v>
      </c>
      <c r="T8" s="75">
        <f t="shared" si="5"/>
        <v>24</v>
      </c>
      <c r="U8" s="75">
        <f t="shared" si="0"/>
        <v>6</v>
      </c>
      <c r="V8" s="75">
        <f t="shared" si="1"/>
        <v>2.4</v>
      </c>
      <c r="W8" s="75">
        <f t="shared" si="2"/>
        <v>24</v>
      </c>
      <c r="Y8" s="6" t="str">
        <f t="shared" si="6"/>
        <v>ICU_glove</v>
      </c>
      <c r="Z8" s="7" t="s">
        <v>5</v>
      </c>
      <c r="AA8" s="6" t="s">
        <v>12</v>
      </c>
      <c r="AB8" s="75">
        <f t="array" ref="AB8">SUM(IF($K$6:$K$133=$Y8,T$6:T$133))</f>
        <v>45</v>
      </c>
      <c r="AC8" s="75">
        <f t="array" ref="AC8">SUM(IF($K$6:$K$133=$Y8,U$6:U$133))</f>
        <v>11.666666666666668</v>
      </c>
      <c r="AD8" s="75">
        <f t="array" ref="AD8">SUM(IF($K$6:$K$133=$Y8,V$6:V$133))</f>
        <v>4.4000000000000004</v>
      </c>
      <c r="AE8" s="75">
        <f t="array" ref="AE8">SUM(IF($K$6:$K$133=$Y8,W$6:W$133))</f>
        <v>45</v>
      </c>
    </row>
    <row r="9" spans="3:31" x14ac:dyDescent="0.2">
      <c r="C9" s="68" t="str">
        <f t="shared" si="7"/>
        <v>RN_Floor</v>
      </c>
      <c r="D9" s="66" t="s">
        <v>3</v>
      </c>
      <c r="E9" s="66" t="s">
        <v>21</v>
      </c>
      <c r="F9" s="66">
        <v>12</v>
      </c>
      <c r="G9" s="66">
        <v>8</v>
      </c>
      <c r="H9" s="66">
        <v>6</v>
      </c>
      <c r="I9" s="66">
        <f>Interface!V53</f>
        <v>24</v>
      </c>
      <c r="K9" s="6" t="str">
        <f t="shared" si="3"/>
        <v>ICU_gown</v>
      </c>
      <c r="L9" s="6" t="str">
        <f t="shared" si="4"/>
        <v>RN_ICU</v>
      </c>
      <c r="M9" s="7" t="s">
        <v>3</v>
      </c>
      <c r="N9" s="7" t="s">
        <v>5</v>
      </c>
      <c r="O9" s="6" t="s">
        <v>13</v>
      </c>
      <c r="P9" s="6" t="b">
        <v>1</v>
      </c>
      <c r="Q9" s="6" t="b">
        <v>1</v>
      </c>
      <c r="R9" s="6" t="b">
        <v>1</v>
      </c>
      <c r="S9" s="6" t="b">
        <f>Interface!R104</f>
        <v>1</v>
      </c>
      <c r="T9" s="75">
        <f t="shared" si="5"/>
        <v>24</v>
      </c>
      <c r="U9" s="75">
        <f t="shared" si="0"/>
        <v>6</v>
      </c>
      <c r="V9" s="75">
        <f t="shared" si="1"/>
        <v>2.4</v>
      </c>
      <c r="W9" s="75">
        <f t="shared" si="2"/>
        <v>24</v>
      </c>
      <c r="Y9" s="6" t="str">
        <f t="shared" si="6"/>
        <v>ICU_gown</v>
      </c>
      <c r="Z9" s="7" t="s">
        <v>5</v>
      </c>
      <c r="AA9" s="6" t="s">
        <v>13</v>
      </c>
      <c r="AB9" s="75">
        <f t="array" ref="AB9">SUM(IF($K$6:$K$133=$Y9,T$6:T$133))</f>
        <v>45</v>
      </c>
      <c r="AC9" s="75">
        <f t="array" ref="AC9">SUM(IF($K$6:$K$133=$Y9,U$6:U$133))</f>
        <v>11.666666666666668</v>
      </c>
      <c r="AD9" s="75">
        <f t="array" ref="AD9">SUM(IF($K$6:$K$133=$Y9,V$6:V$133))</f>
        <v>4.4000000000000004</v>
      </c>
      <c r="AE9" s="75">
        <f t="array" ref="AE9">SUM(IF($K$6:$K$133=$Y9,W$6:W$133))</f>
        <v>45</v>
      </c>
    </row>
    <row r="10" spans="3:31" x14ac:dyDescent="0.2">
      <c r="C10" s="68" t="str">
        <f t="shared" si="7"/>
        <v>RN_ED</v>
      </c>
      <c r="D10" s="66" t="s">
        <v>3</v>
      </c>
      <c r="E10" s="66" t="s">
        <v>18</v>
      </c>
      <c r="F10" s="66">
        <v>20</v>
      </c>
      <c r="G10" s="66">
        <v>20</v>
      </c>
      <c r="H10" s="66">
        <v>20</v>
      </c>
      <c r="I10" s="66">
        <f>Interface!X53</f>
        <v>20</v>
      </c>
      <c r="K10" s="6" t="str">
        <f t="shared" si="3"/>
        <v>ICU_booties</v>
      </c>
      <c r="L10" s="6" t="str">
        <f t="shared" si="4"/>
        <v>RN_ICU</v>
      </c>
      <c r="M10" s="7" t="s">
        <v>3</v>
      </c>
      <c r="N10" s="7" t="s">
        <v>5</v>
      </c>
      <c r="O10" s="6" t="s">
        <v>14</v>
      </c>
      <c r="P10" s="6" t="b">
        <v>0</v>
      </c>
      <c r="Q10" s="6" t="b">
        <v>0</v>
      </c>
      <c r="R10" s="6" t="b">
        <v>0</v>
      </c>
      <c r="S10" s="6" t="b">
        <f>Interface!R106</f>
        <v>0</v>
      </c>
      <c r="T10" s="75">
        <f t="shared" si="5"/>
        <v>0</v>
      </c>
      <c r="U10" s="75">
        <f t="shared" si="0"/>
        <v>0</v>
      </c>
      <c r="V10" s="75">
        <f t="shared" si="1"/>
        <v>0</v>
      </c>
      <c r="W10" s="75">
        <f t="shared" si="2"/>
        <v>0</v>
      </c>
      <c r="Y10" s="6" t="str">
        <f t="shared" si="6"/>
        <v>ICU_booties</v>
      </c>
      <c r="Z10" s="7" t="s">
        <v>5</v>
      </c>
      <c r="AA10" s="6" t="s">
        <v>14</v>
      </c>
      <c r="AB10" s="75">
        <f t="array" ref="AB10">SUM(IF($K$6:$K$133=$Y10,T$6:T$133))</f>
        <v>0</v>
      </c>
      <c r="AC10" s="75">
        <f t="array" ref="AC10">SUM(IF($K$6:$K$133=$Y10,U$6:U$133))</f>
        <v>0</v>
      </c>
      <c r="AD10" s="75">
        <f t="array" ref="AD10">SUM(IF($K$6:$K$133=$Y10,V$6:V$133))</f>
        <v>0</v>
      </c>
      <c r="AE10" s="75">
        <f t="array" ref="AE10">SUM(IF($K$6:$K$133=$Y10,W$6:W$133))</f>
        <v>0</v>
      </c>
    </row>
    <row r="11" spans="3:31" x14ac:dyDescent="0.2">
      <c r="C11" s="68" t="str">
        <f t="shared" si="7"/>
        <v>Resident_ICU</v>
      </c>
      <c r="D11" s="68" t="s">
        <v>23</v>
      </c>
      <c r="E11" s="68" t="s">
        <v>5</v>
      </c>
      <c r="F11" s="64">
        <v>7</v>
      </c>
      <c r="G11" s="68">
        <v>5</v>
      </c>
      <c r="H11" s="68">
        <v>3</v>
      </c>
      <c r="I11" s="64">
        <f>Interface!R55</f>
        <v>7</v>
      </c>
      <c r="K11" s="6" t="str">
        <f t="shared" si="3"/>
        <v>ICU_bouffant cap</v>
      </c>
      <c r="L11" s="6" t="str">
        <f t="shared" si="4"/>
        <v>RN_ICU</v>
      </c>
      <c r="M11" s="7" t="s">
        <v>3</v>
      </c>
      <c r="N11" s="7" t="s">
        <v>5</v>
      </c>
      <c r="O11" s="6" t="s">
        <v>15</v>
      </c>
      <c r="P11" s="6" t="b">
        <v>0</v>
      </c>
      <c r="Q11" s="6" t="b">
        <v>0</v>
      </c>
      <c r="R11" s="6" t="b">
        <v>0</v>
      </c>
      <c r="S11" s="6" t="b">
        <f>Interface!R108</f>
        <v>0</v>
      </c>
      <c r="T11" s="75">
        <f t="shared" si="5"/>
        <v>0</v>
      </c>
      <c r="U11" s="75">
        <f t="shared" si="0"/>
        <v>0</v>
      </c>
      <c r="V11" s="75">
        <f t="shared" si="1"/>
        <v>0</v>
      </c>
      <c r="W11" s="75">
        <f t="shared" si="2"/>
        <v>0</v>
      </c>
      <c r="Y11" s="6" t="str">
        <f t="shared" si="6"/>
        <v>ICU_bouffant cap</v>
      </c>
      <c r="Z11" s="7" t="s">
        <v>5</v>
      </c>
      <c r="AA11" s="6" t="s">
        <v>15</v>
      </c>
      <c r="AB11" s="75">
        <f t="array" ref="AB11">SUM(IF($K$6:$K$133=$Y11,T$6:T$133))</f>
        <v>0</v>
      </c>
      <c r="AC11" s="75">
        <f t="array" ref="AC11">SUM(IF($K$6:$K$133=$Y11,U$6:U$133))</f>
        <v>0</v>
      </c>
      <c r="AD11" s="75">
        <f t="array" ref="AD11">SUM(IF($K$6:$K$133=$Y11,V$6:V$133))</f>
        <v>0</v>
      </c>
      <c r="AE11" s="75">
        <f t="array" ref="AE11">SUM(IF($K$6:$K$133=$Y11,W$6:W$133))</f>
        <v>0</v>
      </c>
    </row>
    <row r="12" spans="3:31" x14ac:dyDescent="0.2">
      <c r="C12" s="68" t="str">
        <f t="shared" si="7"/>
        <v>Resident_Step down</v>
      </c>
      <c r="D12" s="68" t="s">
        <v>23</v>
      </c>
      <c r="E12" s="68" t="s">
        <v>20</v>
      </c>
      <c r="F12" s="64">
        <v>5</v>
      </c>
      <c r="G12" s="68">
        <v>5</v>
      </c>
      <c r="H12" s="68">
        <v>3</v>
      </c>
      <c r="I12" s="64">
        <f>Interface!T55</f>
        <v>5</v>
      </c>
      <c r="K12" s="6" t="str">
        <f t="shared" si="3"/>
        <v>ICU_Disposable eye protection</v>
      </c>
      <c r="L12" s="6" t="str">
        <f t="shared" si="4"/>
        <v>RN_ICU</v>
      </c>
      <c r="M12" s="7" t="s">
        <v>3</v>
      </c>
      <c r="N12" s="7" t="s">
        <v>5</v>
      </c>
      <c r="O12" s="6" t="s">
        <v>0</v>
      </c>
      <c r="P12" s="6" t="b">
        <v>1</v>
      </c>
      <c r="Q12" s="6" t="b">
        <v>1</v>
      </c>
      <c r="R12" s="6" t="b">
        <v>1</v>
      </c>
      <c r="S12" s="6" t="b">
        <f>Interface!R110</f>
        <v>1</v>
      </c>
      <c r="T12" s="75">
        <f t="shared" si="5"/>
        <v>24</v>
      </c>
      <c r="U12" s="75">
        <f t="shared" si="0"/>
        <v>3.6</v>
      </c>
      <c r="V12" s="75">
        <f t="shared" si="1"/>
        <v>1.2</v>
      </c>
      <c r="W12" s="75">
        <f t="shared" si="2"/>
        <v>4.8</v>
      </c>
      <c r="Y12" s="6" t="str">
        <f t="shared" si="6"/>
        <v>ICU_Disposable eye protection</v>
      </c>
      <c r="Z12" s="7" t="s">
        <v>5</v>
      </c>
      <c r="AA12" s="6" t="s">
        <v>0</v>
      </c>
      <c r="AB12" s="75">
        <f t="array" ref="AB12">SUM(IF($K$6:$K$133=$Y12,T$6:T$133))</f>
        <v>45</v>
      </c>
      <c r="AC12" s="75">
        <f t="array" ref="AC12">SUM(IF($K$6:$K$133=$Y12,U$6:U$133))</f>
        <v>7</v>
      </c>
      <c r="AD12" s="75">
        <f t="array" ref="AD12">SUM(IF($K$6:$K$133=$Y12,V$6:V$133))</f>
        <v>2.2000000000000002</v>
      </c>
      <c r="AE12" s="75">
        <f t="array" ref="AE12">SUM(IF($K$6:$K$133=$Y12,W$6:W$133))</f>
        <v>9</v>
      </c>
    </row>
    <row r="13" spans="3:31" x14ac:dyDescent="0.2">
      <c r="C13" s="68" t="str">
        <f t="shared" si="7"/>
        <v>Resident_Floor</v>
      </c>
      <c r="D13" s="68" t="s">
        <v>23</v>
      </c>
      <c r="E13" s="68" t="s">
        <v>21</v>
      </c>
      <c r="F13" s="64">
        <v>3</v>
      </c>
      <c r="G13" s="68">
        <v>2</v>
      </c>
      <c r="H13" s="68">
        <v>1</v>
      </c>
      <c r="I13" s="64">
        <f>Interface!V55</f>
        <v>3</v>
      </c>
      <c r="K13" s="6" t="str">
        <f t="shared" si="3"/>
        <v>ICU_PAPR</v>
      </c>
      <c r="L13" s="6" t="str">
        <f t="shared" si="4"/>
        <v>RN_ICU</v>
      </c>
      <c r="M13" s="7" t="s">
        <v>3</v>
      </c>
      <c r="N13" s="7" t="s">
        <v>5</v>
      </c>
      <c r="O13" s="6" t="s">
        <v>2</v>
      </c>
      <c r="P13" s="6" t="b">
        <v>0</v>
      </c>
      <c r="Q13" s="6" t="b">
        <v>0</v>
      </c>
      <c r="R13" s="6" t="b">
        <v>0</v>
      </c>
      <c r="S13" s="6" t="b">
        <f>Interface!R112</f>
        <v>0</v>
      </c>
      <c r="T13" s="75">
        <f t="shared" si="5"/>
        <v>0</v>
      </c>
      <c r="U13" s="75">
        <f t="shared" si="0"/>
        <v>0</v>
      </c>
      <c r="V13" s="75">
        <f t="shared" si="1"/>
        <v>0</v>
      </c>
      <c r="W13" s="75">
        <f t="shared" si="2"/>
        <v>0</v>
      </c>
      <c r="Y13" s="6" t="str">
        <f t="shared" si="6"/>
        <v>ICU_PAPR</v>
      </c>
      <c r="Z13" s="7" t="s">
        <v>5</v>
      </c>
      <c r="AA13" s="6" t="s">
        <v>2</v>
      </c>
      <c r="AB13" s="75">
        <f t="array" ref="AB13">SUM(IF($K$6:$K$133=$Y13,T$6:T$133))</f>
        <v>0</v>
      </c>
      <c r="AC13" s="75">
        <f t="array" ref="AC13">SUM(IF($K$6:$K$133=$Y13,U$6:U$133))</f>
        <v>0</v>
      </c>
      <c r="AD13" s="75">
        <f t="array" ref="AD13">SUM(IF($K$6:$K$133=$Y13,V$6:V$133))</f>
        <v>0</v>
      </c>
      <c r="AE13" s="75">
        <f t="array" ref="AE13">SUM(IF($K$6:$K$133=$Y13,W$6:W$133))</f>
        <v>0</v>
      </c>
    </row>
    <row r="14" spans="3:31" x14ac:dyDescent="0.2">
      <c r="C14" s="68" t="str">
        <f t="shared" si="7"/>
        <v>Resident_ED</v>
      </c>
      <c r="D14" s="68" t="s">
        <v>23</v>
      </c>
      <c r="E14" s="68" t="s">
        <v>18</v>
      </c>
      <c r="F14" s="64">
        <v>2</v>
      </c>
      <c r="G14" s="68">
        <v>2</v>
      </c>
      <c r="H14" s="68">
        <v>1</v>
      </c>
      <c r="I14" s="64">
        <f>Interface!X55</f>
        <v>2</v>
      </c>
      <c r="K14" t="str">
        <f t="shared" si="3"/>
        <v>Step down_N95</v>
      </c>
      <c r="L14" t="str">
        <f t="shared" si="4"/>
        <v>RN_Step down</v>
      </c>
      <c r="M14" s="5" t="s">
        <v>3</v>
      </c>
      <c r="N14" s="5" t="s">
        <v>20</v>
      </c>
      <c r="O14" t="s">
        <v>1</v>
      </c>
      <c r="P14" s="10" t="b">
        <v>1</v>
      </c>
      <c r="Q14" t="b">
        <v>1</v>
      </c>
      <c r="R14" t="b">
        <v>1</v>
      </c>
      <c r="S14" t="b">
        <f>Interface!T98</f>
        <v>1</v>
      </c>
      <c r="T14" s="76">
        <f t="shared" si="5"/>
        <v>24</v>
      </c>
      <c r="U14" s="76">
        <f t="shared" si="0"/>
        <v>1.8</v>
      </c>
      <c r="V14" s="76">
        <f t="shared" si="1"/>
        <v>0.6</v>
      </c>
      <c r="W14" s="76">
        <f t="shared" si="2"/>
        <v>24</v>
      </c>
      <c r="Y14" t="str">
        <f t="shared" si="6"/>
        <v>Step down_N95</v>
      </c>
      <c r="Z14" s="5" t="s">
        <v>20</v>
      </c>
      <c r="AA14" t="s">
        <v>1</v>
      </c>
      <c r="AB14" s="76">
        <f t="array" ref="AB14">SUM(IF($K$6:$K$133=$Y14,T$6:T$133))</f>
        <v>37</v>
      </c>
      <c r="AC14" s="76">
        <f t="array" ref="AC14">SUM(IF($K$6:$K$133=$Y14,U$6:U$133))</f>
        <v>3</v>
      </c>
      <c r="AD14" s="76">
        <f t="array" ref="AD14">SUM(IF($K$6:$K$133=$Y14,V$6:V$133))</f>
        <v>0.95000000000000007</v>
      </c>
      <c r="AE14" s="76">
        <f t="array" ref="AE14">SUM(IF($K$6:$K$133=$Y14,W$6:W$133))</f>
        <v>37</v>
      </c>
    </row>
    <row r="15" spans="3:31" x14ac:dyDescent="0.2">
      <c r="C15" s="68" t="str">
        <f t="shared" si="7"/>
        <v>Attending_ICU</v>
      </c>
      <c r="D15" s="66" t="s">
        <v>24</v>
      </c>
      <c r="E15" s="66" t="s">
        <v>5</v>
      </c>
      <c r="F15" s="66">
        <v>2</v>
      </c>
      <c r="G15" s="66">
        <v>2</v>
      </c>
      <c r="H15" s="66">
        <v>1</v>
      </c>
      <c r="I15" s="66">
        <f>Interface!R57</f>
        <v>2</v>
      </c>
      <c r="K15" t="str">
        <f t="shared" si="3"/>
        <v>Step down_Surgical mask</v>
      </c>
      <c r="L15" t="str">
        <f t="shared" si="4"/>
        <v>RN_Step down</v>
      </c>
      <c r="M15" s="5" t="s">
        <v>3</v>
      </c>
      <c r="N15" s="5" t="s">
        <v>20</v>
      </c>
      <c r="O15" t="s">
        <v>11</v>
      </c>
      <c r="P15" s="10" t="b">
        <v>1</v>
      </c>
      <c r="Q15" t="b">
        <v>1</v>
      </c>
      <c r="R15" t="b">
        <v>1</v>
      </c>
      <c r="S15" t="b">
        <f>Interface!T100</f>
        <v>1</v>
      </c>
      <c r="T15" s="76">
        <f t="shared" si="5"/>
        <v>24</v>
      </c>
      <c r="U15" s="76">
        <f t="shared" si="0"/>
        <v>1.8</v>
      </c>
      <c r="V15" s="76">
        <f t="shared" si="1"/>
        <v>0.6</v>
      </c>
      <c r="W15" s="76">
        <f t="shared" si="2"/>
        <v>24</v>
      </c>
      <c r="Y15" t="str">
        <f t="shared" si="6"/>
        <v>Step down_Surgical mask</v>
      </c>
      <c r="Z15" s="5" t="s">
        <v>20</v>
      </c>
      <c r="AA15" t="s">
        <v>11</v>
      </c>
      <c r="AB15" s="76">
        <f t="array" ref="AB15">SUM(IF($K$6:$K$133=$Y15,T$6:T$133))</f>
        <v>37</v>
      </c>
      <c r="AC15" s="76">
        <f t="array" ref="AC15">SUM(IF($K$6:$K$133=$Y15,U$6:U$133))</f>
        <v>3</v>
      </c>
      <c r="AD15" s="76">
        <f t="array" ref="AD15">SUM(IF($K$6:$K$133=$Y15,V$6:V$133))</f>
        <v>0.95000000000000007</v>
      </c>
      <c r="AE15" s="76">
        <f t="array" ref="AE15">SUM(IF($K$6:$K$133=$Y15,W$6:W$133))</f>
        <v>37</v>
      </c>
    </row>
    <row r="16" spans="3:31" x14ac:dyDescent="0.2">
      <c r="C16" s="68" t="str">
        <f t="shared" si="7"/>
        <v>Attending_Step down</v>
      </c>
      <c r="D16" s="66" t="s">
        <v>24</v>
      </c>
      <c r="E16" s="66" t="s">
        <v>20</v>
      </c>
      <c r="F16" s="66">
        <v>2</v>
      </c>
      <c r="G16" s="66">
        <v>2</v>
      </c>
      <c r="H16" s="66">
        <v>1</v>
      </c>
      <c r="I16" s="66">
        <f>Interface!T57</f>
        <v>2</v>
      </c>
      <c r="K16" t="str">
        <f t="shared" si="3"/>
        <v>Step down_glove</v>
      </c>
      <c r="L16" t="str">
        <f t="shared" si="4"/>
        <v>RN_Step down</v>
      </c>
      <c r="M16" s="5" t="s">
        <v>3</v>
      </c>
      <c r="N16" s="5" t="s">
        <v>20</v>
      </c>
      <c r="O16" t="s">
        <v>12</v>
      </c>
      <c r="P16" s="10" t="b">
        <v>1</v>
      </c>
      <c r="Q16" t="b">
        <v>1</v>
      </c>
      <c r="R16" t="b">
        <v>1</v>
      </c>
      <c r="S16" t="b">
        <f>Interface!T102</f>
        <v>1</v>
      </c>
      <c r="T16" s="76">
        <f t="shared" si="5"/>
        <v>24</v>
      </c>
      <c r="U16" s="76">
        <f t="shared" si="0"/>
        <v>6</v>
      </c>
      <c r="V16" s="76">
        <f t="shared" si="1"/>
        <v>2.4</v>
      </c>
      <c r="W16" s="76">
        <f t="shared" si="2"/>
        <v>24</v>
      </c>
      <c r="Y16" t="str">
        <f t="shared" si="6"/>
        <v>Step down_glove</v>
      </c>
      <c r="Z16" s="5" t="s">
        <v>20</v>
      </c>
      <c r="AA16" t="s">
        <v>12</v>
      </c>
      <c r="AB16" s="76">
        <f t="array" ref="AB16">SUM(IF($K$6:$K$133=$Y16,T$6:T$133))</f>
        <v>37</v>
      </c>
      <c r="AC16" s="76">
        <f t="array" ref="AC16">SUM(IF($K$6:$K$133=$Y16,U$6:U$133))</f>
        <v>10</v>
      </c>
      <c r="AD16" s="76">
        <f t="array" ref="AD16">SUM(IF($K$6:$K$133=$Y16,V$6:V$133))</f>
        <v>3.8000000000000003</v>
      </c>
      <c r="AE16" s="76">
        <f t="array" ref="AE16">SUM(IF($K$6:$K$133=$Y16,W$6:W$133))</f>
        <v>37</v>
      </c>
    </row>
    <row r="17" spans="3:31" x14ac:dyDescent="0.2">
      <c r="C17" s="68" t="str">
        <f t="shared" si="7"/>
        <v>Attending_Floor</v>
      </c>
      <c r="D17" s="66" t="s">
        <v>24</v>
      </c>
      <c r="E17" s="66" t="s">
        <v>21</v>
      </c>
      <c r="F17" s="66">
        <v>1</v>
      </c>
      <c r="G17" s="66">
        <v>1</v>
      </c>
      <c r="H17" s="66">
        <v>0.5</v>
      </c>
      <c r="I17" s="66">
        <f>Interface!V57</f>
        <v>1</v>
      </c>
      <c r="K17" t="str">
        <f t="shared" si="3"/>
        <v>Step down_gown</v>
      </c>
      <c r="L17" t="str">
        <f t="shared" si="4"/>
        <v>RN_Step down</v>
      </c>
      <c r="M17" s="5" t="s">
        <v>3</v>
      </c>
      <c r="N17" s="5" t="s">
        <v>20</v>
      </c>
      <c r="O17" t="s">
        <v>13</v>
      </c>
      <c r="P17" s="10" t="b">
        <v>1</v>
      </c>
      <c r="Q17" t="b">
        <v>1</v>
      </c>
      <c r="R17" t="b">
        <v>1</v>
      </c>
      <c r="S17" t="b">
        <f>Interface!T104</f>
        <v>1</v>
      </c>
      <c r="T17" s="76">
        <f t="shared" si="5"/>
        <v>24</v>
      </c>
      <c r="U17" s="76">
        <f t="shared" si="0"/>
        <v>6</v>
      </c>
      <c r="V17" s="76">
        <f t="shared" si="1"/>
        <v>2.4</v>
      </c>
      <c r="W17" s="76">
        <f t="shared" si="2"/>
        <v>24</v>
      </c>
      <c r="Y17" t="str">
        <f t="shared" si="6"/>
        <v>Step down_gown</v>
      </c>
      <c r="Z17" s="5" t="s">
        <v>20</v>
      </c>
      <c r="AA17" t="s">
        <v>13</v>
      </c>
      <c r="AB17" s="76">
        <f t="array" ref="AB17">SUM(IF($K$6:$K$133=$Y17,T$6:T$133))</f>
        <v>37</v>
      </c>
      <c r="AC17" s="76">
        <f t="array" ref="AC17">SUM(IF($K$6:$K$133=$Y17,U$6:U$133))</f>
        <v>10</v>
      </c>
      <c r="AD17" s="76">
        <f t="array" ref="AD17">SUM(IF($K$6:$K$133=$Y17,V$6:V$133))</f>
        <v>3.8000000000000003</v>
      </c>
      <c r="AE17" s="76">
        <f t="array" ref="AE17">SUM(IF($K$6:$K$133=$Y17,W$6:W$133))</f>
        <v>37</v>
      </c>
    </row>
    <row r="18" spans="3:31" x14ac:dyDescent="0.2">
      <c r="C18" s="68" t="str">
        <f t="shared" si="7"/>
        <v>Attending_ED</v>
      </c>
      <c r="D18" s="66" t="s">
        <v>24</v>
      </c>
      <c r="E18" s="66" t="s">
        <v>18</v>
      </c>
      <c r="F18" s="66">
        <v>1</v>
      </c>
      <c r="G18" s="66">
        <v>1</v>
      </c>
      <c r="H18" s="66">
        <v>0.5</v>
      </c>
      <c r="I18" s="66">
        <f>Interface!X57</f>
        <v>1</v>
      </c>
      <c r="K18" t="str">
        <f t="shared" si="3"/>
        <v>Step down_booties</v>
      </c>
      <c r="L18" t="str">
        <f t="shared" si="4"/>
        <v>RN_Step down</v>
      </c>
      <c r="M18" s="5" t="s">
        <v>3</v>
      </c>
      <c r="N18" s="5" t="s">
        <v>20</v>
      </c>
      <c r="O18" t="s">
        <v>14</v>
      </c>
      <c r="P18" s="10" t="b">
        <v>0</v>
      </c>
      <c r="Q18" s="10" t="b">
        <v>0</v>
      </c>
      <c r="R18" s="10" t="b">
        <v>0</v>
      </c>
      <c r="S18" s="10" t="b">
        <f>Interface!T106</f>
        <v>0</v>
      </c>
      <c r="T18" s="80">
        <f t="shared" si="5"/>
        <v>0</v>
      </c>
      <c r="U18" s="80">
        <f t="shared" si="0"/>
        <v>0</v>
      </c>
      <c r="V18" s="80">
        <f t="shared" si="1"/>
        <v>0</v>
      </c>
      <c r="W18" s="80">
        <f t="shared" si="2"/>
        <v>0</v>
      </c>
      <c r="Y18" t="str">
        <f t="shared" si="6"/>
        <v>Step down_booties</v>
      </c>
      <c r="Z18" s="5" t="s">
        <v>20</v>
      </c>
      <c r="AA18" t="s">
        <v>14</v>
      </c>
      <c r="AB18" s="76">
        <f t="array" ref="AB18">SUM(IF($K$6:$K$133=$Y18,T$6:T$133))</f>
        <v>0</v>
      </c>
      <c r="AC18" s="76">
        <f t="array" ref="AC18">SUM(IF($K$6:$K$133=$Y18,U$6:U$133))</f>
        <v>0</v>
      </c>
      <c r="AD18" s="76">
        <f t="array" ref="AD18">SUM(IF($K$6:$K$133=$Y18,V$6:V$133))</f>
        <v>0</v>
      </c>
      <c r="AE18" s="76">
        <f t="array" ref="AE18">SUM(IF($K$6:$K$133=$Y18,W$6:W$133))</f>
        <v>0</v>
      </c>
    </row>
    <row r="19" spans="3:31" x14ac:dyDescent="0.2">
      <c r="C19" s="68" t="str">
        <f t="shared" si="7"/>
        <v>RT_ICU</v>
      </c>
      <c r="D19" s="68" t="s">
        <v>4</v>
      </c>
      <c r="E19" s="68" t="s">
        <v>5</v>
      </c>
      <c r="F19" s="68">
        <v>12</v>
      </c>
      <c r="G19" s="68">
        <v>10</v>
      </c>
      <c r="H19" s="68">
        <v>6</v>
      </c>
      <c r="I19" s="64">
        <f>Interface!R59</f>
        <v>12</v>
      </c>
      <c r="K19" t="str">
        <f t="shared" si="3"/>
        <v>Step down_bouffant cap</v>
      </c>
      <c r="L19" t="str">
        <f t="shared" si="4"/>
        <v>RN_Step down</v>
      </c>
      <c r="M19" s="5" t="s">
        <v>3</v>
      </c>
      <c r="N19" s="5" t="s">
        <v>20</v>
      </c>
      <c r="O19" t="s">
        <v>15</v>
      </c>
      <c r="P19" s="10" t="b">
        <v>0</v>
      </c>
      <c r="Q19" s="10" t="b">
        <v>0</v>
      </c>
      <c r="R19" s="10" t="b">
        <v>0</v>
      </c>
      <c r="S19" s="10" t="b">
        <f>Interface!T108</f>
        <v>0</v>
      </c>
      <c r="T19" s="80">
        <f t="shared" si="5"/>
        <v>0</v>
      </c>
      <c r="U19" s="80">
        <f t="shared" si="0"/>
        <v>0</v>
      </c>
      <c r="V19" s="80">
        <f t="shared" si="1"/>
        <v>0</v>
      </c>
      <c r="W19" s="80">
        <f t="shared" si="2"/>
        <v>0</v>
      </c>
      <c r="Y19" t="str">
        <f t="shared" si="6"/>
        <v>Step down_bouffant cap</v>
      </c>
      <c r="Z19" s="5" t="s">
        <v>20</v>
      </c>
      <c r="AA19" t="s">
        <v>15</v>
      </c>
      <c r="AB19" s="76">
        <f t="array" ref="AB19">SUM(IF($K$6:$K$133=$Y19,T$6:T$133))</f>
        <v>0</v>
      </c>
      <c r="AC19" s="76">
        <f t="array" ref="AC19">SUM(IF($K$6:$K$133=$Y19,U$6:U$133))</f>
        <v>0</v>
      </c>
      <c r="AD19" s="76">
        <f t="array" ref="AD19">SUM(IF($K$6:$K$133=$Y19,V$6:V$133))</f>
        <v>0</v>
      </c>
      <c r="AE19" s="76">
        <f t="array" ref="AE19">SUM(IF($K$6:$K$133=$Y19,W$6:W$133))</f>
        <v>6</v>
      </c>
    </row>
    <row r="20" spans="3:31" x14ac:dyDescent="0.2">
      <c r="C20" s="68" t="str">
        <f t="shared" si="7"/>
        <v>RT_Step down</v>
      </c>
      <c r="D20" s="68" t="s">
        <v>4</v>
      </c>
      <c r="E20" s="68" t="s">
        <v>20</v>
      </c>
      <c r="F20" s="68">
        <v>6</v>
      </c>
      <c r="G20" s="68">
        <v>5</v>
      </c>
      <c r="H20" s="68">
        <v>3</v>
      </c>
      <c r="I20" s="64">
        <f>Interface!T59</f>
        <v>6</v>
      </c>
      <c r="K20" t="str">
        <f t="shared" si="3"/>
        <v>Step down_Disposable eye protection</v>
      </c>
      <c r="L20" t="str">
        <f t="shared" si="4"/>
        <v>RN_Step down</v>
      </c>
      <c r="M20" s="5" t="s">
        <v>3</v>
      </c>
      <c r="N20" s="5" t="s">
        <v>20</v>
      </c>
      <c r="O20" t="s">
        <v>0</v>
      </c>
      <c r="P20" s="10" t="b">
        <v>1</v>
      </c>
      <c r="Q20" t="b">
        <v>1</v>
      </c>
      <c r="R20" t="b">
        <v>1</v>
      </c>
      <c r="S20" t="b">
        <f>Interface!T110</f>
        <v>1</v>
      </c>
      <c r="T20" s="76">
        <f t="shared" si="5"/>
        <v>24</v>
      </c>
      <c r="U20" s="76">
        <f t="shared" si="0"/>
        <v>3.6</v>
      </c>
      <c r="V20" s="76">
        <f t="shared" si="1"/>
        <v>1.2</v>
      </c>
      <c r="W20" s="76">
        <f t="shared" si="2"/>
        <v>4.8</v>
      </c>
      <c r="Y20" t="str">
        <f t="shared" si="6"/>
        <v>Step down_Disposable eye protection</v>
      </c>
      <c r="Z20" s="5" t="s">
        <v>20</v>
      </c>
      <c r="AA20" t="s">
        <v>0</v>
      </c>
      <c r="AB20" s="76">
        <f t="array" ref="AB20">SUM(IF($K$6:$K$133=$Y20,T$6:T$133))</f>
        <v>37</v>
      </c>
      <c r="AC20" s="76">
        <f t="array" ref="AC20">SUM(IF($K$6:$K$133=$Y20,U$6:U$133))</f>
        <v>6</v>
      </c>
      <c r="AD20" s="76">
        <f t="array" ref="AD20">SUM(IF($K$6:$K$133=$Y20,V$6:V$133))</f>
        <v>1.9000000000000001</v>
      </c>
      <c r="AE20" s="76">
        <f t="array" ref="AE20">SUM(IF($K$6:$K$133=$Y20,W$6:W$133))</f>
        <v>7.4</v>
      </c>
    </row>
    <row r="21" spans="3:31" x14ac:dyDescent="0.2">
      <c r="C21" s="68" t="str">
        <f t="shared" si="7"/>
        <v>RT_Floor</v>
      </c>
      <c r="D21" s="68" t="s">
        <v>4</v>
      </c>
      <c r="E21" s="68" t="s">
        <v>21</v>
      </c>
      <c r="F21" s="82">
        <v>0</v>
      </c>
      <c r="G21" s="83">
        <v>0</v>
      </c>
      <c r="H21" s="83">
        <v>0</v>
      </c>
      <c r="I21" s="64">
        <f>Interface!V59</f>
        <v>0</v>
      </c>
      <c r="K21" t="str">
        <f t="shared" si="3"/>
        <v>Step down_PAPR</v>
      </c>
      <c r="L21" t="str">
        <f t="shared" si="4"/>
        <v>RN_Step down</v>
      </c>
      <c r="M21" s="5" t="s">
        <v>3</v>
      </c>
      <c r="N21" s="5" t="s">
        <v>20</v>
      </c>
      <c r="O21" t="s">
        <v>2</v>
      </c>
      <c r="P21" s="10" t="b">
        <v>0</v>
      </c>
      <c r="Q21" t="b">
        <v>0</v>
      </c>
      <c r="R21" t="b">
        <v>0</v>
      </c>
      <c r="S21" t="b">
        <f>Interface!T112</f>
        <v>0</v>
      </c>
      <c r="T21" s="76">
        <f t="shared" si="5"/>
        <v>0</v>
      </c>
      <c r="U21" s="76">
        <f t="shared" si="0"/>
        <v>0</v>
      </c>
      <c r="V21" s="76">
        <f t="shared" si="1"/>
        <v>0</v>
      </c>
      <c r="W21" s="76">
        <f t="shared" si="2"/>
        <v>0</v>
      </c>
      <c r="Y21" t="str">
        <f t="shared" si="6"/>
        <v>Step down_PAPR</v>
      </c>
      <c r="Z21" s="5" t="s">
        <v>20</v>
      </c>
      <c r="AA21" t="s">
        <v>2</v>
      </c>
      <c r="AB21" s="76">
        <f t="array" ref="AB21">SUM(IF($K$6:$K$133=$Y21,T$6:T$133))</f>
        <v>0</v>
      </c>
      <c r="AC21" s="76">
        <f t="array" ref="AC21">SUM(IF($K$6:$K$133=$Y21,U$6:U$133))</f>
        <v>0</v>
      </c>
      <c r="AD21" s="76">
        <f t="array" ref="AD21">SUM(IF($K$6:$K$133=$Y21,V$6:V$133))</f>
        <v>0</v>
      </c>
      <c r="AE21" s="76">
        <f t="array" ref="AE21">SUM(IF($K$6:$K$133=$Y21,W$6:W$133))</f>
        <v>0</v>
      </c>
    </row>
    <row r="22" spans="3:31" x14ac:dyDescent="0.2">
      <c r="C22" s="68" t="str">
        <f t="shared" si="7"/>
        <v>RT_ED</v>
      </c>
      <c r="D22" s="68" t="s">
        <v>4</v>
      </c>
      <c r="E22" s="68" t="s">
        <v>18</v>
      </c>
      <c r="F22" s="82">
        <v>0</v>
      </c>
      <c r="G22" s="83">
        <v>0</v>
      </c>
      <c r="H22" s="83">
        <v>0</v>
      </c>
      <c r="I22" s="64">
        <f>Interface!X59</f>
        <v>0</v>
      </c>
      <c r="K22" s="6" t="str">
        <f t="shared" si="3"/>
        <v>Floor_N95</v>
      </c>
      <c r="L22" s="6" t="str">
        <f t="shared" si="4"/>
        <v>RN_Floor</v>
      </c>
      <c r="M22" s="7" t="s">
        <v>3</v>
      </c>
      <c r="N22" s="7" t="s">
        <v>21</v>
      </c>
      <c r="O22" s="6" t="s">
        <v>1</v>
      </c>
      <c r="P22" s="6" t="b">
        <v>1</v>
      </c>
      <c r="Q22" s="6" t="b">
        <v>1</v>
      </c>
      <c r="R22" s="6" t="b">
        <v>1</v>
      </c>
      <c r="S22" s="6" t="b">
        <f>Interface!V98</f>
        <v>1</v>
      </c>
      <c r="T22" s="75">
        <f t="shared" si="5"/>
        <v>12</v>
      </c>
      <c r="U22" s="75">
        <f t="shared" si="0"/>
        <v>0.8</v>
      </c>
      <c r="V22" s="75">
        <f t="shared" si="1"/>
        <v>0.3</v>
      </c>
      <c r="W22" s="75">
        <f t="shared" si="2"/>
        <v>24</v>
      </c>
      <c r="Y22" s="6" t="str">
        <f t="shared" si="6"/>
        <v>Floor_N95</v>
      </c>
      <c r="Z22" s="7" t="s">
        <v>21</v>
      </c>
      <c r="AA22" s="6" t="s">
        <v>1</v>
      </c>
      <c r="AB22" s="75">
        <f t="array" ref="AB22">SUM(IF($K$6:$K$133=$Y22,T$6:T$133))</f>
        <v>16</v>
      </c>
      <c r="AC22" s="75">
        <f t="array" ref="AC22">SUM(IF($K$6:$K$133=$Y22,U$6:U$133))</f>
        <v>1.1000000000000001</v>
      </c>
      <c r="AD22" s="75">
        <f t="array" ref="AD22">SUM(IF($K$6:$K$133=$Y22,V$6:V$133))</f>
        <v>0.375</v>
      </c>
      <c r="AE22" s="75">
        <f t="array" ref="AE22">SUM(IF($K$6:$K$133=$Y22,W$6:W$133))</f>
        <v>28</v>
      </c>
    </row>
    <row r="23" spans="3:31" x14ac:dyDescent="0.2">
      <c r="C23" s="11"/>
      <c r="D23" s="11"/>
      <c r="E23" s="11"/>
      <c r="F23" s="11"/>
      <c r="G23" s="11"/>
      <c r="H23" s="11"/>
      <c r="I23" s="11"/>
      <c r="K23" s="6" t="str">
        <f t="shared" si="3"/>
        <v>Floor_Surgical mask</v>
      </c>
      <c r="L23" s="6" t="str">
        <f t="shared" si="4"/>
        <v>RN_Floor</v>
      </c>
      <c r="M23" s="7" t="s">
        <v>3</v>
      </c>
      <c r="N23" s="7" t="s">
        <v>21</v>
      </c>
      <c r="O23" s="6" t="s">
        <v>11</v>
      </c>
      <c r="P23" s="6" t="b">
        <v>1</v>
      </c>
      <c r="Q23" s="6" t="b">
        <v>1</v>
      </c>
      <c r="R23" s="6" t="b">
        <v>1</v>
      </c>
      <c r="S23" s="6" t="b">
        <f>Interface!V100</f>
        <v>1</v>
      </c>
      <c r="T23" s="75">
        <f t="shared" si="5"/>
        <v>12</v>
      </c>
      <c r="U23" s="75">
        <f t="shared" si="0"/>
        <v>0.8</v>
      </c>
      <c r="V23" s="75">
        <f t="shared" si="1"/>
        <v>0.3</v>
      </c>
      <c r="W23" s="75">
        <f t="shared" si="2"/>
        <v>24</v>
      </c>
      <c r="Y23" s="6" t="str">
        <f t="shared" si="6"/>
        <v>Floor_Surgical mask</v>
      </c>
      <c r="Z23" s="7" t="s">
        <v>21</v>
      </c>
      <c r="AA23" s="6" t="s">
        <v>11</v>
      </c>
      <c r="AB23" s="75">
        <f t="array" ref="AB23">SUM(IF($K$6:$K$133=$Y23,T$6:T$133))</f>
        <v>16</v>
      </c>
      <c r="AC23" s="75">
        <f t="array" ref="AC23">SUM(IF($K$6:$K$133=$Y23,U$6:U$133))</f>
        <v>1.1000000000000001</v>
      </c>
      <c r="AD23" s="75">
        <f t="array" ref="AD23">SUM(IF($K$6:$K$133=$Y23,V$6:V$133))</f>
        <v>0.375</v>
      </c>
      <c r="AE23" s="75">
        <f t="array" ref="AE23">SUM(IF($K$6:$K$133=$Y23,W$6:W$133))</f>
        <v>28</v>
      </c>
    </row>
    <row r="24" spans="3:31" x14ac:dyDescent="0.2">
      <c r="K24" s="6" t="str">
        <f t="shared" si="3"/>
        <v>Floor_glove</v>
      </c>
      <c r="L24" s="6" t="str">
        <f t="shared" si="4"/>
        <v>RN_Floor</v>
      </c>
      <c r="M24" s="7" t="s">
        <v>3</v>
      </c>
      <c r="N24" s="7" t="s">
        <v>21</v>
      </c>
      <c r="O24" s="6" t="s">
        <v>12</v>
      </c>
      <c r="P24" s="6" t="b">
        <v>1</v>
      </c>
      <c r="Q24" s="6" t="b">
        <v>1</v>
      </c>
      <c r="R24" s="6" t="b">
        <v>1</v>
      </c>
      <c r="S24" s="6" t="b">
        <f>Interface!V102</f>
        <v>1</v>
      </c>
      <c r="T24" s="75">
        <f t="shared" si="5"/>
        <v>12</v>
      </c>
      <c r="U24" s="75">
        <f t="shared" si="0"/>
        <v>2.6666666666666665</v>
      </c>
      <c r="V24" s="75">
        <f t="shared" si="1"/>
        <v>1.2</v>
      </c>
      <c r="W24" s="75">
        <f t="shared" si="2"/>
        <v>24</v>
      </c>
      <c r="Y24" s="6" t="str">
        <f t="shared" si="6"/>
        <v>Floor_glove</v>
      </c>
      <c r="Z24" s="7" t="s">
        <v>21</v>
      </c>
      <c r="AA24" s="6" t="s">
        <v>12</v>
      </c>
      <c r="AB24" s="75">
        <f t="array" ref="AB24">SUM(IF($K$6:$K$133=$Y24,T$6:T$133))</f>
        <v>16</v>
      </c>
      <c r="AC24" s="75">
        <f t="array" ref="AC24">SUM(IF($K$6:$K$133=$Y24,U$6:U$133))</f>
        <v>3.6666666666666665</v>
      </c>
      <c r="AD24" s="75">
        <f t="array" ref="AD24">SUM(IF($K$6:$K$133=$Y24,V$6:V$133))</f>
        <v>1.5</v>
      </c>
      <c r="AE24" s="75">
        <f t="array" ref="AE24">SUM(IF($K$6:$K$133=$Y24,W$6:W$133))</f>
        <v>28</v>
      </c>
    </row>
    <row r="25" spans="3:31" x14ac:dyDescent="0.2">
      <c r="C25" s="11"/>
      <c r="D25" s="11"/>
      <c r="E25" s="11"/>
      <c r="F25" s="11"/>
      <c r="G25" s="11"/>
      <c r="H25" s="11"/>
      <c r="K25" s="6" t="str">
        <f t="shared" si="3"/>
        <v>Floor_gown</v>
      </c>
      <c r="L25" s="6" t="str">
        <f t="shared" si="4"/>
        <v>RN_Floor</v>
      </c>
      <c r="M25" s="7" t="s">
        <v>3</v>
      </c>
      <c r="N25" s="7" t="s">
        <v>21</v>
      </c>
      <c r="O25" s="6" t="s">
        <v>13</v>
      </c>
      <c r="P25" s="6" t="b">
        <v>1</v>
      </c>
      <c r="Q25" s="6" t="b">
        <v>1</v>
      </c>
      <c r="R25" s="6" t="b">
        <v>1</v>
      </c>
      <c r="S25" s="6" t="b">
        <f>Interface!V104</f>
        <v>1</v>
      </c>
      <c r="T25" s="75">
        <f t="shared" si="5"/>
        <v>12</v>
      </c>
      <c r="U25" s="75">
        <f t="shared" si="0"/>
        <v>2.6666666666666665</v>
      </c>
      <c r="V25" s="75">
        <f t="shared" si="1"/>
        <v>1.2</v>
      </c>
      <c r="W25" s="75">
        <f t="shared" si="2"/>
        <v>24</v>
      </c>
      <c r="Y25" s="6" t="str">
        <f t="shared" si="6"/>
        <v>Floor_gown</v>
      </c>
      <c r="Z25" s="7" t="s">
        <v>21</v>
      </c>
      <c r="AA25" s="6" t="s">
        <v>13</v>
      </c>
      <c r="AB25" s="75">
        <f t="array" ref="AB25">SUM(IF($K$6:$K$133=$Y25,T$6:T$133))</f>
        <v>16</v>
      </c>
      <c r="AC25" s="75">
        <f t="array" ref="AC25">SUM(IF($K$6:$K$133=$Y25,U$6:U$133))</f>
        <v>3.6666666666666665</v>
      </c>
      <c r="AD25" s="75">
        <f t="array" ref="AD25">SUM(IF($K$6:$K$133=$Y25,V$6:V$133))</f>
        <v>1.5</v>
      </c>
      <c r="AE25" s="75">
        <f t="array" ref="AE25">SUM(IF($K$6:$K$133=$Y25,W$6:W$133))</f>
        <v>28</v>
      </c>
    </row>
    <row r="26" spans="3:31" ht="17" thickBot="1" x14ac:dyDescent="0.25">
      <c r="C26" s="11"/>
      <c r="D26" s="132" t="s">
        <v>38</v>
      </c>
      <c r="E26" s="132"/>
      <c r="F26" s="132"/>
      <c r="G26" s="132"/>
      <c r="H26" s="11"/>
      <c r="K26" s="6" t="str">
        <f t="shared" si="3"/>
        <v>Floor_booties</v>
      </c>
      <c r="L26" s="6" t="str">
        <f t="shared" si="4"/>
        <v>RN_Floor</v>
      </c>
      <c r="M26" s="7" t="s">
        <v>3</v>
      </c>
      <c r="N26" s="7" t="s">
        <v>21</v>
      </c>
      <c r="O26" s="6" t="s">
        <v>14</v>
      </c>
      <c r="P26" s="6" t="b">
        <v>0</v>
      </c>
      <c r="Q26" s="6" t="b">
        <v>0</v>
      </c>
      <c r="R26" s="6" t="b">
        <v>0</v>
      </c>
      <c r="S26" s="6" t="b">
        <f>Interface!V106</f>
        <v>0</v>
      </c>
      <c r="T26" s="75">
        <f t="shared" si="5"/>
        <v>0</v>
      </c>
      <c r="U26" s="75">
        <f t="shared" si="0"/>
        <v>0</v>
      </c>
      <c r="V26" s="75">
        <f t="shared" si="1"/>
        <v>0</v>
      </c>
      <c r="W26" s="75">
        <f t="shared" si="2"/>
        <v>0</v>
      </c>
      <c r="Y26" s="6" t="str">
        <f t="shared" si="6"/>
        <v>Floor_booties</v>
      </c>
      <c r="Z26" s="7" t="s">
        <v>21</v>
      </c>
      <c r="AA26" s="6" t="s">
        <v>14</v>
      </c>
      <c r="AB26" s="75">
        <f t="array" ref="AB26">SUM(IF($K$6:$K$133=$Y26,T$6:T$133))</f>
        <v>0</v>
      </c>
      <c r="AC26" s="75">
        <f t="array" ref="AC26">SUM(IF($K$6:$K$133=$Y26,U$6:U$133))</f>
        <v>0</v>
      </c>
      <c r="AD26" s="75">
        <f t="array" ref="AD26">SUM(IF($K$6:$K$133=$Y26,V$6:V$133))</f>
        <v>0</v>
      </c>
      <c r="AE26" s="75">
        <f t="array" ref="AE26">SUM(IF($K$6:$K$133=$Y26,W$6:W$133))</f>
        <v>0</v>
      </c>
    </row>
    <row r="27" spans="3:31" ht="17" thickBot="1" x14ac:dyDescent="0.25">
      <c r="C27" s="2" t="s">
        <v>31</v>
      </c>
      <c r="D27" s="2" t="s">
        <v>9</v>
      </c>
      <c r="E27" s="2" t="s">
        <v>7</v>
      </c>
      <c r="F27" s="2" t="s">
        <v>8</v>
      </c>
      <c r="G27" s="2" t="s">
        <v>26</v>
      </c>
      <c r="H27" s="11"/>
      <c r="K27" s="6" t="str">
        <f t="shared" si="3"/>
        <v>Floor_bouffant cap</v>
      </c>
      <c r="L27" s="6" t="str">
        <f t="shared" si="4"/>
        <v>RN_Floor</v>
      </c>
      <c r="M27" s="7" t="s">
        <v>3</v>
      </c>
      <c r="N27" s="7" t="s">
        <v>21</v>
      </c>
      <c r="O27" s="6" t="s">
        <v>15</v>
      </c>
      <c r="P27" s="6" t="b">
        <v>0</v>
      </c>
      <c r="Q27" s="6" t="b">
        <v>0</v>
      </c>
      <c r="R27" s="6" t="b">
        <v>0</v>
      </c>
      <c r="S27" s="6" t="b">
        <f>Interface!V108</f>
        <v>0</v>
      </c>
      <c r="T27" s="75">
        <f t="shared" si="5"/>
        <v>0</v>
      </c>
      <c r="U27" s="75">
        <f t="shared" si="0"/>
        <v>0</v>
      </c>
      <c r="V27" s="75">
        <f t="shared" si="1"/>
        <v>0</v>
      </c>
      <c r="W27" s="75">
        <f t="shared" si="2"/>
        <v>0</v>
      </c>
      <c r="Y27" s="6" t="str">
        <f t="shared" si="6"/>
        <v>Floor_bouffant cap</v>
      </c>
      <c r="Z27" s="7" t="s">
        <v>21</v>
      </c>
      <c r="AA27" s="6" t="s">
        <v>15</v>
      </c>
      <c r="AB27" s="75">
        <f t="array" ref="AB27">SUM(IF($K$6:$K$133=$Y27,T$6:T$133))</f>
        <v>0</v>
      </c>
      <c r="AC27" s="75">
        <f t="array" ref="AC27">SUM(IF($K$6:$K$133=$Y27,U$6:U$133))</f>
        <v>0</v>
      </c>
      <c r="AD27" s="75">
        <f t="array" ref="AD27">SUM(IF($K$6:$K$133=$Y27,V$6:V$133))</f>
        <v>0</v>
      </c>
      <c r="AE27" s="75">
        <f t="array" ref="AE27">SUM(IF($K$6:$K$133=$Y27,W$6:W$133))</f>
        <v>0</v>
      </c>
    </row>
    <row r="28" spans="3:31" x14ac:dyDescent="0.2">
      <c r="C28" s="11" t="s">
        <v>1</v>
      </c>
      <c r="D28" s="11">
        <v>1</v>
      </c>
      <c r="E28" s="12">
        <v>10</v>
      </c>
      <c r="F28" s="12">
        <v>20</v>
      </c>
      <c r="G28" s="12">
        <f>Interface!R61</f>
        <v>1</v>
      </c>
      <c r="H28" s="11"/>
      <c r="K28" s="6" t="str">
        <f t="shared" si="3"/>
        <v>Floor_Disposable eye protection</v>
      </c>
      <c r="L28" s="6" t="str">
        <f t="shared" si="4"/>
        <v>RN_Floor</v>
      </c>
      <c r="M28" s="7" t="s">
        <v>3</v>
      </c>
      <c r="N28" s="7" t="s">
        <v>21</v>
      </c>
      <c r="O28" s="6" t="s">
        <v>0</v>
      </c>
      <c r="P28" s="6" t="b">
        <v>1</v>
      </c>
      <c r="Q28" s="6" t="b">
        <v>1</v>
      </c>
      <c r="R28" s="6" t="b">
        <v>1</v>
      </c>
      <c r="S28" s="6" t="b">
        <f>Interface!V110</f>
        <v>1</v>
      </c>
      <c r="T28" s="75">
        <f t="shared" si="5"/>
        <v>12</v>
      </c>
      <c r="U28" s="75">
        <f t="shared" si="0"/>
        <v>1.6</v>
      </c>
      <c r="V28" s="75">
        <f t="shared" si="1"/>
        <v>0.6</v>
      </c>
      <c r="W28" s="75">
        <f t="shared" si="2"/>
        <v>4.8</v>
      </c>
      <c r="Y28" s="6" t="str">
        <f t="shared" si="6"/>
        <v>Floor_Disposable eye protection</v>
      </c>
      <c r="Z28" s="7" t="s">
        <v>21</v>
      </c>
      <c r="AA28" s="6" t="s">
        <v>0</v>
      </c>
      <c r="AB28" s="75">
        <f t="array" ref="AB28">SUM(IF($K$6:$K$133=$Y28,T$6:T$133))</f>
        <v>16</v>
      </c>
      <c r="AC28" s="75">
        <f t="array" ref="AC28">SUM(IF($K$6:$K$133=$Y28,U$6:U$133))</f>
        <v>2.2000000000000002</v>
      </c>
      <c r="AD28" s="75">
        <f t="array" ref="AD28">SUM(IF($K$6:$K$133=$Y28,V$6:V$133))</f>
        <v>0.75</v>
      </c>
      <c r="AE28" s="75">
        <f t="array" ref="AE28">SUM(IF($K$6:$K$133=$Y28,W$6:W$133))</f>
        <v>5.6</v>
      </c>
    </row>
    <row r="29" spans="3:31" x14ac:dyDescent="0.2">
      <c r="C29" s="11" t="s">
        <v>11</v>
      </c>
      <c r="D29" s="11">
        <v>1</v>
      </c>
      <c r="E29" s="12">
        <v>10</v>
      </c>
      <c r="F29" s="12">
        <v>20</v>
      </c>
      <c r="G29" s="12">
        <f>Interface!R63</f>
        <v>1</v>
      </c>
      <c r="H29" s="11"/>
      <c r="K29" s="6" t="str">
        <f t="shared" si="3"/>
        <v>Floor_PAPR</v>
      </c>
      <c r="L29" s="6" t="str">
        <f t="shared" si="4"/>
        <v>RN_Floor</v>
      </c>
      <c r="M29" s="7" t="s">
        <v>3</v>
      </c>
      <c r="N29" s="7" t="s">
        <v>21</v>
      </c>
      <c r="O29" s="6" t="s">
        <v>2</v>
      </c>
      <c r="P29" s="6" t="b">
        <v>0</v>
      </c>
      <c r="Q29" s="6" t="b">
        <v>0</v>
      </c>
      <c r="R29" s="6" t="b">
        <v>0</v>
      </c>
      <c r="S29" s="6" t="b">
        <f>Interface!V112</f>
        <v>0</v>
      </c>
      <c r="T29" s="75">
        <f t="shared" si="5"/>
        <v>0</v>
      </c>
      <c r="U29" s="75">
        <f t="shared" si="0"/>
        <v>0</v>
      </c>
      <c r="V29" s="75">
        <f t="shared" si="1"/>
        <v>0</v>
      </c>
      <c r="W29" s="75">
        <f t="shared" si="2"/>
        <v>0</v>
      </c>
      <c r="Y29" s="6" t="str">
        <f t="shared" si="6"/>
        <v>Floor_PAPR</v>
      </c>
      <c r="Z29" s="7" t="s">
        <v>21</v>
      </c>
      <c r="AA29" s="6" t="s">
        <v>2</v>
      </c>
      <c r="AB29" s="75">
        <f t="array" ref="AB29">SUM(IF($K$6:$K$133=$Y29,T$6:T$133))</f>
        <v>0</v>
      </c>
      <c r="AC29" s="75">
        <f t="array" ref="AC29">SUM(IF($K$6:$K$133=$Y29,U$6:U$133))</f>
        <v>0</v>
      </c>
      <c r="AD29" s="75">
        <f t="array" ref="AD29">SUM(IF($K$6:$K$133=$Y29,V$6:V$133))</f>
        <v>0</v>
      </c>
      <c r="AE29" s="75">
        <f t="array" ref="AE29">SUM(IF($K$6:$K$133=$Y29,W$6:W$133))</f>
        <v>0</v>
      </c>
    </row>
    <row r="30" spans="3:31" x14ac:dyDescent="0.2">
      <c r="C30" s="11" t="s">
        <v>12</v>
      </c>
      <c r="D30" s="11">
        <v>1</v>
      </c>
      <c r="E30" s="12">
        <v>3</v>
      </c>
      <c r="F30" s="12">
        <v>5</v>
      </c>
      <c r="G30" s="12">
        <f>Interface!R65</f>
        <v>1</v>
      </c>
      <c r="H30" s="11"/>
      <c r="K30" t="str">
        <f t="shared" si="3"/>
        <v>ED_N95</v>
      </c>
      <c r="L30" t="str">
        <f t="shared" si="4"/>
        <v>RN_ED</v>
      </c>
      <c r="M30" s="5" t="s">
        <v>3</v>
      </c>
      <c r="N30" s="5" t="s">
        <v>18</v>
      </c>
      <c r="O30" t="s">
        <v>1</v>
      </c>
      <c r="P30" s="10" t="b">
        <v>1</v>
      </c>
      <c r="Q30" t="b">
        <v>1</v>
      </c>
      <c r="R30" t="b">
        <v>1</v>
      </c>
      <c r="S30" t="b">
        <f>Interface!X98</f>
        <v>1</v>
      </c>
      <c r="T30" s="76">
        <f t="shared" si="5"/>
        <v>20</v>
      </c>
      <c r="U30" s="76">
        <f t="shared" si="0"/>
        <v>2</v>
      </c>
      <c r="V30" s="76">
        <f t="shared" si="1"/>
        <v>1</v>
      </c>
      <c r="W30" s="76">
        <f t="shared" si="2"/>
        <v>20</v>
      </c>
      <c r="Y30" t="str">
        <f t="shared" si="6"/>
        <v>ED_N95</v>
      </c>
      <c r="Z30" s="5" t="s">
        <v>18</v>
      </c>
      <c r="AA30" t="s">
        <v>1</v>
      </c>
      <c r="AB30" s="76">
        <f t="array" ref="AB30">SUM(IF($K$6:$K$133=$Y30,T$6:T$133))</f>
        <v>23</v>
      </c>
      <c r="AC30" s="76">
        <f t="array" ref="AC30">SUM(IF($K$6:$K$133=$Y30,U$6:U$133))</f>
        <v>2.3000000000000003</v>
      </c>
      <c r="AD30" s="76">
        <f t="array" ref="AD30">SUM(IF($K$6:$K$133=$Y30,V$6:V$133))</f>
        <v>1.075</v>
      </c>
      <c r="AE30" s="76">
        <f t="array" ref="AE30">SUM(IF($K$6:$K$133=$Y30,W$6:W$133))</f>
        <v>23</v>
      </c>
    </row>
    <row r="31" spans="3:31" x14ac:dyDescent="0.2">
      <c r="C31" s="11" t="s">
        <v>13</v>
      </c>
      <c r="D31" s="11">
        <v>1</v>
      </c>
      <c r="E31" s="12">
        <v>3</v>
      </c>
      <c r="F31" s="12">
        <v>5</v>
      </c>
      <c r="G31" s="12">
        <f>Interface!R67</f>
        <v>1</v>
      </c>
      <c r="H31" s="11"/>
      <c r="K31" t="str">
        <f t="shared" si="3"/>
        <v>ED_Surgical mask</v>
      </c>
      <c r="L31" t="str">
        <f t="shared" si="4"/>
        <v>RN_ED</v>
      </c>
      <c r="M31" s="5" t="s">
        <v>3</v>
      </c>
      <c r="N31" s="5" t="s">
        <v>18</v>
      </c>
      <c r="O31" t="s">
        <v>11</v>
      </c>
      <c r="P31" t="b">
        <v>1</v>
      </c>
      <c r="Q31" t="b">
        <v>1</v>
      </c>
      <c r="R31" t="b">
        <v>1</v>
      </c>
      <c r="S31" t="b">
        <f>Interface!X100</f>
        <v>1</v>
      </c>
      <c r="T31" s="76">
        <f t="shared" si="5"/>
        <v>20</v>
      </c>
      <c r="U31" s="76">
        <f t="shared" si="0"/>
        <v>2</v>
      </c>
      <c r="V31" s="76">
        <f t="shared" si="1"/>
        <v>1</v>
      </c>
      <c r="W31" s="76">
        <f t="shared" si="2"/>
        <v>20</v>
      </c>
      <c r="Y31" t="str">
        <f t="shared" si="6"/>
        <v>ED_Surgical mask</v>
      </c>
      <c r="Z31" s="5" t="s">
        <v>18</v>
      </c>
      <c r="AA31" t="s">
        <v>11</v>
      </c>
      <c r="AB31" s="76">
        <f t="array" ref="AB31">SUM(IF($K$6:$K$133=$Y31,T$6:T$133))</f>
        <v>23</v>
      </c>
      <c r="AC31" s="76">
        <f t="array" ref="AC31">SUM(IF($K$6:$K$133=$Y31,U$6:U$133))</f>
        <v>2.3000000000000003</v>
      </c>
      <c r="AD31" s="76">
        <f t="array" ref="AD31">SUM(IF($K$6:$K$133=$Y31,V$6:V$133))</f>
        <v>1.075</v>
      </c>
      <c r="AE31" s="76">
        <f t="array" ref="AE31">SUM(IF($K$6:$K$133=$Y31,W$6:W$133))</f>
        <v>23</v>
      </c>
    </row>
    <row r="32" spans="3:31" x14ac:dyDescent="0.2">
      <c r="C32" s="11" t="s">
        <v>14</v>
      </c>
      <c r="D32" s="11">
        <v>1</v>
      </c>
      <c r="E32" s="12">
        <v>3</v>
      </c>
      <c r="F32" s="12">
        <v>5</v>
      </c>
      <c r="G32" s="12">
        <f>Interface!R69</f>
        <v>1</v>
      </c>
      <c r="H32" s="11"/>
      <c r="K32" t="str">
        <f t="shared" si="3"/>
        <v>ED_glove</v>
      </c>
      <c r="L32" t="str">
        <f t="shared" si="4"/>
        <v>RN_ED</v>
      </c>
      <c r="M32" s="5" t="s">
        <v>3</v>
      </c>
      <c r="N32" s="5" t="s">
        <v>18</v>
      </c>
      <c r="O32" t="s">
        <v>12</v>
      </c>
      <c r="P32" t="b">
        <v>1</v>
      </c>
      <c r="Q32" t="b">
        <v>1</v>
      </c>
      <c r="R32" t="b">
        <v>1</v>
      </c>
      <c r="S32" t="b">
        <f>Interface!X102</f>
        <v>1</v>
      </c>
      <c r="T32" s="76">
        <f t="shared" si="5"/>
        <v>20</v>
      </c>
      <c r="U32" s="76">
        <f t="shared" si="0"/>
        <v>6.666666666666667</v>
      </c>
      <c r="V32" s="76">
        <f t="shared" si="1"/>
        <v>4</v>
      </c>
      <c r="W32" s="76">
        <f t="shared" si="2"/>
        <v>20</v>
      </c>
      <c r="Y32" t="str">
        <f t="shared" si="6"/>
        <v>ED_glove</v>
      </c>
      <c r="Z32" s="5" t="s">
        <v>18</v>
      </c>
      <c r="AA32" t="s">
        <v>12</v>
      </c>
      <c r="AB32" s="76">
        <f t="array" ref="AB32">SUM(IF($K$6:$K$133=$Y32,T$6:T$133))</f>
        <v>23</v>
      </c>
      <c r="AC32" s="76">
        <f t="array" ref="AC32">SUM(IF($K$6:$K$133=$Y32,U$6:U$133))</f>
        <v>7.666666666666667</v>
      </c>
      <c r="AD32" s="76">
        <f t="array" ref="AD32">SUM(IF($K$6:$K$133=$Y32,V$6:V$133))</f>
        <v>4.3</v>
      </c>
      <c r="AE32" s="76">
        <f t="array" ref="AE32">SUM(IF($K$6:$K$133=$Y32,W$6:W$133))</f>
        <v>23</v>
      </c>
    </row>
    <row r="33" spans="3:31" x14ac:dyDescent="0.2">
      <c r="C33" s="11" t="s">
        <v>15</v>
      </c>
      <c r="D33" s="11">
        <v>1</v>
      </c>
      <c r="E33" s="12">
        <v>5</v>
      </c>
      <c r="F33" s="12">
        <v>10</v>
      </c>
      <c r="G33" s="12">
        <f>Interface!R71</f>
        <v>1</v>
      </c>
      <c r="H33" s="11"/>
      <c r="K33" t="str">
        <f t="shared" si="3"/>
        <v>ED_gown</v>
      </c>
      <c r="L33" t="str">
        <f t="shared" si="4"/>
        <v>RN_ED</v>
      </c>
      <c r="M33" s="5" t="s">
        <v>3</v>
      </c>
      <c r="N33" s="5" t="s">
        <v>18</v>
      </c>
      <c r="O33" t="s">
        <v>13</v>
      </c>
      <c r="P33" t="b">
        <v>1</v>
      </c>
      <c r="Q33" t="b">
        <v>1</v>
      </c>
      <c r="R33" t="b">
        <v>1</v>
      </c>
      <c r="S33" t="b">
        <f>Interface!X104</f>
        <v>1</v>
      </c>
      <c r="T33" s="76">
        <f t="shared" si="5"/>
        <v>20</v>
      </c>
      <c r="U33" s="76">
        <f t="shared" si="0"/>
        <v>6.666666666666667</v>
      </c>
      <c r="V33" s="76">
        <f t="shared" si="1"/>
        <v>4</v>
      </c>
      <c r="W33" s="76">
        <f t="shared" si="2"/>
        <v>20</v>
      </c>
      <c r="Y33" t="str">
        <f t="shared" si="6"/>
        <v>ED_gown</v>
      </c>
      <c r="Z33" s="5" t="s">
        <v>18</v>
      </c>
      <c r="AA33" t="s">
        <v>13</v>
      </c>
      <c r="AB33" s="76">
        <f t="array" ref="AB33">SUM(IF($K$6:$K$133=$Y33,T$6:T$133))</f>
        <v>23</v>
      </c>
      <c r="AC33" s="76">
        <f t="array" ref="AC33">SUM(IF($K$6:$K$133=$Y33,U$6:U$133))</f>
        <v>7.666666666666667</v>
      </c>
      <c r="AD33" s="76">
        <f t="array" ref="AD33">SUM(IF($K$6:$K$133=$Y33,V$6:V$133))</f>
        <v>4.3</v>
      </c>
      <c r="AE33" s="76">
        <f t="array" ref="AE33">SUM(IF($K$6:$K$133=$Y33,W$6:W$133))</f>
        <v>23</v>
      </c>
    </row>
    <row r="34" spans="3:31" x14ac:dyDescent="0.2">
      <c r="C34" s="11" t="s">
        <v>0</v>
      </c>
      <c r="D34" s="11">
        <v>1</v>
      </c>
      <c r="E34" s="12">
        <v>5</v>
      </c>
      <c r="F34" s="12">
        <v>10</v>
      </c>
      <c r="G34" s="12">
        <f>Interface!R73</f>
        <v>5</v>
      </c>
      <c r="H34" s="11"/>
      <c r="K34" t="str">
        <f t="shared" si="3"/>
        <v>ED_booties</v>
      </c>
      <c r="L34" t="str">
        <f t="shared" si="4"/>
        <v>RN_ED</v>
      </c>
      <c r="M34" s="5" t="s">
        <v>3</v>
      </c>
      <c r="N34" s="5" t="s">
        <v>18</v>
      </c>
      <c r="O34" t="s">
        <v>14</v>
      </c>
      <c r="P34" s="10" t="b">
        <v>0</v>
      </c>
      <c r="Q34" s="10" t="b">
        <v>0</v>
      </c>
      <c r="R34" s="10" t="b">
        <v>0</v>
      </c>
      <c r="S34" s="10" t="b">
        <f>Interface!X106</f>
        <v>0</v>
      </c>
      <c r="T34" s="80">
        <f t="shared" si="5"/>
        <v>0</v>
      </c>
      <c r="U34" s="80">
        <f t="shared" si="0"/>
        <v>0</v>
      </c>
      <c r="V34" s="80">
        <f t="shared" si="1"/>
        <v>0</v>
      </c>
      <c r="W34" s="80">
        <f t="shared" si="2"/>
        <v>0</v>
      </c>
      <c r="Y34" t="str">
        <f t="shared" si="6"/>
        <v>ED_booties</v>
      </c>
      <c r="Z34" s="5" t="s">
        <v>18</v>
      </c>
      <c r="AA34" t="s">
        <v>14</v>
      </c>
      <c r="AB34" s="76">
        <f t="array" ref="AB34">SUM(IF($K$6:$K$133=$Y34,T$6:T$133))</f>
        <v>0</v>
      </c>
      <c r="AC34" s="76">
        <f t="array" ref="AC34">SUM(IF($K$6:$K$133=$Y34,U$6:U$133))</f>
        <v>0</v>
      </c>
      <c r="AD34" s="76">
        <f t="array" ref="AD34">SUM(IF($K$6:$K$133=$Y34,V$6:V$133))</f>
        <v>0</v>
      </c>
      <c r="AE34" s="76">
        <f t="array" ref="AE34">SUM(IF($K$6:$K$133=$Y34,W$6:W$133))</f>
        <v>0</v>
      </c>
    </row>
    <row r="35" spans="3:31" x14ac:dyDescent="0.2">
      <c r="C35" s="11" t="s">
        <v>2</v>
      </c>
      <c r="D35" s="11">
        <v>1000</v>
      </c>
      <c r="E35" s="11">
        <v>1000</v>
      </c>
      <c r="F35" s="11">
        <v>1000</v>
      </c>
      <c r="G35" s="12">
        <f>Interface!R75</f>
        <v>1000</v>
      </c>
      <c r="H35" s="11"/>
      <c r="K35" t="str">
        <f t="shared" si="3"/>
        <v>ED_bouffant cap</v>
      </c>
      <c r="L35" t="str">
        <f t="shared" si="4"/>
        <v>RN_ED</v>
      </c>
      <c r="M35" s="5" t="s">
        <v>3</v>
      </c>
      <c r="N35" s="5" t="s">
        <v>18</v>
      </c>
      <c r="O35" t="s">
        <v>15</v>
      </c>
      <c r="P35" s="10" t="b">
        <v>0</v>
      </c>
      <c r="Q35" s="10" t="b">
        <v>0</v>
      </c>
      <c r="R35" s="10" t="b">
        <v>0</v>
      </c>
      <c r="S35" s="10" t="b">
        <f>Interface!X108</f>
        <v>0</v>
      </c>
      <c r="T35" s="80">
        <f t="shared" si="5"/>
        <v>0</v>
      </c>
      <c r="U35" s="80">
        <f t="shared" si="0"/>
        <v>0</v>
      </c>
      <c r="V35" s="80">
        <f t="shared" si="1"/>
        <v>0</v>
      </c>
      <c r="W35" s="80">
        <f t="shared" si="2"/>
        <v>0</v>
      </c>
      <c r="Y35" t="str">
        <f t="shared" si="6"/>
        <v>ED_bouffant cap</v>
      </c>
      <c r="Z35" s="5" t="s">
        <v>18</v>
      </c>
      <c r="AA35" t="s">
        <v>15</v>
      </c>
      <c r="AB35" s="76">
        <f t="array" ref="AB35">SUM(IF($K$6:$K$133=$Y35,T$6:T$133))</f>
        <v>0</v>
      </c>
      <c r="AC35" s="76">
        <f t="array" ref="AC35">SUM(IF($K$6:$K$133=$Y35,U$6:U$133))</f>
        <v>0</v>
      </c>
      <c r="AD35" s="76">
        <f t="array" ref="AD35">SUM(IF($K$6:$K$133=$Y35,V$6:V$133))</f>
        <v>0</v>
      </c>
      <c r="AE35" s="76">
        <f t="array" ref="AE35">SUM(IF($K$6:$K$133=$Y35,W$6:W$133))</f>
        <v>0</v>
      </c>
    </row>
    <row r="36" spans="3:31" x14ac:dyDescent="0.2">
      <c r="C36" s="11"/>
      <c r="D36" s="11"/>
      <c r="E36" s="11"/>
      <c r="F36" s="11"/>
      <c r="G36" s="11"/>
      <c r="H36" s="11"/>
      <c r="K36" t="str">
        <f t="shared" si="3"/>
        <v>ED_Disposable eye protection</v>
      </c>
      <c r="L36" t="str">
        <f t="shared" si="4"/>
        <v>RN_ED</v>
      </c>
      <c r="M36" s="5" t="s">
        <v>3</v>
      </c>
      <c r="N36" s="5" t="s">
        <v>18</v>
      </c>
      <c r="O36" t="s">
        <v>0</v>
      </c>
      <c r="P36" s="10" t="b">
        <v>1</v>
      </c>
      <c r="Q36" t="b">
        <v>1</v>
      </c>
      <c r="R36" t="b">
        <v>1</v>
      </c>
      <c r="S36" t="b">
        <f>Interface!X110</f>
        <v>1</v>
      </c>
      <c r="T36" s="76">
        <f t="shared" si="5"/>
        <v>20</v>
      </c>
      <c r="U36" s="76">
        <f t="shared" si="0"/>
        <v>4</v>
      </c>
      <c r="V36" s="76">
        <f t="shared" si="1"/>
        <v>2</v>
      </c>
      <c r="W36" s="76">
        <f t="shared" si="2"/>
        <v>4</v>
      </c>
      <c r="Y36" t="str">
        <f t="shared" si="6"/>
        <v>ED_Disposable eye protection</v>
      </c>
      <c r="Z36" s="5" t="s">
        <v>18</v>
      </c>
      <c r="AA36" t="s">
        <v>0</v>
      </c>
      <c r="AB36" s="76">
        <f t="array" ref="AB36">SUM(IF($K$6:$K$133=$Y36,T$6:T$133))</f>
        <v>23</v>
      </c>
      <c r="AC36" s="76">
        <f t="array" ref="AC36">SUM(IF($K$6:$K$133=$Y36,U$6:U$133))</f>
        <v>4.6000000000000005</v>
      </c>
      <c r="AD36" s="76">
        <f t="array" ref="AD36">SUM(IF($K$6:$K$133=$Y36,V$6:V$133))</f>
        <v>2.15</v>
      </c>
      <c r="AE36" s="76">
        <f t="array" ref="AE36">SUM(IF($K$6:$K$133=$Y36,W$6:W$133))</f>
        <v>4.6000000000000005</v>
      </c>
    </row>
    <row r="37" spans="3:31" x14ac:dyDescent="0.2">
      <c r="K37" t="str">
        <f t="shared" si="3"/>
        <v>ED_PAPR</v>
      </c>
      <c r="L37" t="str">
        <f t="shared" si="4"/>
        <v>RN_ED</v>
      </c>
      <c r="M37" s="5" t="s">
        <v>3</v>
      </c>
      <c r="N37" s="5" t="s">
        <v>18</v>
      </c>
      <c r="O37" t="s">
        <v>2</v>
      </c>
      <c r="P37" t="b">
        <v>0</v>
      </c>
      <c r="Q37" t="b">
        <v>0</v>
      </c>
      <c r="R37" t="b">
        <v>0</v>
      </c>
      <c r="S37" t="b">
        <f>Interface!X112</f>
        <v>0</v>
      </c>
      <c r="T37" s="76">
        <f t="shared" si="5"/>
        <v>0</v>
      </c>
      <c r="U37" s="76">
        <f t="shared" si="0"/>
        <v>0</v>
      </c>
      <c r="V37" s="76">
        <f t="shared" si="1"/>
        <v>0</v>
      </c>
      <c r="W37" s="76">
        <f t="shared" si="2"/>
        <v>0</v>
      </c>
      <c r="Y37" t="str">
        <f t="shared" si="6"/>
        <v>ED_PAPR</v>
      </c>
      <c r="Z37" s="5" t="s">
        <v>18</v>
      </c>
      <c r="AA37" t="s">
        <v>2</v>
      </c>
      <c r="AB37" s="76">
        <f t="array" ref="AB37">SUM(IF($K$6:$K$133=$Y37,T$6:T$133))</f>
        <v>0</v>
      </c>
      <c r="AC37" s="76">
        <f t="array" ref="AC37">SUM(IF($K$6:$K$133=$Y37,U$6:U$133))</f>
        <v>0</v>
      </c>
      <c r="AD37" s="76">
        <f t="array" ref="AD37">SUM(IF($K$6:$K$133=$Y37,V$6:V$133))</f>
        <v>0</v>
      </c>
      <c r="AE37" s="76">
        <f t="array" ref="AE37">SUM(IF($K$6:$K$133=$Y37,W$6:W$133))</f>
        <v>0</v>
      </c>
    </row>
    <row r="38" spans="3:31" x14ac:dyDescent="0.2">
      <c r="K38" s="6" t="str">
        <f t="shared" si="3"/>
        <v>ICU_N95</v>
      </c>
      <c r="L38" s="6" t="str">
        <f t="shared" si="4"/>
        <v>Resident_ICU</v>
      </c>
      <c r="M38" s="7" t="s">
        <v>23</v>
      </c>
      <c r="N38" s="7" t="s">
        <v>5</v>
      </c>
      <c r="O38" s="6" t="s">
        <v>1</v>
      </c>
      <c r="P38" s="6" t="b">
        <v>1</v>
      </c>
      <c r="Q38" s="6" t="b">
        <v>1</v>
      </c>
      <c r="R38" s="6" t="b">
        <v>1</v>
      </c>
      <c r="S38" s="6" t="b">
        <f>Interface!R115</f>
        <v>1</v>
      </c>
      <c r="T38" s="75">
        <f t="shared" si="5"/>
        <v>7</v>
      </c>
      <c r="U38" s="75">
        <f t="shared" si="0"/>
        <v>0.5</v>
      </c>
      <c r="V38" s="75">
        <f t="shared" si="1"/>
        <v>0.15</v>
      </c>
      <c r="W38" s="75">
        <f t="shared" si="2"/>
        <v>7</v>
      </c>
    </row>
    <row r="39" spans="3:31" x14ac:dyDescent="0.2">
      <c r="K39" s="6" t="str">
        <f t="shared" si="3"/>
        <v>ICU_Surgical mask</v>
      </c>
      <c r="L39" s="6" t="str">
        <f t="shared" si="4"/>
        <v>Resident_ICU</v>
      </c>
      <c r="M39" s="7" t="s">
        <v>23</v>
      </c>
      <c r="N39" s="7" t="s">
        <v>5</v>
      </c>
      <c r="O39" s="6" t="s">
        <v>11</v>
      </c>
      <c r="P39" s="6" t="b">
        <v>1</v>
      </c>
      <c r="Q39" s="6" t="b">
        <v>1</v>
      </c>
      <c r="R39" s="6" t="b">
        <v>1</v>
      </c>
      <c r="S39" s="6" t="b">
        <f>Interface!R117</f>
        <v>1</v>
      </c>
      <c r="T39" s="75">
        <f t="shared" si="5"/>
        <v>7</v>
      </c>
      <c r="U39" s="75">
        <f t="shared" si="0"/>
        <v>0.5</v>
      </c>
      <c r="V39" s="75">
        <f t="shared" si="1"/>
        <v>0.15</v>
      </c>
      <c r="W39" s="75">
        <f t="shared" si="2"/>
        <v>7</v>
      </c>
    </row>
    <row r="40" spans="3:31" x14ac:dyDescent="0.2">
      <c r="K40" s="6" t="str">
        <f t="shared" si="3"/>
        <v>ICU_glove</v>
      </c>
      <c r="L40" s="6" t="str">
        <f t="shared" si="4"/>
        <v>Resident_ICU</v>
      </c>
      <c r="M40" s="7" t="s">
        <v>23</v>
      </c>
      <c r="N40" s="7" t="s">
        <v>5</v>
      </c>
      <c r="O40" s="6" t="s">
        <v>12</v>
      </c>
      <c r="P40" s="6" t="b">
        <v>1</v>
      </c>
      <c r="Q40" s="6" t="b">
        <v>1</v>
      </c>
      <c r="R40" s="6" t="b">
        <v>1</v>
      </c>
      <c r="S40" s="6" t="b">
        <f>Interface!R119</f>
        <v>1</v>
      </c>
      <c r="T40" s="75">
        <f t="shared" si="5"/>
        <v>7</v>
      </c>
      <c r="U40" s="75">
        <f t="shared" si="0"/>
        <v>1.6666666666666667</v>
      </c>
      <c r="V40" s="75">
        <f t="shared" si="1"/>
        <v>0.6</v>
      </c>
      <c r="W40" s="75">
        <f t="shared" si="2"/>
        <v>7</v>
      </c>
    </row>
    <row r="41" spans="3:31" x14ac:dyDescent="0.2">
      <c r="K41" s="6" t="str">
        <f t="shared" si="3"/>
        <v>ICU_gown</v>
      </c>
      <c r="L41" s="6" t="str">
        <f t="shared" si="4"/>
        <v>Resident_ICU</v>
      </c>
      <c r="M41" s="7" t="s">
        <v>23</v>
      </c>
      <c r="N41" s="7" t="s">
        <v>5</v>
      </c>
      <c r="O41" s="6" t="s">
        <v>13</v>
      </c>
      <c r="P41" s="6" t="b">
        <v>1</v>
      </c>
      <c r="Q41" s="6" t="b">
        <v>1</v>
      </c>
      <c r="R41" s="6" t="b">
        <v>1</v>
      </c>
      <c r="S41" s="6" t="b">
        <f>Interface!R121</f>
        <v>1</v>
      </c>
      <c r="T41" s="75">
        <f t="shared" si="5"/>
        <v>7</v>
      </c>
      <c r="U41" s="75">
        <f t="shared" si="0"/>
        <v>1.6666666666666667</v>
      </c>
      <c r="V41" s="75">
        <f t="shared" si="1"/>
        <v>0.6</v>
      </c>
      <c r="W41" s="75">
        <f t="shared" si="2"/>
        <v>7</v>
      </c>
    </row>
    <row r="42" spans="3:31" x14ac:dyDescent="0.2">
      <c r="K42" s="6" t="str">
        <f t="shared" si="3"/>
        <v>ICU_booties</v>
      </c>
      <c r="L42" s="6" t="str">
        <f t="shared" si="4"/>
        <v>Resident_ICU</v>
      </c>
      <c r="M42" s="7" t="s">
        <v>23</v>
      </c>
      <c r="N42" s="7" t="s">
        <v>5</v>
      </c>
      <c r="O42" s="6" t="s">
        <v>14</v>
      </c>
      <c r="P42" s="6" t="b">
        <v>0</v>
      </c>
      <c r="Q42" s="6" t="b">
        <v>0</v>
      </c>
      <c r="R42" s="6" t="b">
        <v>0</v>
      </c>
      <c r="S42" s="6" t="b">
        <f>Interface!R123</f>
        <v>0</v>
      </c>
      <c r="T42" s="75">
        <f t="shared" si="5"/>
        <v>0</v>
      </c>
      <c r="U42" s="75">
        <f t="shared" si="0"/>
        <v>0</v>
      </c>
      <c r="V42" s="75">
        <f t="shared" si="1"/>
        <v>0</v>
      </c>
      <c r="W42" s="75">
        <f t="shared" si="2"/>
        <v>0</v>
      </c>
    </row>
    <row r="43" spans="3:31" x14ac:dyDescent="0.2">
      <c r="K43" s="6" t="str">
        <f t="shared" si="3"/>
        <v>ICU_bouffant cap</v>
      </c>
      <c r="L43" s="6" t="str">
        <f t="shared" si="4"/>
        <v>Resident_ICU</v>
      </c>
      <c r="M43" s="7" t="s">
        <v>23</v>
      </c>
      <c r="N43" s="7" t="s">
        <v>5</v>
      </c>
      <c r="O43" s="6" t="s">
        <v>15</v>
      </c>
      <c r="P43" s="6" t="b">
        <v>0</v>
      </c>
      <c r="Q43" s="6" t="b">
        <v>0</v>
      </c>
      <c r="R43" s="6" t="b">
        <v>0</v>
      </c>
      <c r="S43" s="6" t="b">
        <f>Interface!R125</f>
        <v>0</v>
      </c>
      <c r="T43" s="75">
        <f t="shared" si="5"/>
        <v>0</v>
      </c>
      <c r="U43" s="75">
        <f t="shared" si="0"/>
        <v>0</v>
      </c>
      <c r="V43" s="75">
        <f t="shared" si="1"/>
        <v>0</v>
      </c>
      <c r="W43" s="75">
        <f t="shared" si="2"/>
        <v>0</v>
      </c>
    </row>
    <row r="44" spans="3:31" x14ac:dyDescent="0.2">
      <c r="K44" s="6" t="str">
        <f t="shared" si="3"/>
        <v>ICU_Disposable eye protection</v>
      </c>
      <c r="L44" s="6" t="str">
        <f t="shared" si="4"/>
        <v>Resident_ICU</v>
      </c>
      <c r="M44" s="7" t="s">
        <v>23</v>
      </c>
      <c r="N44" s="7" t="s">
        <v>5</v>
      </c>
      <c r="O44" s="6" t="s">
        <v>0</v>
      </c>
      <c r="P44" s="6" t="b">
        <v>1</v>
      </c>
      <c r="Q44" s="6" t="b">
        <v>1</v>
      </c>
      <c r="R44" s="6" t="b">
        <v>1</v>
      </c>
      <c r="S44" s="6" t="b">
        <f>Interface!R127</f>
        <v>1</v>
      </c>
      <c r="T44" s="75">
        <f t="shared" si="5"/>
        <v>7</v>
      </c>
      <c r="U44" s="75">
        <f t="shared" si="0"/>
        <v>1</v>
      </c>
      <c r="V44" s="75">
        <f t="shared" si="1"/>
        <v>0.3</v>
      </c>
      <c r="W44" s="75">
        <f t="shared" si="2"/>
        <v>1.4</v>
      </c>
    </row>
    <row r="45" spans="3:31" x14ac:dyDescent="0.2">
      <c r="K45" s="6" t="str">
        <f t="shared" si="3"/>
        <v>ICU_PAPR</v>
      </c>
      <c r="L45" s="6" t="str">
        <f t="shared" si="4"/>
        <v>Resident_ICU</v>
      </c>
      <c r="M45" s="7" t="s">
        <v>23</v>
      </c>
      <c r="N45" s="7" t="s">
        <v>5</v>
      </c>
      <c r="O45" s="6" t="s">
        <v>2</v>
      </c>
      <c r="P45" s="6" t="b">
        <v>0</v>
      </c>
      <c r="Q45" s="6" t="b">
        <v>0</v>
      </c>
      <c r="R45" s="6" t="b">
        <v>0</v>
      </c>
      <c r="S45" s="6" t="b">
        <f>Interface!R129</f>
        <v>0</v>
      </c>
      <c r="T45" s="75">
        <f t="shared" si="5"/>
        <v>0</v>
      </c>
      <c r="U45" s="75">
        <f t="shared" si="0"/>
        <v>0</v>
      </c>
      <c r="V45" s="75">
        <f t="shared" si="1"/>
        <v>0</v>
      </c>
      <c r="W45" s="75">
        <f t="shared" si="2"/>
        <v>0</v>
      </c>
    </row>
    <row r="46" spans="3:31" x14ac:dyDescent="0.2">
      <c r="K46" t="str">
        <f t="shared" si="3"/>
        <v>Step down_N95</v>
      </c>
      <c r="L46" t="str">
        <f t="shared" si="4"/>
        <v>Resident_Step down</v>
      </c>
      <c r="M46" s="5" t="s">
        <v>23</v>
      </c>
      <c r="N46" s="5" t="s">
        <v>20</v>
      </c>
      <c r="O46" t="s">
        <v>1</v>
      </c>
      <c r="P46" s="10" t="b">
        <v>1</v>
      </c>
      <c r="Q46" t="b">
        <v>1</v>
      </c>
      <c r="R46" t="b">
        <v>1</v>
      </c>
      <c r="S46" t="b">
        <f>Interface!T115</f>
        <v>1</v>
      </c>
      <c r="T46" s="76">
        <f t="shared" si="5"/>
        <v>5</v>
      </c>
      <c r="U46" s="76">
        <f t="shared" si="0"/>
        <v>0.5</v>
      </c>
      <c r="V46" s="76">
        <f t="shared" si="1"/>
        <v>0.15</v>
      </c>
      <c r="W46" s="76">
        <f t="shared" si="2"/>
        <v>5</v>
      </c>
    </row>
    <row r="47" spans="3:31" x14ac:dyDescent="0.2">
      <c r="K47" t="str">
        <f t="shared" si="3"/>
        <v>Step down_Surgical mask</v>
      </c>
      <c r="L47" t="str">
        <f t="shared" si="4"/>
        <v>Resident_Step down</v>
      </c>
      <c r="M47" s="5" t="s">
        <v>23</v>
      </c>
      <c r="N47" s="5" t="s">
        <v>20</v>
      </c>
      <c r="O47" t="s">
        <v>11</v>
      </c>
      <c r="P47" t="b">
        <v>1</v>
      </c>
      <c r="Q47" t="b">
        <v>1</v>
      </c>
      <c r="R47" t="b">
        <v>1</v>
      </c>
      <c r="S47" t="b">
        <f>Interface!T117</f>
        <v>1</v>
      </c>
      <c r="T47" s="76">
        <f t="shared" si="5"/>
        <v>5</v>
      </c>
      <c r="U47" s="76">
        <f t="shared" si="0"/>
        <v>0.5</v>
      </c>
      <c r="V47" s="76">
        <f t="shared" si="1"/>
        <v>0.15</v>
      </c>
      <c r="W47" s="76">
        <f t="shared" si="2"/>
        <v>5</v>
      </c>
    </row>
    <row r="48" spans="3:31" x14ac:dyDescent="0.2">
      <c r="K48" t="str">
        <f t="shared" si="3"/>
        <v>Step down_glove</v>
      </c>
      <c r="L48" t="str">
        <f t="shared" si="4"/>
        <v>Resident_Step down</v>
      </c>
      <c r="M48" s="5" t="s">
        <v>23</v>
      </c>
      <c r="N48" s="5" t="s">
        <v>20</v>
      </c>
      <c r="O48" t="s">
        <v>12</v>
      </c>
      <c r="P48" t="b">
        <v>1</v>
      </c>
      <c r="Q48" t="b">
        <v>1</v>
      </c>
      <c r="R48" t="b">
        <v>1</v>
      </c>
      <c r="S48" t="b">
        <f>Interface!T119</f>
        <v>1</v>
      </c>
      <c r="T48" s="76">
        <f t="shared" si="5"/>
        <v>5</v>
      </c>
      <c r="U48" s="76">
        <f t="shared" si="0"/>
        <v>1.6666666666666667</v>
      </c>
      <c r="V48" s="76">
        <f t="shared" si="1"/>
        <v>0.6</v>
      </c>
      <c r="W48" s="76">
        <f t="shared" si="2"/>
        <v>5</v>
      </c>
    </row>
    <row r="49" spans="4:23" x14ac:dyDescent="0.2">
      <c r="K49" t="str">
        <f t="shared" si="3"/>
        <v>Step down_gown</v>
      </c>
      <c r="L49" t="str">
        <f t="shared" si="4"/>
        <v>Resident_Step down</v>
      </c>
      <c r="M49" s="5" t="s">
        <v>23</v>
      </c>
      <c r="N49" s="5" t="s">
        <v>20</v>
      </c>
      <c r="O49" t="s">
        <v>13</v>
      </c>
      <c r="P49" t="b">
        <v>1</v>
      </c>
      <c r="Q49" t="b">
        <v>1</v>
      </c>
      <c r="R49" t="b">
        <v>1</v>
      </c>
      <c r="S49" t="b">
        <f>Interface!T121</f>
        <v>1</v>
      </c>
      <c r="T49" s="76">
        <f t="shared" si="5"/>
        <v>5</v>
      </c>
      <c r="U49" s="76">
        <f t="shared" si="0"/>
        <v>1.6666666666666667</v>
      </c>
      <c r="V49" s="76">
        <f t="shared" si="1"/>
        <v>0.6</v>
      </c>
      <c r="W49" s="76">
        <f t="shared" si="2"/>
        <v>5</v>
      </c>
    </row>
    <row r="50" spans="4:23" x14ac:dyDescent="0.2">
      <c r="K50" t="str">
        <f t="shared" si="3"/>
        <v>Step down_booties</v>
      </c>
      <c r="L50" t="str">
        <f t="shared" si="4"/>
        <v>Resident_Step down</v>
      </c>
      <c r="M50" s="5" t="s">
        <v>23</v>
      </c>
      <c r="N50" s="5" t="s">
        <v>20</v>
      </c>
      <c r="O50" t="s">
        <v>14</v>
      </c>
      <c r="P50" s="10" t="b">
        <v>0</v>
      </c>
      <c r="Q50" s="10" t="b">
        <v>0</v>
      </c>
      <c r="R50" s="10" t="b">
        <v>0</v>
      </c>
      <c r="S50" s="10" t="b">
        <f>Interface!T123</f>
        <v>0</v>
      </c>
      <c r="T50" s="80">
        <f t="shared" si="5"/>
        <v>0</v>
      </c>
      <c r="U50" s="80">
        <f t="shared" si="0"/>
        <v>0</v>
      </c>
      <c r="V50" s="80">
        <f t="shared" si="1"/>
        <v>0</v>
      </c>
      <c r="W50" s="80">
        <f t="shared" si="2"/>
        <v>0</v>
      </c>
    </row>
    <row r="51" spans="4:23" x14ac:dyDescent="0.2">
      <c r="K51" t="str">
        <f t="shared" si="3"/>
        <v>Step down_bouffant cap</v>
      </c>
      <c r="L51" t="str">
        <f t="shared" si="4"/>
        <v>Resident_Step down</v>
      </c>
      <c r="M51" s="5" t="s">
        <v>23</v>
      </c>
      <c r="N51" s="5" t="s">
        <v>20</v>
      </c>
      <c r="O51" t="s">
        <v>15</v>
      </c>
      <c r="P51" s="10" t="b">
        <v>0</v>
      </c>
      <c r="Q51" s="10" t="b">
        <v>0</v>
      </c>
      <c r="R51" s="10" t="b">
        <v>0</v>
      </c>
      <c r="S51" s="10" t="b">
        <f>Interface!T125</f>
        <v>0</v>
      </c>
      <c r="T51" s="80">
        <f t="shared" si="5"/>
        <v>0</v>
      </c>
      <c r="U51" s="80">
        <f t="shared" si="0"/>
        <v>0</v>
      </c>
      <c r="V51" s="80">
        <f t="shared" si="1"/>
        <v>0</v>
      </c>
      <c r="W51" s="80">
        <f t="shared" si="2"/>
        <v>0</v>
      </c>
    </row>
    <row r="52" spans="4:23" x14ac:dyDescent="0.2">
      <c r="K52" t="str">
        <f t="shared" si="3"/>
        <v>Step down_Disposable eye protection</v>
      </c>
      <c r="L52" t="str">
        <f t="shared" si="4"/>
        <v>Resident_Step down</v>
      </c>
      <c r="M52" s="5" t="s">
        <v>23</v>
      </c>
      <c r="N52" s="5" t="s">
        <v>20</v>
      </c>
      <c r="O52" t="s">
        <v>0</v>
      </c>
      <c r="P52" t="b">
        <v>1</v>
      </c>
      <c r="Q52" t="b">
        <v>1</v>
      </c>
      <c r="R52" t="b">
        <v>1</v>
      </c>
      <c r="S52" t="b">
        <f>Interface!T127</f>
        <v>1</v>
      </c>
      <c r="T52" s="76">
        <f t="shared" si="5"/>
        <v>5</v>
      </c>
      <c r="U52" s="76">
        <f t="shared" si="0"/>
        <v>1</v>
      </c>
      <c r="V52" s="76">
        <f t="shared" si="1"/>
        <v>0.3</v>
      </c>
      <c r="W52" s="76">
        <f t="shared" si="2"/>
        <v>1</v>
      </c>
    </row>
    <row r="53" spans="4:23" x14ac:dyDescent="0.2">
      <c r="K53" t="str">
        <f t="shared" si="3"/>
        <v>Step down_PAPR</v>
      </c>
      <c r="L53" t="str">
        <f t="shared" si="4"/>
        <v>Resident_Step down</v>
      </c>
      <c r="M53" s="5" t="s">
        <v>23</v>
      </c>
      <c r="N53" s="5" t="s">
        <v>20</v>
      </c>
      <c r="O53" t="s">
        <v>2</v>
      </c>
      <c r="P53" t="b">
        <v>0</v>
      </c>
      <c r="Q53" t="b">
        <v>0</v>
      </c>
      <c r="R53" t="b">
        <v>0</v>
      </c>
      <c r="S53" t="b">
        <f>Interface!T129</f>
        <v>0</v>
      </c>
      <c r="T53" s="76">
        <f t="shared" si="5"/>
        <v>0</v>
      </c>
      <c r="U53" s="76">
        <f t="shared" si="0"/>
        <v>0</v>
      </c>
      <c r="V53" s="76">
        <f t="shared" si="1"/>
        <v>0</v>
      </c>
      <c r="W53" s="76">
        <f t="shared" si="2"/>
        <v>0</v>
      </c>
    </row>
    <row r="54" spans="4:23" x14ac:dyDescent="0.2">
      <c r="K54" s="6" t="str">
        <f t="shared" si="3"/>
        <v>Floor_N95</v>
      </c>
      <c r="L54" s="6" t="str">
        <f t="shared" si="4"/>
        <v>Resident_Floor</v>
      </c>
      <c r="M54" s="7" t="s">
        <v>23</v>
      </c>
      <c r="N54" s="7" t="s">
        <v>21</v>
      </c>
      <c r="O54" s="6" t="s">
        <v>1</v>
      </c>
      <c r="P54" s="6" t="b">
        <v>1</v>
      </c>
      <c r="Q54" s="6" t="b">
        <v>1</v>
      </c>
      <c r="R54" s="6" t="b">
        <v>1</v>
      </c>
      <c r="S54" s="6" t="b">
        <f>Interface!V115</f>
        <v>1</v>
      </c>
      <c r="T54" s="75">
        <f t="shared" si="5"/>
        <v>3</v>
      </c>
      <c r="U54" s="75">
        <f t="shared" si="0"/>
        <v>0.2</v>
      </c>
      <c r="V54" s="75">
        <f t="shared" si="1"/>
        <v>0.05</v>
      </c>
      <c r="W54" s="75">
        <f t="shared" si="2"/>
        <v>3</v>
      </c>
    </row>
    <row r="55" spans="4:23" x14ac:dyDescent="0.2">
      <c r="K55" s="6" t="str">
        <f t="shared" si="3"/>
        <v>Floor_Surgical mask</v>
      </c>
      <c r="L55" s="6" t="str">
        <f t="shared" si="4"/>
        <v>Resident_Floor</v>
      </c>
      <c r="M55" s="7" t="s">
        <v>23</v>
      </c>
      <c r="N55" s="7" t="s">
        <v>21</v>
      </c>
      <c r="O55" s="6" t="s">
        <v>11</v>
      </c>
      <c r="P55" s="6" t="b">
        <v>1</v>
      </c>
      <c r="Q55" s="6" t="b">
        <v>1</v>
      </c>
      <c r="R55" s="6" t="b">
        <v>1</v>
      </c>
      <c r="S55" s="6" t="b">
        <f>Interface!V117</f>
        <v>1</v>
      </c>
      <c r="T55" s="75">
        <f t="shared" si="5"/>
        <v>3</v>
      </c>
      <c r="U55" s="75">
        <f t="shared" si="0"/>
        <v>0.2</v>
      </c>
      <c r="V55" s="75">
        <f t="shared" si="1"/>
        <v>0.05</v>
      </c>
      <c r="W55" s="75">
        <f t="shared" si="2"/>
        <v>3</v>
      </c>
    </row>
    <row r="56" spans="4:23" x14ac:dyDescent="0.2">
      <c r="D56" s="3"/>
      <c r="K56" s="6" t="str">
        <f t="shared" si="3"/>
        <v>Floor_glove</v>
      </c>
      <c r="L56" s="6" t="str">
        <f t="shared" si="4"/>
        <v>Resident_Floor</v>
      </c>
      <c r="M56" s="7" t="s">
        <v>23</v>
      </c>
      <c r="N56" s="7" t="s">
        <v>21</v>
      </c>
      <c r="O56" s="6" t="s">
        <v>12</v>
      </c>
      <c r="P56" s="6" t="b">
        <v>1</v>
      </c>
      <c r="Q56" s="6" t="b">
        <v>1</v>
      </c>
      <c r="R56" s="6" t="b">
        <v>1</v>
      </c>
      <c r="S56" s="6" t="b">
        <f>Interface!V119</f>
        <v>1</v>
      </c>
      <c r="T56" s="75">
        <f t="shared" si="5"/>
        <v>3</v>
      </c>
      <c r="U56" s="75">
        <f t="shared" si="0"/>
        <v>0.66666666666666663</v>
      </c>
      <c r="V56" s="75">
        <f t="shared" si="1"/>
        <v>0.2</v>
      </c>
      <c r="W56" s="75">
        <f t="shared" si="2"/>
        <v>3</v>
      </c>
    </row>
    <row r="57" spans="4:23" x14ac:dyDescent="0.2">
      <c r="K57" s="6" t="str">
        <f t="shared" si="3"/>
        <v>Floor_gown</v>
      </c>
      <c r="L57" s="6" t="str">
        <f t="shared" si="4"/>
        <v>Resident_Floor</v>
      </c>
      <c r="M57" s="7" t="s">
        <v>23</v>
      </c>
      <c r="N57" s="7" t="s">
        <v>21</v>
      </c>
      <c r="O57" s="6" t="s">
        <v>13</v>
      </c>
      <c r="P57" s="6" t="b">
        <v>1</v>
      </c>
      <c r="Q57" s="6" t="b">
        <v>1</v>
      </c>
      <c r="R57" s="6" t="b">
        <v>1</v>
      </c>
      <c r="S57" s="6" t="b">
        <f>Interface!V121</f>
        <v>1</v>
      </c>
      <c r="T57" s="75">
        <f t="shared" si="5"/>
        <v>3</v>
      </c>
      <c r="U57" s="75">
        <f t="shared" si="0"/>
        <v>0.66666666666666663</v>
      </c>
      <c r="V57" s="75">
        <f t="shared" si="1"/>
        <v>0.2</v>
      </c>
      <c r="W57" s="75">
        <f t="shared" si="2"/>
        <v>3</v>
      </c>
    </row>
    <row r="58" spans="4:23" x14ac:dyDescent="0.2">
      <c r="K58" s="6" t="str">
        <f t="shared" si="3"/>
        <v>Floor_booties</v>
      </c>
      <c r="L58" s="6" t="str">
        <f t="shared" si="4"/>
        <v>Resident_Floor</v>
      </c>
      <c r="M58" s="7" t="s">
        <v>23</v>
      </c>
      <c r="N58" s="7" t="s">
        <v>21</v>
      </c>
      <c r="O58" s="6" t="s">
        <v>14</v>
      </c>
      <c r="P58" s="6" t="b">
        <v>0</v>
      </c>
      <c r="Q58" s="6" t="b">
        <v>0</v>
      </c>
      <c r="R58" s="6" t="b">
        <v>0</v>
      </c>
      <c r="S58" s="6" t="b">
        <f>Interface!V123</f>
        <v>0</v>
      </c>
      <c r="T58" s="75">
        <f t="shared" si="5"/>
        <v>0</v>
      </c>
      <c r="U58" s="75">
        <f t="shared" si="0"/>
        <v>0</v>
      </c>
      <c r="V58" s="75">
        <f t="shared" si="1"/>
        <v>0</v>
      </c>
      <c r="W58" s="75">
        <f t="shared" si="2"/>
        <v>0</v>
      </c>
    </row>
    <row r="59" spans="4:23" x14ac:dyDescent="0.2">
      <c r="K59" s="6" t="str">
        <f t="shared" si="3"/>
        <v>Floor_bouffant cap</v>
      </c>
      <c r="L59" s="6" t="str">
        <f t="shared" si="4"/>
        <v>Resident_Floor</v>
      </c>
      <c r="M59" s="7" t="s">
        <v>23</v>
      </c>
      <c r="N59" s="7" t="s">
        <v>21</v>
      </c>
      <c r="O59" s="6" t="s">
        <v>15</v>
      </c>
      <c r="P59" s="6" t="b">
        <v>0</v>
      </c>
      <c r="Q59" s="6" t="b">
        <v>0</v>
      </c>
      <c r="R59" s="6" t="b">
        <v>0</v>
      </c>
      <c r="S59" s="6" t="b">
        <f>Interface!V125</f>
        <v>0</v>
      </c>
      <c r="T59" s="75">
        <f t="shared" si="5"/>
        <v>0</v>
      </c>
      <c r="U59" s="75">
        <f t="shared" si="0"/>
        <v>0</v>
      </c>
      <c r="V59" s="75">
        <f t="shared" si="1"/>
        <v>0</v>
      </c>
      <c r="W59" s="75">
        <f t="shared" si="2"/>
        <v>0</v>
      </c>
    </row>
    <row r="60" spans="4:23" x14ac:dyDescent="0.2">
      <c r="K60" s="6" t="str">
        <f t="shared" si="3"/>
        <v>Floor_Disposable eye protection</v>
      </c>
      <c r="L60" s="6" t="str">
        <f t="shared" si="4"/>
        <v>Resident_Floor</v>
      </c>
      <c r="M60" s="7" t="s">
        <v>23</v>
      </c>
      <c r="N60" s="7" t="s">
        <v>21</v>
      </c>
      <c r="O60" s="6" t="s">
        <v>0</v>
      </c>
      <c r="P60" s="6" t="b">
        <v>1</v>
      </c>
      <c r="Q60" s="6" t="b">
        <v>1</v>
      </c>
      <c r="R60" s="6" t="b">
        <v>1</v>
      </c>
      <c r="S60" s="6" t="b">
        <f>Interface!V127</f>
        <v>1</v>
      </c>
      <c r="T60" s="75">
        <f t="shared" si="5"/>
        <v>3</v>
      </c>
      <c r="U60" s="75">
        <f t="shared" si="0"/>
        <v>0.4</v>
      </c>
      <c r="V60" s="75">
        <f t="shared" si="1"/>
        <v>0.1</v>
      </c>
      <c r="W60" s="75">
        <f t="shared" si="2"/>
        <v>0.6</v>
      </c>
    </row>
    <row r="61" spans="4:23" x14ac:dyDescent="0.2">
      <c r="K61" s="6" t="str">
        <f t="shared" si="3"/>
        <v>Floor_PAPR</v>
      </c>
      <c r="L61" s="6" t="str">
        <f t="shared" si="4"/>
        <v>Resident_Floor</v>
      </c>
      <c r="M61" s="7" t="s">
        <v>23</v>
      </c>
      <c r="N61" s="7" t="s">
        <v>21</v>
      </c>
      <c r="O61" s="6" t="s">
        <v>2</v>
      </c>
      <c r="P61" s="6" t="b">
        <v>0</v>
      </c>
      <c r="Q61" s="6" t="b">
        <v>0</v>
      </c>
      <c r="R61" s="6" t="b">
        <v>0</v>
      </c>
      <c r="S61" s="6" t="b">
        <f>Interface!V129</f>
        <v>0</v>
      </c>
      <c r="T61" s="75">
        <f t="shared" si="5"/>
        <v>0</v>
      </c>
      <c r="U61" s="75">
        <f t="shared" si="0"/>
        <v>0</v>
      </c>
      <c r="V61" s="75">
        <f t="shared" si="1"/>
        <v>0</v>
      </c>
      <c r="W61" s="75">
        <f t="shared" si="2"/>
        <v>0</v>
      </c>
    </row>
    <row r="62" spans="4:23" x14ac:dyDescent="0.2">
      <c r="K62" t="str">
        <f t="shared" si="3"/>
        <v>ED_N95</v>
      </c>
      <c r="L62" t="str">
        <f t="shared" si="4"/>
        <v>Resident_ED</v>
      </c>
      <c r="M62" s="5" t="s">
        <v>23</v>
      </c>
      <c r="N62" s="5" t="s">
        <v>18</v>
      </c>
      <c r="O62" t="s">
        <v>1</v>
      </c>
      <c r="P62" s="8" t="b">
        <v>1</v>
      </c>
      <c r="Q62" s="8" t="b">
        <v>1</v>
      </c>
      <c r="R62" s="8" t="b">
        <v>1</v>
      </c>
      <c r="S62" s="8" t="b">
        <f>Interface!X115</f>
        <v>1</v>
      </c>
      <c r="T62" s="79">
        <f t="shared" si="5"/>
        <v>2</v>
      </c>
      <c r="U62" s="79">
        <f t="shared" si="0"/>
        <v>0.2</v>
      </c>
      <c r="V62" s="79">
        <f t="shared" si="1"/>
        <v>0.05</v>
      </c>
      <c r="W62" s="79">
        <f t="shared" si="2"/>
        <v>2</v>
      </c>
    </row>
    <row r="63" spans="4:23" x14ac:dyDescent="0.2">
      <c r="K63" t="str">
        <f t="shared" si="3"/>
        <v>ED_Surgical mask</v>
      </c>
      <c r="L63" t="str">
        <f t="shared" si="4"/>
        <v>Resident_ED</v>
      </c>
      <c r="M63" s="5" t="s">
        <v>23</v>
      </c>
      <c r="N63" s="5" t="s">
        <v>18</v>
      </c>
      <c r="O63" t="s">
        <v>11</v>
      </c>
      <c r="P63" t="b">
        <v>1</v>
      </c>
      <c r="Q63" t="b">
        <v>1</v>
      </c>
      <c r="R63" t="b">
        <v>1</v>
      </c>
      <c r="S63" t="b">
        <f>Interface!X117</f>
        <v>1</v>
      </c>
      <c r="T63" s="76">
        <f t="shared" si="5"/>
        <v>2</v>
      </c>
      <c r="U63" s="76">
        <f t="shared" si="0"/>
        <v>0.2</v>
      </c>
      <c r="V63" s="76">
        <f t="shared" si="1"/>
        <v>0.05</v>
      </c>
      <c r="W63" s="76">
        <f t="shared" si="2"/>
        <v>2</v>
      </c>
    </row>
    <row r="64" spans="4:23" x14ac:dyDescent="0.2">
      <c r="K64" t="str">
        <f t="shared" si="3"/>
        <v>ED_glove</v>
      </c>
      <c r="L64" t="str">
        <f t="shared" si="4"/>
        <v>Resident_ED</v>
      </c>
      <c r="M64" s="5" t="s">
        <v>23</v>
      </c>
      <c r="N64" s="5" t="s">
        <v>18</v>
      </c>
      <c r="O64" t="s">
        <v>12</v>
      </c>
      <c r="P64" t="b">
        <v>1</v>
      </c>
      <c r="Q64" t="b">
        <v>1</v>
      </c>
      <c r="R64" t="b">
        <v>1</v>
      </c>
      <c r="S64" t="b">
        <f>Interface!X119</f>
        <v>1</v>
      </c>
      <c r="T64" s="76">
        <f t="shared" si="5"/>
        <v>2</v>
      </c>
      <c r="U64" s="76">
        <f t="shared" si="0"/>
        <v>0.66666666666666663</v>
      </c>
      <c r="V64" s="76">
        <f t="shared" si="1"/>
        <v>0.2</v>
      </c>
      <c r="W64" s="76">
        <f t="shared" si="2"/>
        <v>2</v>
      </c>
    </row>
    <row r="65" spans="11:23" x14ac:dyDescent="0.2">
      <c r="K65" t="str">
        <f t="shared" si="3"/>
        <v>ED_gown</v>
      </c>
      <c r="L65" t="str">
        <f t="shared" si="4"/>
        <v>Resident_ED</v>
      </c>
      <c r="M65" s="5" t="s">
        <v>23</v>
      </c>
      <c r="N65" s="5" t="s">
        <v>18</v>
      </c>
      <c r="O65" t="s">
        <v>13</v>
      </c>
      <c r="P65" t="b">
        <v>1</v>
      </c>
      <c r="Q65" t="b">
        <v>1</v>
      </c>
      <c r="R65" t="b">
        <v>1</v>
      </c>
      <c r="S65" t="b">
        <f>Interface!X121</f>
        <v>1</v>
      </c>
      <c r="T65" s="76">
        <f t="shared" si="5"/>
        <v>2</v>
      </c>
      <c r="U65" s="76">
        <f t="shared" si="0"/>
        <v>0.66666666666666663</v>
      </c>
      <c r="V65" s="76">
        <f t="shared" si="1"/>
        <v>0.2</v>
      </c>
      <c r="W65" s="76">
        <f t="shared" si="2"/>
        <v>2</v>
      </c>
    </row>
    <row r="66" spans="11:23" x14ac:dyDescent="0.2">
      <c r="K66" t="str">
        <f t="shared" si="3"/>
        <v>ED_booties</v>
      </c>
      <c r="L66" t="str">
        <f t="shared" si="4"/>
        <v>Resident_ED</v>
      </c>
      <c r="M66" s="5" t="s">
        <v>23</v>
      </c>
      <c r="N66" s="5" t="s">
        <v>18</v>
      </c>
      <c r="O66" t="s">
        <v>14</v>
      </c>
      <c r="P66" s="10" t="b">
        <v>0</v>
      </c>
      <c r="Q66" s="10" t="b">
        <v>0</v>
      </c>
      <c r="R66" s="10" t="b">
        <v>0</v>
      </c>
      <c r="S66" s="10" t="b">
        <f>Interface!X123</f>
        <v>0</v>
      </c>
      <c r="T66" s="80">
        <f t="shared" si="5"/>
        <v>0</v>
      </c>
      <c r="U66" s="80">
        <f t="shared" si="0"/>
        <v>0</v>
      </c>
      <c r="V66" s="80">
        <f t="shared" si="1"/>
        <v>0</v>
      </c>
      <c r="W66" s="80">
        <f t="shared" si="2"/>
        <v>0</v>
      </c>
    </row>
    <row r="67" spans="11:23" x14ac:dyDescent="0.2">
      <c r="K67" t="str">
        <f t="shared" si="3"/>
        <v>ED_bouffant cap</v>
      </c>
      <c r="L67" t="str">
        <f t="shared" si="4"/>
        <v>Resident_ED</v>
      </c>
      <c r="M67" s="5" t="s">
        <v>23</v>
      </c>
      <c r="N67" s="5" t="s">
        <v>18</v>
      </c>
      <c r="O67" t="s">
        <v>15</v>
      </c>
      <c r="P67" s="10" t="b">
        <v>0</v>
      </c>
      <c r="Q67" s="10" t="b">
        <v>0</v>
      </c>
      <c r="R67" s="10" t="b">
        <v>0</v>
      </c>
      <c r="S67" s="10" t="b">
        <f>Interface!X125</f>
        <v>0</v>
      </c>
      <c r="T67" s="80">
        <f t="shared" si="5"/>
        <v>0</v>
      </c>
      <c r="U67" s="80">
        <f t="shared" si="0"/>
        <v>0</v>
      </c>
      <c r="V67" s="80">
        <f t="shared" si="1"/>
        <v>0</v>
      </c>
      <c r="W67" s="80">
        <f t="shared" si="2"/>
        <v>0</v>
      </c>
    </row>
    <row r="68" spans="11:23" x14ac:dyDescent="0.2">
      <c r="K68" t="str">
        <f t="shared" si="3"/>
        <v>ED_Disposable eye protection</v>
      </c>
      <c r="L68" t="str">
        <f t="shared" si="4"/>
        <v>Resident_ED</v>
      </c>
      <c r="M68" s="5" t="s">
        <v>23</v>
      </c>
      <c r="N68" s="5" t="s">
        <v>18</v>
      </c>
      <c r="O68" t="s">
        <v>0</v>
      </c>
      <c r="P68" t="b">
        <v>1</v>
      </c>
      <c r="Q68" t="b">
        <v>1</v>
      </c>
      <c r="R68" t="b">
        <v>1</v>
      </c>
      <c r="S68" t="b">
        <f>Interface!X127</f>
        <v>1</v>
      </c>
      <c r="T68" s="76">
        <f t="shared" si="5"/>
        <v>2</v>
      </c>
      <c r="U68" s="76">
        <f t="shared" si="0"/>
        <v>0.4</v>
      </c>
      <c r="V68" s="76">
        <f t="shared" si="1"/>
        <v>0.1</v>
      </c>
      <c r="W68" s="76">
        <f t="shared" si="2"/>
        <v>0.4</v>
      </c>
    </row>
    <row r="69" spans="11:23" x14ac:dyDescent="0.2">
      <c r="K69" t="str">
        <f t="shared" si="3"/>
        <v>ED_PAPR</v>
      </c>
      <c r="L69" t="str">
        <f t="shared" si="4"/>
        <v>Resident_ED</v>
      </c>
      <c r="M69" s="5" t="s">
        <v>23</v>
      </c>
      <c r="N69" s="5" t="s">
        <v>18</v>
      </c>
      <c r="O69" t="s">
        <v>2</v>
      </c>
      <c r="P69" t="b">
        <v>0</v>
      </c>
      <c r="Q69" t="b">
        <v>0</v>
      </c>
      <c r="R69" t="b">
        <v>0</v>
      </c>
      <c r="S69" t="b">
        <f>Interface!X129</f>
        <v>0</v>
      </c>
      <c r="T69" s="76">
        <f t="shared" si="5"/>
        <v>0</v>
      </c>
      <c r="U69" s="76">
        <f t="shared" si="0"/>
        <v>0</v>
      </c>
      <c r="V69" s="76">
        <f t="shared" si="1"/>
        <v>0</v>
      </c>
      <c r="W69" s="76">
        <f t="shared" si="2"/>
        <v>0</v>
      </c>
    </row>
    <row r="70" spans="11:23" x14ac:dyDescent="0.2">
      <c r="K70" s="6" t="str">
        <f t="shared" si="3"/>
        <v>ICU_N95</v>
      </c>
      <c r="L70" s="6" t="str">
        <f t="shared" si="4"/>
        <v>Attending_ICU</v>
      </c>
      <c r="M70" s="7" t="s">
        <v>24</v>
      </c>
      <c r="N70" s="7" t="s">
        <v>5</v>
      </c>
      <c r="O70" s="6" t="s">
        <v>1</v>
      </c>
      <c r="P70" s="6" t="b">
        <v>1</v>
      </c>
      <c r="Q70" s="6" t="b">
        <v>1</v>
      </c>
      <c r="R70" s="6" t="b">
        <v>1</v>
      </c>
      <c r="S70" s="6" t="b">
        <f>Interface!R132</f>
        <v>1</v>
      </c>
      <c r="T70" s="75">
        <f t="shared" si="5"/>
        <v>2</v>
      </c>
      <c r="U70" s="75">
        <f t="shared" ref="U70:U133" si="8">VLOOKUP($L70,$C$7:$I$22,MATCH(U$5,$C$6:$I$6,0),FALSE)/VLOOKUP($O70,$C$28:$G$35,MATCH(U$5,$C$27:$G$27,0),FALSE)*Q70</f>
        <v>0.2</v>
      </c>
      <c r="V70" s="75">
        <f t="shared" ref="V70:V133" si="9">VLOOKUP($L70,$C$7:$I$22,MATCH(V$5,$C$6:$I$6,0),FALSE)/VLOOKUP($O70,$C$28:$G$35,MATCH(V$5,$C$27:$G$27,0),FALSE)*R70</f>
        <v>0.05</v>
      </c>
      <c r="W70" s="75">
        <f t="shared" ref="W70:W133" si="10">VLOOKUP($L70,$C$7:$I$22,MATCH(W$5,$C$6:$I$6,0),FALSE)/VLOOKUP($O70,$C$28:$G$35,MATCH(W$5,$C$27:$G$27,0),FALSE)*S70</f>
        <v>2</v>
      </c>
    </row>
    <row r="71" spans="11:23" x14ac:dyDescent="0.2">
      <c r="K71" s="6" t="str">
        <f t="shared" ref="K71:K133" si="11">N71&amp;"_"&amp;O71</f>
        <v>ICU_Surgical mask</v>
      </c>
      <c r="L71" s="6" t="str">
        <f t="shared" ref="L71:L133" si="12">M71&amp;"_"&amp;N71</f>
        <v>Attending_ICU</v>
      </c>
      <c r="M71" s="7" t="s">
        <v>24</v>
      </c>
      <c r="N71" s="7" t="s">
        <v>5</v>
      </c>
      <c r="O71" s="6" t="s">
        <v>11</v>
      </c>
      <c r="P71" s="6" t="b">
        <v>1</v>
      </c>
      <c r="Q71" s="6" t="b">
        <v>1</v>
      </c>
      <c r="R71" s="6" t="b">
        <v>1</v>
      </c>
      <c r="S71" s="6" t="b">
        <f>Interface!R134</f>
        <v>1</v>
      </c>
      <c r="T71" s="75">
        <f t="shared" ref="T71:T133" si="13">VLOOKUP($L71,$C$7:$I$22,MATCH(T$5,$C$6:$I$6,0),FALSE)/VLOOKUP($O71,$C$28:$G$35,MATCH(T$5,$C$27:$G$27,0),FALSE)*P71</f>
        <v>2</v>
      </c>
      <c r="U71" s="75">
        <f t="shared" si="8"/>
        <v>0.2</v>
      </c>
      <c r="V71" s="75">
        <f t="shared" si="9"/>
        <v>0.05</v>
      </c>
      <c r="W71" s="75">
        <f t="shared" si="10"/>
        <v>2</v>
      </c>
    </row>
    <row r="72" spans="11:23" x14ac:dyDescent="0.2">
      <c r="K72" s="6" t="str">
        <f t="shared" si="11"/>
        <v>ICU_glove</v>
      </c>
      <c r="L72" s="6" t="str">
        <f t="shared" si="12"/>
        <v>Attending_ICU</v>
      </c>
      <c r="M72" s="7" t="s">
        <v>24</v>
      </c>
      <c r="N72" s="7" t="s">
        <v>5</v>
      </c>
      <c r="O72" s="6" t="s">
        <v>12</v>
      </c>
      <c r="P72" s="6" t="b">
        <v>1</v>
      </c>
      <c r="Q72" s="6" t="b">
        <v>1</v>
      </c>
      <c r="R72" s="6" t="b">
        <v>1</v>
      </c>
      <c r="S72" s="6" t="b">
        <f>Interface!R136</f>
        <v>1</v>
      </c>
      <c r="T72" s="75">
        <f t="shared" si="13"/>
        <v>2</v>
      </c>
      <c r="U72" s="75">
        <f t="shared" si="8"/>
        <v>0.66666666666666663</v>
      </c>
      <c r="V72" s="75">
        <f t="shared" si="9"/>
        <v>0.2</v>
      </c>
      <c r="W72" s="75">
        <f t="shared" si="10"/>
        <v>2</v>
      </c>
    </row>
    <row r="73" spans="11:23" x14ac:dyDescent="0.2">
      <c r="K73" s="6" t="str">
        <f t="shared" si="11"/>
        <v>ICU_gown</v>
      </c>
      <c r="L73" s="6" t="str">
        <f t="shared" si="12"/>
        <v>Attending_ICU</v>
      </c>
      <c r="M73" s="7" t="s">
        <v>24</v>
      </c>
      <c r="N73" s="7" t="s">
        <v>5</v>
      </c>
      <c r="O73" s="6" t="s">
        <v>13</v>
      </c>
      <c r="P73" s="6" t="b">
        <v>1</v>
      </c>
      <c r="Q73" s="6" t="b">
        <v>1</v>
      </c>
      <c r="R73" s="6" t="b">
        <v>1</v>
      </c>
      <c r="S73" s="6" t="b">
        <f>Interface!R138</f>
        <v>1</v>
      </c>
      <c r="T73" s="75">
        <f t="shared" si="13"/>
        <v>2</v>
      </c>
      <c r="U73" s="75">
        <f t="shared" si="8"/>
        <v>0.66666666666666663</v>
      </c>
      <c r="V73" s="75">
        <f t="shared" si="9"/>
        <v>0.2</v>
      </c>
      <c r="W73" s="75">
        <f t="shared" si="10"/>
        <v>2</v>
      </c>
    </row>
    <row r="74" spans="11:23" x14ac:dyDescent="0.2">
      <c r="K74" s="6" t="str">
        <f t="shared" si="11"/>
        <v>ICU_booties</v>
      </c>
      <c r="L74" s="6" t="str">
        <f t="shared" si="12"/>
        <v>Attending_ICU</v>
      </c>
      <c r="M74" s="7" t="s">
        <v>24</v>
      </c>
      <c r="N74" s="7" t="s">
        <v>5</v>
      </c>
      <c r="O74" s="6" t="s">
        <v>14</v>
      </c>
      <c r="P74" s="6" t="b">
        <v>0</v>
      </c>
      <c r="Q74" s="6" t="b">
        <v>0</v>
      </c>
      <c r="R74" s="6" t="b">
        <v>0</v>
      </c>
      <c r="S74" s="6" t="b">
        <f>Interface!R140</f>
        <v>0</v>
      </c>
      <c r="T74" s="75">
        <f t="shared" si="13"/>
        <v>0</v>
      </c>
      <c r="U74" s="75">
        <f t="shared" si="8"/>
        <v>0</v>
      </c>
      <c r="V74" s="75">
        <f t="shared" si="9"/>
        <v>0</v>
      </c>
      <c r="W74" s="75">
        <f t="shared" si="10"/>
        <v>0</v>
      </c>
    </row>
    <row r="75" spans="11:23" x14ac:dyDescent="0.2">
      <c r="K75" s="6" t="str">
        <f t="shared" si="11"/>
        <v>ICU_bouffant cap</v>
      </c>
      <c r="L75" s="6" t="str">
        <f t="shared" si="12"/>
        <v>Attending_ICU</v>
      </c>
      <c r="M75" s="7" t="s">
        <v>24</v>
      </c>
      <c r="N75" s="7" t="s">
        <v>5</v>
      </c>
      <c r="O75" s="6" t="s">
        <v>15</v>
      </c>
      <c r="P75" s="6" t="b">
        <v>0</v>
      </c>
      <c r="Q75" s="6" t="b">
        <v>0</v>
      </c>
      <c r="R75" s="6" t="b">
        <v>0</v>
      </c>
      <c r="S75" s="6" t="b">
        <f>Interface!R142</f>
        <v>0</v>
      </c>
      <c r="T75" s="75">
        <f t="shared" si="13"/>
        <v>0</v>
      </c>
      <c r="U75" s="75">
        <f t="shared" si="8"/>
        <v>0</v>
      </c>
      <c r="V75" s="75">
        <f t="shared" si="9"/>
        <v>0</v>
      </c>
      <c r="W75" s="75">
        <f t="shared" si="10"/>
        <v>0</v>
      </c>
    </row>
    <row r="76" spans="11:23" x14ac:dyDescent="0.2">
      <c r="K76" s="6" t="str">
        <f t="shared" si="11"/>
        <v>ICU_Disposable eye protection</v>
      </c>
      <c r="L76" s="6" t="str">
        <f t="shared" si="12"/>
        <v>Attending_ICU</v>
      </c>
      <c r="M76" s="7" t="s">
        <v>24</v>
      </c>
      <c r="N76" s="7" t="s">
        <v>5</v>
      </c>
      <c r="O76" s="6" t="s">
        <v>0</v>
      </c>
      <c r="P76" s="6" t="b">
        <v>1</v>
      </c>
      <c r="Q76" s="6" t="b">
        <v>1</v>
      </c>
      <c r="R76" s="6" t="b">
        <v>1</v>
      </c>
      <c r="S76" s="6" t="b">
        <f>Interface!R144</f>
        <v>1</v>
      </c>
      <c r="T76" s="75">
        <f t="shared" si="13"/>
        <v>2</v>
      </c>
      <c r="U76" s="75">
        <f t="shared" si="8"/>
        <v>0.4</v>
      </c>
      <c r="V76" s="75">
        <f t="shared" si="9"/>
        <v>0.1</v>
      </c>
      <c r="W76" s="75">
        <f t="shared" si="10"/>
        <v>0.4</v>
      </c>
    </row>
    <row r="77" spans="11:23" x14ac:dyDescent="0.2">
      <c r="K77" s="6" t="str">
        <f t="shared" si="11"/>
        <v>ICU_PAPR</v>
      </c>
      <c r="L77" s="6" t="str">
        <f t="shared" si="12"/>
        <v>Attending_ICU</v>
      </c>
      <c r="M77" s="7" t="s">
        <v>24</v>
      </c>
      <c r="N77" s="7" t="s">
        <v>5</v>
      </c>
      <c r="O77" s="6" t="s">
        <v>2</v>
      </c>
      <c r="P77" s="6" t="b">
        <v>0</v>
      </c>
      <c r="Q77" s="6" t="b">
        <v>0</v>
      </c>
      <c r="R77" s="6" t="b">
        <v>0</v>
      </c>
      <c r="S77" s="6" t="b">
        <f>Interface!R146</f>
        <v>0</v>
      </c>
      <c r="T77" s="75">
        <f t="shared" si="13"/>
        <v>0</v>
      </c>
      <c r="U77" s="75">
        <f t="shared" si="8"/>
        <v>0</v>
      </c>
      <c r="V77" s="75">
        <f t="shared" si="9"/>
        <v>0</v>
      </c>
      <c r="W77" s="75">
        <f t="shared" si="10"/>
        <v>0</v>
      </c>
    </row>
    <row r="78" spans="11:23" x14ac:dyDescent="0.2">
      <c r="K78" t="str">
        <f t="shared" si="11"/>
        <v>Step down_N95</v>
      </c>
      <c r="L78" t="str">
        <f t="shared" si="12"/>
        <v>Attending_Step down</v>
      </c>
      <c r="M78" s="5" t="s">
        <v>24</v>
      </c>
      <c r="N78" s="5" t="s">
        <v>20</v>
      </c>
      <c r="O78" t="s">
        <v>1</v>
      </c>
      <c r="P78" s="10" t="b">
        <v>1</v>
      </c>
      <c r="Q78" t="b">
        <v>1</v>
      </c>
      <c r="R78" t="b">
        <v>1</v>
      </c>
      <c r="S78" t="b">
        <f>Interface!T132</f>
        <v>1</v>
      </c>
      <c r="T78" s="76">
        <f t="shared" si="13"/>
        <v>2</v>
      </c>
      <c r="U78" s="76">
        <f t="shared" si="8"/>
        <v>0.2</v>
      </c>
      <c r="V78" s="76">
        <f t="shared" si="9"/>
        <v>0.05</v>
      </c>
      <c r="W78" s="76">
        <f t="shared" si="10"/>
        <v>2</v>
      </c>
    </row>
    <row r="79" spans="11:23" x14ac:dyDescent="0.2">
      <c r="K79" t="str">
        <f t="shared" si="11"/>
        <v>Step down_Surgical mask</v>
      </c>
      <c r="L79" t="str">
        <f t="shared" si="12"/>
        <v>Attending_Step down</v>
      </c>
      <c r="M79" s="5" t="s">
        <v>24</v>
      </c>
      <c r="N79" s="5" t="s">
        <v>20</v>
      </c>
      <c r="O79" t="s">
        <v>11</v>
      </c>
      <c r="P79" t="b">
        <v>1</v>
      </c>
      <c r="Q79" t="b">
        <v>1</v>
      </c>
      <c r="R79" t="b">
        <v>1</v>
      </c>
      <c r="S79" t="b">
        <f>Interface!T134</f>
        <v>1</v>
      </c>
      <c r="T79" s="76">
        <f t="shared" si="13"/>
        <v>2</v>
      </c>
      <c r="U79" s="76">
        <f t="shared" si="8"/>
        <v>0.2</v>
      </c>
      <c r="V79" s="76">
        <f t="shared" si="9"/>
        <v>0.05</v>
      </c>
      <c r="W79" s="76">
        <f t="shared" si="10"/>
        <v>2</v>
      </c>
    </row>
    <row r="80" spans="11:23" x14ac:dyDescent="0.2">
      <c r="K80" t="str">
        <f t="shared" si="11"/>
        <v>Step down_glove</v>
      </c>
      <c r="L80" t="str">
        <f t="shared" si="12"/>
        <v>Attending_Step down</v>
      </c>
      <c r="M80" s="5" t="s">
        <v>24</v>
      </c>
      <c r="N80" s="5" t="s">
        <v>20</v>
      </c>
      <c r="O80" t="s">
        <v>12</v>
      </c>
      <c r="P80" t="b">
        <v>1</v>
      </c>
      <c r="Q80" t="b">
        <v>1</v>
      </c>
      <c r="R80" t="b">
        <v>1</v>
      </c>
      <c r="S80" t="b">
        <f>Interface!T136</f>
        <v>1</v>
      </c>
      <c r="T80" s="76">
        <f t="shared" si="13"/>
        <v>2</v>
      </c>
      <c r="U80" s="76">
        <f t="shared" si="8"/>
        <v>0.66666666666666663</v>
      </c>
      <c r="V80" s="76">
        <f t="shared" si="9"/>
        <v>0.2</v>
      </c>
      <c r="W80" s="76">
        <f t="shared" si="10"/>
        <v>2</v>
      </c>
    </row>
    <row r="81" spans="11:23" x14ac:dyDescent="0.2">
      <c r="K81" t="str">
        <f t="shared" si="11"/>
        <v>Step down_gown</v>
      </c>
      <c r="L81" t="str">
        <f t="shared" si="12"/>
        <v>Attending_Step down</v>
      </c>
      <c r="M81" s="5" t="s">
        <v>24</v>
      </c>
      <c r="N81" s="5" t="s">
        <v>20</v>
      </c>
      <c r="O81" t="s">
        <v>13</v>
      </c>
      <c r="P81" t="b">
        <v>1</v>
      </c>
      <c r="Q81" t="b">
        <v>1</v>
      </c>
      <c r="R81" t="b">
        <v>1</v>
      </c>
      <c r="S81" t="b">
        <f>Interface!T138</f>
        <v>1</v>
      </c>
      <c r="T81" s="76">
        <f t="shared" si="13"/>
        <v>2</v>
      </c>
      <c r="U81" s="76">
        <f t="shared" si="8"/>
        <v>0.66666666666666663</v>
      </c>
      <c r="V81" s="76">
        <f t="shared" si="9"/>
        <v>0.2</v>
      </c>
      <c r="W81" s="76">
        <f t="shared" si="10"/>
        <v>2</v>
      </c>
    </row>
    <row r="82" spans="11:23" x14ac:dyDescent="0.2">
      <c r="K82" t="str">
        <f t="shared" si="11"/>
        <v>Step down_booties</v>
      </c>
      <c r="L82" t="str">
        <f t="shared" si="12"/>
        <v>Attending_Step down</v>
      </c>
      <c r="M82" s="5" t="s">
        <v>24</v>
      </c>
      <c r="N82" s="5" t="s">
        <v>20</v>
      </c>
      <c r="O82" t="s">
        <v>14</v>
      </c>
      <c r="P82" s="10" t="b">
        <v>0</v>
      </c>
      <c r="Q82" s="10" t="b">
        <v>0</v>
      </c>
      <c r="R82" s="10" t="b">
        <v>0</v>
      </c>
      <c r="S82" s="10" t="b">
        <f>Interface!T140</f>
        <v>0</v>
      </c>
      <c r="T82" s="80">
        <f t="shared" si="13"/>
        <v>0</v>
      </c>
      <c r="U82" s="80">
        <f t="shared" si="8"/>
        <v>0</v>
      </c>
      <c r="V82" s="80">
        <f t="shared" si="9"/>
        <v>0</v>
      </c>
      <c r="W82" s="80">
        <f t="shared" si="10"/>
        <v>0</v>
      </c>
    </row>
    <row r="83" spans="11:23" x14ac:dyDescent="0.2">
      <c r="K83" t="str">
        <f t="shared" si="11"/>
        <v>Step down_bouffant cap</v>
      </c>
      <c r="L83" t="str">
        <f t="shared" si="12"/>
        <v>Attending_Step down</v>
      </c>
      <c r="M83" s="5" t="s">
        <v>24</v>
      </c>
      <c r="N83" s="5" t="s">
        <v>20</v>
      </c>
      <c r="O83" t="s">
        <v>15</v>
      </c>
      <c r="P83" s="10" t="b">
        <v>0</v>
      </c>
      <c r="Q83" s="10" t="b">
        <v>0</v>
      </c>
      <c r="R83" s="10" t="b">
        <v>0</v>
      </c>
      <c r="S83" s="10" t="b">
        <f>Interface!T142</f>
        <v>0</v>
      </c>
      <c r="T83" s="80">
        <f t="shared" si="13"/>
        <v>0</v>
      </c>
      <c r="U83" s="80">
        <f t="shared" si="8"/>
        <v>0</v>
      </c>
      <c r="V83" s="80">
        <f t="shared" si="9"/>
        <v>0</v>
      </c>
      <c r="W83" s="80">
        <f t="shared" si="10"/>
        <v>0</v>
      </c>
    </row>
    <row r="84" spans="11:23" x14ac:dyDescent="0.2">
      <c r="K84" t="str">
        <f t="shared" si="11"/>
        <v>Step down_Disposable eye protection</v>
      </c>
      <c r="L84" t="str">
        <f t="shared" si="12"/>
        <v>Attending_Step down</v>
      </c>
      <c r="M84" s="5" t="s">
        <v>24</v>
      </c>
      <c r="N84" s="5" t="s">
        <v>20</v>
      </c>
      <c r="O84" t="s">
        <v>0</v>
      </c>
      <c r="P84" t="b">
        <v>1</v>
      </c>
      <c r="Q84" t="b">
        <v>1</v>
      </c>
      <c r="R84" t="b">
        <v>1</v>
      </c>
      <c r="S84" t="b">
        <f>Interface!T144</f>
        <v>1</v>
      </c>
      <c r="T84" s="76">
        <f t="shared" si="13"/>
        <v>2</v>
      </c>
      <c r="U84" s="76">
        <f t="shared" si="8"/>
        <v>0.4</v>
      </c>
      <c r="V84" s="76">
        <f t="shared" si="9"/>
        <v>0.1</v>
      </c>
      <c r="W84" s="76">
        <f t="shared" si="10"/>
        <v>0.4</v>
      </c>
    </row>
    <row r="85" spans="11:23" x14ac:dyDescent="0.2">
      <c r="K85" t="str">
        <f t="shared" si="11"/>
        <v>Step down_PAPR</v>
      </c>
      <c r="L85" t="str">
        <f t="shared" si="12"/>
        <v>Attending_Step down</v>
      </c>
      <c r="M85" s="5" t="s">
        <v>24</v>
      </c>
      <c r="N85" s="5" t="s">
        <v>20</v>
      </c>
      <c r="O85" t="s">
        <v>2</v>
      </c>
      <c r="P85" t="b">
        <v>0</v>
      </c>
      <c r="Q85" t="b">
        <v>0</v>
      </c>
      <c r="R85" t="b">
        <v>0</v>
      </c>
      <c r="S85" t="b">
        <f>Interface!T146</f>
        <v>0</v>
      </c>
      <c r="T85" s="76">
        <f t="shared" si="13"/>
        <v>0</v>
      </c>
      <c r="U85" s="76">
        <f t="shared" si="8"/>
        <v>0</v>
      </c>
      <c r="V85" s="76">
        <f t="shared" si="9"/>
        <v>0</v>
      </c>
      <c r="W85" s="76">
        <f t="shared" si="10"/>
        <v>0</v>
      </c>
    </row>
    <row r="86" spans="11:23" x14ac:dyDescent="0.2">
      <c r="K86" s="6" t="str">
        <f t="shared" si="11"/>
        <v>Floor_N95</v>
      </c>
      <c r="L86" s="6" t="str">
        <f t="shared" si="12"/>
        <v>Attending_Floor</v>
      </c>
      <c r="M86" s="7" t="s">
        <v>24</v>
      </c>
      <c r="N86" s="7" t="s">
        <v>21</v>
      </c>
      <c r="O86" s="6" t="s">
        <v>1</v>
      </c>
      <c r="P86" s="6" t="b">
        <v>1</v>
      </c>
      <c r="Q86" s="6" t="b">
        <v>1</v>
      </c>
      <c r="R86" s="6" t="b">
        <v>1</v>
      </c>
      <c r="S86" s="6" t="b">
        <f>Interface!V132</f>
        <v>1</v>
      </c>
      <c r="T86" s="75">
        <f t="shared" si="13"/>
        <v>1</v>
      </c>
      <c r="U86" s="75">
        <f t="shared" si="8"/>
        <v>0.1</v>
      </c>
      <c r="V86" s="75">
        <f t="shared" si="9"/>
        <v>2.5000000000000001E-2</v>
      </c>
      <c r="W86" s="75">
        <f t="shared" si="10"/>
        <v>1</v>
      </c>
    </row>
    <row r="87" spans="11:23" x14ac:dyDescent="0.2">
      <c r="K87" s="6" t="str">
        <f t="shared" si="11"/>
        <v>Floor_Surgical mask</v>
      </c>
      <c r="L87" s="6" t="str">
        <f t="shared" si="12"/>
        <v>Attending_Floor</v>
      </c>
      <c r="M87" s="7" t="s">
        <v>24</v>
      </c>
      <c r="N87" s="7" t="s">
        <v>21</v>
      </c>
      <c r="O87" s="6" t="s">
        <v>11</v>
      </c>
      <c r="P87" s="6" t="b">
        <v>1</v>
      </c>
      <c r="Q87" s="6" t="b">
        <v>1</v>
      </c>
      <c r="R87" s="6" t="b">
        <v>1</v>
      </c>
      <c r="S87" s="6" t="b">
        <f>Interface!V134</f>
        <v>1</v>
      </c>
      <c r="T87" s="75">
        <f t="shared" si="13"/>
        <v>1</v>
      </c>
      <c r="U87" s="75">
        <f t="shared" si="8"/>
        <v>0.1</v>
      </c>
      <c r="V87" s="75">
        <f t="shared" si="9"/>
        <v>2.5000000000000001E-2</v>
      </c>
      <c r="W87" s="75">
        <f t="shared" si="10"/>
        <v>1</v>
      </c>
    </row>
    <row r="88" spans="11:23" x14ac:dyDescent="0.2">
      <c r="K88" s="6" t="str">
        <f t="shared" si="11"/>
        <v>Floor_glove</v>
      </c>
      <c r="L88" s="6" t="str">
        <f t="shared" si="12"/>
        <v>Attending_Floor</v>
      </c>
      <c r="M88" s="7" t="s">
        <v>24</v>
      </c>
      <c r="N88" s="7" t="s">
        <v>21</v>
      </c>
      <c r="O88" s="6" t="s">
        <v>12</v>
      </c>
      <c r="P88" s="6" t="b">
        <v>1</v>
      </c>
      <c r="Q88" s="6" t="b">
        <v>1</v>
      </c>
      <c r="R88" s="6" t="b">
        <v>1</v>
      </c>
      <c r="S88" s="6" t="b">
        <f>Interface!V136</f>
        <v>1</v>
      </c>
      <c r="T88" s="75">
        <f t="shared" si="13"/>
        <v>1</v>
      </c>
      <c r="U88" s="75">
        <f t="shared" si="8"/>
        <v>0.33333333333333331</v>
      </c>
      <c r="V88" s="75">
        <f t="shared" si="9"/>
        <v>0.1</v>
      </c>
      <c r="W88" s="75">
        <f t="shared" si="10"/>
        <v>1</v>
      </c>
    </row>
    <row r="89" spans="11:23" x14ac:dyDescent="0.2">
      <c r="K89" s="6" t="str">
        <f t="shared" si="11"/>
        <v>Floor_gown</v>
      </c>
      <c r="L89" s="6" t="str">
        <f t="shared" si="12"/>
        <v>Attending_Floor</v>
      </c>
      <c r="M89" s="7" t="s">
        <v>24</v>
      </c>
      <c r="N89" s="7" t="s">
        <v>21</v>
      </c>
      <c r="O89" s="6" t="s">
        <v>13</v>
      </c>
      <c r="P89" s="6" t="b">
        <v>1</v>
      </c>
      <c r="Q89" s="6" t="b">
        <v>1</v>
      </c>
      <c r="R89" s="6" t="b">
        <v>1</v>
      </c>
      <c r="S89" s="6" t="b">
        <f>Interface!V138</f>
        <v>1</v>
      </c>
      <c r="T89" s="75">
        <f t="shared" si="13"/>
        <v>1</v>
      </c>
      <c r="U89" s="75">
        <f t="shared" si="8"/>
        <v>0.33333333333333331</v>
      </c>
      <c r="V89" s="75">
        <f t="shared" si="9"/>
        <v>0.1</v>
      </c>
      <c r="W89" s="75">
        <f t="shared" si="10"/>
        <v>1</v>
      </c>
    </row>
    <row r="90" spans="11:23" x14ac:dyDescent="0.2">
      <c r="K90" s="6" t="str">
        <f t="shared" si="11"/>
        <v>Floor_booties</v>
      </c>
      <c r="L90" s="6" t="str">
        <f t="shared" si="12"/>
        <v>Attending_Floor</v>
      </c>
      <c r="M90" s="7" t="s">
        <v>24</v>
      </c>
      <c r="N90" s="7" t="s">
        <v>21</v>
      </c>
      <c r="O90" s="6" t="s">
        <v>14</v>
      </c>
      <c r="P90" s="6" t="b">
        <v>0</v>
      </c>
      <c r="Q90" s="6" t="b">
        <v>0</v>
      </c>
      <c r="R90" s="6" t="b">
        <v>0</v>
      </c>
      <c r="S90" s="6" t="b">
        <f>Interface!V140</f>
        <v>0</v>
      </c>
      <c r="T90" s="75">
        <f t="shared" si="13"/>
        <v>0</v>
      </c>
      <c r="U90" s="75">
        <f t="shared" si="8"/>
        <v>0</v>
      </c>
      <c r="V90" s="75">
        <f t="shared" si="9"/>
        <v>0</v>
      </c>
      <c r="W90" s="75">
        <f t="shared" si="10"/>
        <v>0</v>
      </c>
    </row>
    <row r="91" spans="11:23" x14ac:dyDescent="0.2">
      <c r="K91" s="6" t="str">
        <f t="shared" si="11"/>
        <v>Floor_bouffant cap</v>
      </c>
      <c r="L91" s="6" t="str">
        <f t="shared" si="12"/>
        <v>Attending_Floor</v>
      </c>
      <c r="M91" s="7" t="s">
        <v>24</v>
      </c>
      <c r="N91" s="7" t="s">
        <v>21</v>
      </c>
      <c r="O91" s="6" t="s">
        <v>15</v>
      </c>
      <c r="P91" s="6" t="b">
        <v>0</v>
      </c>
      <c r="Q91" s="6" t="b">
        <v>0</v>
      </c>
      <c r="R91" s="6" t="b">
        <v>0</v>
      </c>
      <c r="S91" s="6" t="b">
        <f>Interface!V142</f>
        <v>0</v>
      </c>
      <c r="T91" s="75">
        <f t="shared" si="13"/>
        <v>0</v>
      </c>
      <c r="U91" s="75">
        <f t="shared" si="8"/>
        <v>0</v>
      </c>
      <c r="V91" s="75">
        <f t="shared" si="9"/>
        <v>0</v>
      </c>
      <c r="W91" s="75">
        <f t="shared" si="10"/>
        <v>0</v>
      </c>
    </row>
    <row r="92" spans="11:23" x14ac:dyDescent="0.2">
      <c r="K92" s="6" t="str">
        <f t="shared" si="11"/>
        <v>Floor_Disposable eye protection</v>
      </c>
      <c r="L92" s="6" t="str">
        <f t="shared" si="12"/>
        <v>Attending_Floor</v>
      </c>
      <c r="M92" s="7" t="s">
        <v>24</v>
      </c>
      <c r="N92" s="7" t="s">
        <v>21</v>
      </c>
      <c r="O92" s="6" t="s">
        <v>0</v>
      </c>
      <c r="P92" s="6" t="b">
        <v>1</v>
      </c>
      <c r="Q92" s="6" t="b">
        <v>1</v>
      </c>
      <c r="R92" s="6" t="b">
        <v>1</v>
      </c>
      <c r="S92" s="6" t="b">
        <f>Interface!V144</f>
        <v>1</v>
      </c>
      <c r="T92" s="75">
        <f t="shared" si="13"/>
        <v>1</v>
      </c>
      <c r="U92" s="75">
        <f t="shared" si="8"/>
        <v>0.2</v>
      </c>
      <c r="V92" s="75">
        <f t="shared" si="9"/>
        <v>0.05</v>
      </c>
      <c r="W92" s="75">
        <f t="shared" si="10"/>
        <v>0.2</v>
      </c>
    </row>
    <row r="93" spans="11:23" x14ac:dyDescent="0.2">
      <c r="K93" s="6" t="str">
        <f t="shared" si="11"/>
        <v>Floor_PAPR</v>
      </c>
      <c r="L93" s="6" t="str">
        <f t="shared" si="12"/>
        <v>Attending_Floor</v>
      </c>
      <c r="M93" s="7" t="s">
        <v>24</v>
      </c>
      <c r="N93" s="7" t="s">
        <v>21</v>
      </c>
      <c r="O93" s="6" t="s">
        <v>2</v>
      </c>
      <c r="P93" s="6" t="b">
        <v>0</v>
      </c>
      <c r="Q93" s="6" t="b">
        <v>0</v>
      </c>
      <c r="R93" s="6" t="b">
        <v>0</v>
      </c>
      <c r="S93" s="6" t="b">
        <f>Interface!V146</f>
        <v>0</v>
      </c>
      <c r="T93" s="75">
        <f t="shared" si="13"/>
        <v>0</v>
      </c>
      <c r="U93" s="75">
        <f t="shared" si="8"/>
        <v>0</v>
      </c>
      <c r="V93" s="75">
        <f t="shared" si="9"/>
        <v>0</v>
      </c>
      <c r="W93" s="75">
        <f t="shared" si="10"/>
        <v>0</v>
      </c>
    </row>
    <row r="94" spans="11:23" x14ac:dyDescent="0.2">
      <c r="K94" t="str">
        <f t="shared" si="11"/>
        <v>ED_N95</v>
      </c>
      <c r="L94" t="str">
        <f t="shared" si="12"/>
        <v>Attending_ED</v>
      </c>
      <c r="M94" s="5" t="s">
        <v>24</v>
      </c>
      <c r="N94" s="5" t="s">
        <v>18</v>
      </c>
      <c r="O94" t="s">
        <v>1</v>
      </c>
      <c r="P94" s="10" t="b">
        <v>1</v>
      </c>
      <c r="Q94" t="b">
        <v>1</v>
      </c>
      <c r="R94" t="b">
        <v>1</v>
      </c>
      <c r="S94" t="b">
        <f>Interface!X132</f>
        <v>1</v>
      </c>
      <c r="T94" s="76">
        <f t="shared" si="13"/>
        <v>1</v>
      </c>
      <c r="U94" s="76">
        <f t="shared" si="8"/>
        <v>0.1</v>
      </c>
      <c r="V94" s="76">
        <f t="shared" si="9"/>
        <v>2.5000000000000001E-2</v>
      </c>
      <c r="W94" s="76">
        <f t="shared" si="10"/>
        <v>1</v>
      </c>
    </row>
    <row r="95" spans="11:23" x14ac:dyDescent="0.2">
      <c r="K95" t="str">
        <f t="shared" si="11"/>
        <v>ED_Surgical mask</v>
      </c>
      <c r="L95" t="str">
        <f t="shared" si="12"/>
        <v>Attending_ED</v>
      </c>
      <c r="M95" s="5" t="s">
        <v>24</v>
      </c>
      <c r="N95" s="5" t="s">
        <v>18</v>
      </c>
      <c r="O95" t="s">
        <v>11</v>
      </c>
      <c r="P95" t="b">
        <v>1</v>
      </c>
      <c r="Q95" t="b">
        <v>1</v>
      </c>
      <c r="R95" t="b">
        <v>1</v>
      </c>
      <c r="S95" t="b">
        <f>Interface!X134</f>
        <v>1</v>
      </c>
      <c r="T95" s="76">
        <f t="shared" si="13"/>
        <v>1</v>
      </c>
      <c r="U95" s="76">
        <f t="shared" si="8"/>
        <v>0.1</v>
      </c>
      <c r="V95" s="76">
        <f t="shared" si="9"/>
        <v>2.5000000000000001E-2</v>
      </c>
      <c r="W95" s="76">
        <f t="shared" si="10"/>
        <v>1</v>
      </c>
    </row>
    <row r="96" spans="11:23" x14ac:dyDescent="0.2">
      <c r="K96" t="str">
        <f t="shared" si="11"/>
        <v>ED_glove</v>
      </c>
      <c r="L96" t="str">
        <f t="shared" si="12"/>
        <v>Attending_ED</v>
      </c>
      <c r="M96" s="5" t="s">
        <v>24</v>
      </c>
      <c r="N96" s="5" t="s">
        <v>18</v>
      </c>
      <c r="O96" t="s">
        <v>12</v>
      </c>
      <c r="P96" t="b">
        <v>1</v>
      </c>
      <c r="Q96" t="b">
        <v>1</v>
      </c>
      <c r="R96" t="b">
        <v>1</v>
      </c>
      <c r="S96" t="b">
        <f>Interface!X136</f>
        <v>1</v>
      </c>
      <c r="T96" s="76">
        <f t="shared" si="13"/>
        <v>1</v>
      </c>
      <c r="U96" s="76">
        <f t="shared" si="8"/>
        <v>0.33333333333333331</v>
      </c>
      <c r="V96" s="76">
        <f t="shared" si="9"/>
        <v>0.1</v>
      </c>
      <c r="W96" s="76">
        <f t="shared" si="10"/>
        <v>1</v>
      </c>
    </row>
    <row r="97" spans="11:23" x14ac:dyDescent="0.2">
      <c r="K97" t="str">
        <f t="shared" si="11"/>
        <v>ED_gown</v>
      </c>
      <c r="L97" t="str">
        <f t="shared" si="12"/>
        <v>Attending_ED</v>
      </c>
      <c r="M97" s="5" t="s">
        <v>24</v>
      </c>
      <c r="N97" s="5" t="s">
        <v>18</v>
      </c>
      <c r="O97" t="s">
        <v>13</v>
      </c>
      <c r="P97" t="b">
        <v>1</v>
      </c>
      <c r="Q97" t="b">
        <v>1</v>
      </c>
      <c r="R97" t="b">
        <v>1</v>
      </c>
      <c r="S97" t="b">
        <f>Interface!X138</f>
        <v>1</v>
      </c>
      <c r="T97" s="76">
        <f t="shared" si="13"/>
        <v>1</v>
      </c>
      <c r="U97" s="76">
        <f t="shared" si="8"/>
        <v>0.33333333333333331</v>
      </c>
      <c r="V97" s="76">
        <f t="shared" si="9"/>
        <v>0.1</v>
      </c>
      <c r="W97" s="76">
        <f t="shared" si="10"/>
        <v>1</v>
      </c>
    </row>
    <row r="98" spans="11:23" x14ac:dyDescent="0.2">
      <c r="K98" t="str">
        <f t="shared" si="11"/>
        <v>ED_booties</v>
      </c>
      <c r="L98" t="str">
        <f t="shared" si="12"/>
        <v>Attending_ED</v>
      </c>
      <c r="M98" s="5" t="s">
        <v>24</v>
      </c>
      <c r="N98" s="5" t="s">
        <v>18</v>
      </c>
      <c r="O98" t="s">
        <v>14</v>
      </c>
      <c r="P98" s="10" t="b">
        <v>0</v>
      </c>
      <c r="Q98" s="10" t="b">
        <v>0</v>
      </c>
      <c r="R98" s="10" t="b">
        <v>0</v>
      </c>
      <c r="S98" s="10" t="b">
        <f>Interface!X140</f>
        <v>0</v>
      </c>
      <c r="T98" s="80">
        <f t="shared" si="13"/>
        <v>0</v>
      </c>
      <c r="U98" s="80">
        <f t="shared" si="8"/>
        <v>0</v>
      </c>
      <c r="V98" s="80">
        <f t="shared" si="9"/>
        <v>0</v>
      </c>
      <c r="W98" s="80">
        <f t="shared" si="10"/>
        <v>0</v>
      </c>
    </row>
    <row r="99" spans="11:23" x14ac:dyDescent="0.2">
      <c r="K99" t="str">
        <f t="shared" si="11"/>
        <v>ED_bouffant cap</v>
      </c>
      <c r="L99" t="str">
        <f t="shared" si="12"/>
        <v>Attending_ED</v>
      </c>
      <c r="M99" s="5" t="s">
        <v>24</v>
      </c>
      <c r="N99" s="5" t="s">
        <v>18</v>
      </c>
      <c r="O99" t="s">
        <v>15</v>
      </c>
      <c r="P99" s="10" t="b">
        <v>0</v>
      </c>
      <c r="Q99" s="10" t="b">
        <v>0</v>
      </c>
      <c r="R99" s="10" t="b">
        <v>0</v>
      </c>
      <c r="S99" s="10" t="b">
        <f>Interface!X142</f>
        <v>0</v>
      </c>
      <c r="T99" s="80">
        <f t="shared" si="13"/>
        <v>0</v>
      </c>
      <c r="U99" s="80">
        <f t="shared" si="8"/>
        <v>0</v>
      </c>
      <c r="V99" s="80">
        <f t="shared" si="9"/>
        <v>0</v>
      </c>
      <c r="W99" s="80">
        <f t="shared" si="10"/>
        <v>0</v>
      </c>
    </row>
    <row r="100" spans="11:23" x14ac:dyDescent="0.2">
      <c r="K100" t="str">
        <f t="shared" si="11"/>
        <v>ED_Disposable eye protection</v>
      </c>
      <c r="L100" t="str">
        <f t="shared" si="12"/>
        <v>Attending_ED</v>
      </c>
      <c r="M100" s="5" t="s">
        <v>24</v>
      </c>
      <c r="N100" s="5" t="s">
        <v>18</v>
      </c>
      <c r="O100" t="s">
        <v>0</v>
      </c>
      <c r="P100" t="b">
        <v>1</v>
      </c>
      <c r="Q100" t="b">
        <v>1</v>
      </c>
      <c r="R100" t="b">
        <v>1</v>
      </c>
      <c r="S100" t="b">
        <f>Interface!X144</f>
        <v>1</v>
      </c>
      <c r="T100" s="76">
        <f t="shared" si="13"/>
        <v>1</v>
      </c>
      <c r="U100" s="76">
        <f t="shared" si="8"/>
        <v>0.2</v>
      </c>
      <c r="V100" s="76">
        <f t="shared" si="9"/>
        <v>0.05</v>
      </c>
      <c r="W100" s="76">
        <f t="shared" si="10"/>
        <v>0.2</v>
      </c>
    </row>
    <row r="101" spans="11:23" x14ac:dyDescent="0.2">
      <c r="K101" t="str">
        <f t="shared" si="11"/>
        <v>ED_PAPR</v>
      </c>
      <c r="L101" t="str">
        <f t="shared" si="12"/>
        <v>Attending_ED</v>
      </c>
      <c r="M101" s="5" t="s">
        <v>24</v>
      </c>
      <c r="N101" s="5" t="s">
        <v>18</v>
      </c>
      <c r="O101" t="s">
        <v>2</v>
      </c>
      <c r="P101" t="b">
        <v>0</v>
      </c>
      <c r="Q101" t="b">
        <v>0</v>
      </c>
      <c r="R101" t="b">
        <v>0</v>
      </c>
      <c r="S101" t="b">
        <f>Interface!X146</f>
        <v>0</v>
      </c>
      <c r="T101" s="76">
        <f t="shared" si="13"/>
        <v>0</v>
      </c>
      <c r="U101" s="76">
        <f t="shared" si="8"/>
        <v>0</v>
      </c>
      <c r="V101" s="76">
        <f t="shared" si="9"/>
        <v>0</v>
      </c>
      <c r="W101" s="76">
        <f t="shared" si="10"/>
        <v>0</v>
      </c>
    </row>
    <row r="102" spans="11:23" x14ac:dyDescent="0.2">
      <c r="K102" s="6" t="str">
        <f t="shared" si="11"/>
        <v>ICU_N95</v>
      </c>
      <c r="L102" s="6" t="str">
        <f t="shared" si="12"/>
        <v>RT_ICU</v>
      </c>
      <c r="M102" s="7" t="s">
        <v>4</v>
      </c>
      <c r="N102" s="7" t="s">
        <v>5</v>
      </c>
      <c r="O102" s="6" t="s">
        <v>1</v>
      </c>
      <c r="P102" s="6" t="b">
        <v>1</v>
      </c>
      <c r="Q102" s="6" t="b">
        <v>1</v>
      </c>
      <c r="R102" s="6" t="b">
        <v>1</v>
      </c>
      <c r="S102" s="6" t="b">
        <f>Interface!R150</f>
        <v>1</v>
      </c>
      <c r="T102" s="75">
        <f t="shared" si="13"/>
        <v>12</v>
      </c>
      <c r="U102" s="75">
        <f t="shared" si="8"/>
        <v>1</v>
      </c>
      <c r="V102" s="75">
        <f t="shared" si="9"/>
        <v>0.3</v>
      </c>
      <c r="W102" s="75">
        <f t="shared" si="10"/>
        <v>12</v>
      </c>
    </row>
    <row r="103" spans="11:23" x14ac:dyDescent="0.2">
      <c r="K103" s="6" t="str">
        <f t="shared" si="11"/>
        <v>ICU_Surgical mask</v>
      </c>
      <c r="L103" s="6" t="str">
        <f t="shared" si="12"/>
        <v>RT_ICU</v>
      </c>
      <c r="M103" s="7" t="s">
        <v>4</v>
      </c>
      <c r="N103" s="7" t="s">
        <v>5</v>
      </c>
      <c r="O103" s="6" t="s">
        <v>11</v>
      </c>
      <c r="P103" s="6" t="b">
        <v>1</v>
      </c>
      <c r="Q103" s="6" t="b">
        <v>1</v>
      </c>
      <c r="R103" s="6" t="b">
        <v>1</v>
      </c>
      <c r="S103" s="6" t="b">
        <f>Interface!R152</f>
        <v>1</v>
      </c>
      <c r="T103" s="75">
        <f t="shared" si="13"/>
        <v>12</v>
      </c>
      <c r="U103" s="75">
        <f t="shared" si="8"/>
        <v>1</v>
      </c>
      <c r="V103" s="75">
        <f t="shared" si="9"/>
        <v>0.3</v>
      </c>
      <c r="W103" s="75">
        <f t="shared" si="10"/>
        <v>12</v>
      </c>
    </row>
    <row r="104" spans="11:23" x14ac:dyDescent="0.2">
      <c r="K104" s="6" t="str">
        <f t="shared" si="11"/>
        <v>ICU_glove</v>
      </c>
      <c r="L104" s="6" t="str">
        <f t="shared" si="12"/>
        <v>RT_ICU</v>
      </c>
      <c r="M104" s="7" t="s">
        <v>4</v>
      </c>
      <c r="N104" s="7" t="s">
        <v>5</v>
      </c>
      <c r="O104" s="6" t="s">
        <v>12</v>
      </c>
      <c r="P104" s="6" t="b">
        <v>1</v>
      </c>
      <c r="Q104" s="6" t="b">
        <v>1</v>
      </c>
      <c r="R104" s="6" t="b">
        <v>1</v>
      </c>
      <c r="S104" s="6" t="b">
        <f>Interface!R154</f>
        <v>1</v>
      </c>
      <c r="T104" s="75">
        <f t="shared" si="13"/>
        <v>12</v>
      </c>
      <c r="U104" s="75">
        <f t="shared" si="8"/>
        <v>3.3333333333333335</v>
      </c>
      <c r="V104" s="75">
        <f t="shared" si="9"/>
        <v>1.2</v>
      </c>
      <c r="W104" s="75">
        <f t="shared" si="10"/>
        <v>12</v>
      </c>
    </row>
    <row r="105" spans="11:23" x14ac:dyDescent="0.2">
      <c r="K105" s="6" t="str">
        <f t="shared" si="11"/>
        <v>ICU_gown</v>
      </c>
      <c r="L105" s="6" t="str">
        <f t="shared" si="12"/>
        <v>RT_ICU</v>
      </c>
      <c r="M105" s="7" t="s">
        <v>4</v>
      </c>
      <c r="N105" s="7" t="s">
        <v>5</v>
      </c>
      <c r="O105" s="6" t="s">
        <v>13</v>
      </c>
      <c r="P105" s="6" t="b">
        <v>1</v>
      </c>
      <c r="Q105" s="6" t="b">
        <v>1</v>
      </c>
      <c r="R105" s="6" t="b">
        <v>1</v>
      </c>
      <c r="S105" s="6" t="b">
        <f>Interface!R156</f>
        <v>1</v>
      </c>
      <c r="T105" s="75">
        <f t="shared" si="13"/>
        <v>12</v>
      </c>
      <c r="U105" s="75">
        <f t="shared" si="8"/>
        <v>3.3333333333333335</v>
      </c>
      <c r="V105" s="75">
        <f t="shared" si="9"/>
        <v>1.2</v>
      </c>
      <c r="W105" s="75">
        <f t="shared" si="10"/>
        <v>12</v>
      </c>
    </row>
    <row r="106" spans="11:23" x14ac:dyDescent="0.2">
      <c r="K106" s="6" t="str">
        <f t="shared" si="11"/>
        <v>ICU_booties</v>
      </c>
      <c r="L106" s="6" t="str">
        <f t="shared" si="12"/>
        <v>RT_ICU</v>
      </c>
      <c r="M106" s="7" t="s">
        <v>4</v>
      </c>
      <c r="N106" s="7" t="s">
        <v>5</v>
      </c>
      <c r="O106" s="6" t="s">
        <v>14</v>
      </c>
      <c r="P106" s="6" t="b">
        <v>0</v>
      </c>
      <c r="Q106" s="6" t="b">
        <v>0</v>
      </c>
      <c r="R106" s="6" t="b">
        <v>0</v>
      </c>
      <c r="S106" s="6" t="b">
        <f>Interface!R158</f>
        <v>0</v>
      </c>
      <c r="T106" s="75">
        <f t="shared" si="13"/>
        <v>0</v>
      </c>
      <c r="U106" s="75">
        <f t="shared" si="8"/>
        <v>0</v>
      </c>
      <c r="V106" s="75">
        <f t="shared" si="9"/>
        <v>0</v>
      </c>
      <c r="W106" s="75">
        <f t="shared" si="10"/>
        <v>0</v>
      </c>
    </row>
    <row r="107" spans="11:23" x14ac:dyDescent="0.2">
      <c r="K107" s="6" t="str">
        <f t="shared" si="11"/>
        <v>ICU_bouffant cap</v>
      </c>
      <c r="L107" s="6" t="str">
        <f t="shared" si="12"/>
        <v>RT_ICU</v>
      </c>
      <c r="M107" s="7" t="s">
        <v>4</v>
      </c>
      <c r="N107" s="7" t="s">
        <v>5</v>
      </c>
      <c r="O107" s="6" t="s">
        <v>15</v>
      </c>
      <c r="P107" s="6" t="b">
        <v>0</v>
      </c>
      <c r="Q107" s="6" t="b">
        <v>0</v>
      </c>
      <c r="R107" s="6" t="b">
        <v>0</v>
      </c>
      <c r="S107" s="6" t="b">
        <f>Interface!R160</f>
        <v>0</v>
      </c>
      <c r="T107" s="75">
        <f t="shared" si="13"/>
        <v>0</v>
      </c>
      <c r="U107" s="75">
        <f t="shared" si="8"/>
        <v>0</v>
      </c>
      <c r="V107" s="75">
        <f t="shared" si="9"/>
        <v>0</v>
      </c>
      <c r="W107" s="75">
        <f t="shared" si="10"/>
        <v>0</v>
      </c>
    </row>
    <row r="108" spans="11:23" x14ac:dyDescent="0.2">
      <c r="K108" s="6" t="str">
        <f t="shared" si="11"/>
        <v>ICU_Disposable eye protection</v>
      </c>
      <c r="L108" s="6" t="str">
        <f t="shared" si="12"/>
        <v>RT_ICU</v>
      </c>
      <c r="M108" s="7" t="s">
        <v>4</v>
      </c>
      <c r="N108" s="7" t="s">
        <v>5</v>
      </c>
      <c r="O108" s="6" t="s">
        <v>0</v>
      </c>
      <c r="P108" s="6" t="b">
        <v>1</v>
      </c>
      <c r="Q108" s="6" t="b">
        <v>1</v>
      </c>
      <c r="R108" s="6" t="b">
        <v>1</v>
      </c>
      <c r="S108" s="6" t="b">
        <f>Interface!R162</f>
        <v>1</v>
      </c>
      <c r="T108" s="75">
        <f t="shared" si="13"/>
        <v>12</v>
      </c>
      <c r="U108" s="75">
        <f t="shared" si="8"/>
        <v>2</v>
      </c>
      <c r="V108" s="75">
        <f t="shared" si="9"/>
        <v>0.6</v>
      </c>
      <c r="W108" s="75">
        <f t="shared" si="10"/>
        <v>2.4</v>
      </c>
    </row>
    <row r="109" spans="11:23" x14ac:dyDescent="0.2">
      <c r="K109" s="6" t="str">
        <f t="shared" si="11"/>
        <v>ICU_PAPR</v>
      </c>
      <c r="L109" s="6" t="str">
        <f t="shared" si="12"/>
        <v>RT_ICU</v>
      </c>
      <c r="M109" s="7" t="s">
        <v>4</v>
      </c>
      <c r="N109" s="7" t="s">
        <v>5</v>
      </c>
      <c r="O109" s="6" t="s">
        <v>2</v>
      </c>
      <c r="P109" s="6" t="b">
        <v>0</v>
      </c>
      <c r="Q109" s="6" t="b">
        <v>0</v>
      </c>
      <c r="R109" s="6" t="b">
        <v>0</v>
      </c>
      <c r="S109" s="6" t="b">
        <f>Interface!R164</f>
        <v>0</v>
      </c>
      <c r="T109" s="75">
        <f t="shared" si="13"/>
        <v>0</v>
      </c>
      <c r="U109" s="75">
        <f t="shared" si="8"/>
        <v>0</v>
      </c>
      <c r="V109" s="75">
        <f t="shared" si="9"/>
        <v>0</v>
      </c>
      <c r="W109" s="75">
        <f t="shared" si="10"/>
        <v>0</v>
      </c>
    </row>
    <row r="110" spans="11:23" x14ac:dyDescent="0.2">
      <c r="K110" t="str">
        <f t="shared" si="11"/>
        <v>Step down_N95</v>
      </c>
      <c r="L110" t="str">
        <f t="shared" si="12"/>
        <v>RT_Step down</v>
      </c>
      <c r="M110" s="5" t="s">
        <v>4</v>
      </c>
      <c r="N110" s="5" t="s">
        <v>20</v>
      </c>
      <c r="O110" t="s">
        <v>1</v>
      </c>
      <c r="P110" s="10" t="b">
        <v>1</v>
      </c>
      <c r="Q110" t="b">
        <v>1</v>
      </c>
      <c r="R110" t="b">
        <v>1</v>
      </c>
      <c r="S110" t="b">
        <f>Interface!T150</f>
        <v>1</v>
      </c>
      <c r="T110" s="76">
        <f t="shared" si="13"/>
        <v>6</v>
      </c>
      <c r="U110" s="76">
        <f t="shared" si="8"/>
        <v>0.5</v>
      </c>
      <c r="V110" s="76">
        <f t="shared" si="9"/>
        <v>0.15</v>
      </c>
      <c r="W110" s="76">
        <f t="shared" si="10"/>
        <v>6</v>
      </c>
    </row>
    <row r="111" spans="11:23" x14ac:dyDescent="0.2">
      <c r="K111" t="str">
        <f t="shared" si="11"/>
        <v>Step down_Surgical mask</v>
      </c>
      <c r="L111" t="str">
        <f t="shared" si="12"/>
        <v>RT_Step down</v>
      </c>
      <c r="M111" s="5" t="s">
        <v>4</v>
      </c>
      <c r="N111" s="5" t="s">
        <v>20</v>
      </c>
      <c r="O111" t="s">
        <v>11</v>
      </c>
      <c r="P111" t="b">
        <v>1</v>
      </c>
      <c r="Q111" t="b">
        <v>1</v>
      </c>
      <c r="R111" t="b">
        <v>1</v>
      </c>
      <c r="S111" t="b">
        <f>Interface!T152</f>
        <v>1</v>
      </c>
      <c r="T111" s="76">
        <f t="shared" si="13"/>
        <v>6</v>
      </c>
      <c r="U111" s="76">
        <f t="shared" si="8"/>
        <v>0.5</v>
      </c>
      <c r="V111" s="76">
        <f t="shared" si="9"/>
        <v>0.15</v>
      </c>
      <c r="W111" s="76">
        <f t="shared" si="10"/>
        <v>6</v>
      </c>
    </row>
    <row r="112" spans="11:23" x14ac:dyDescent="0.2">
      <c r="K112" t="str">
        <f t="shared" si="11"/>
        <v>Step down_glove</v>
      </c>
      <c r="L112" t="str">
        <f t="shared" si="12"/>
        <v>RT_Step down</v>
      </c>
      <c r="M112" s="5" t="s">
        <v>4</v>
      </c>
      <c r="N112" s="5" t="s">
        <v>20</v>
      </c>
      <c r="O112" t="s">
        <v>12</v>
      </c>
      <c r="P112" t="b">
        <v>1</v>
      </c>
      <c r="Q112" t="b">
        <v>1</v>
      </c>
      <c r="R112" t="b">
        <v>1</v>
      </c>
      <c r="S112" t="b">
        <f>Interface!T154</f>
        <v>1</v>
      </c>
      <c r="T112" s="76">
        <f t="shared" si="13"/>
        <v>6</v>
      </c>
      <c r="U112" s="76">
        <f t="shared" si="8"/>
        <v>1.6666666666666667</v>
      </c>
      <c r="V112" s="76">
        <f t="shared" si="9"/>
        <v>0.6</v>
      </c>
      <c r="W112" s="76">
        <f t="shared" si="10"/>
        <v>6</v>
      </c>
    </row>
    <row r="113" spans="11:23" x14ac:dyDescent="0.2">
      <c r="K113" t="str">
        <f t="shared" si="11"/>
        <v>Step down_gown</v>
      </c>
      <c r="L113" t="str">
        <f t="shared" si="12"/>
        <v>RT_Step down</v>
      </c>
      <c r="M113" s="5" t="s">
        <v>4</v>
      </c>
      <c r="N113" s="5" t="s">
        <v>20</v>
      </c>
      <c r="O113" t="s">
        <v>13</v>
      </c>
      <c r="P113" t="b">
        <v>1</v>
      </c>
      <c r="Q113" t="b">
        <v>1</v>
      </c>
      <c r="R113" t="b">
        <v>1</v>
      </c>
      <c r="S113" t="b">
        <f>Interface!T156</f>
        <v>1</v>
      </c>
      <c r="T113" s="76">
        <f t="shared" si="13"/>
        <v>6</v>
      </c>
      <c r="U113" s="76">
        <f t="shared" si="8"/>
        <v>1.6666666666666667</v>
      </c>
      <c r="V113" s="76">
        <f t="shared" si="9"/>
        <v>0.6</v>
      </c>
      <c r="W113" s="76">
        <f t="shared" si="10"/>
        <v>6</v>
      </c>
    </row>
    <row r="114" spans="11:23" x14ac:dyDescent="0.2">
      <c r="K114" t="str">
        <f t="shared" si="11"/>
        <v>Step down_booties</v>
      </c>
      <c r="L114" t="str">
        <f t="shared" si="12"/>
        <v>RT_Step down</v>
      </c>
      <c r="M114" s="5" t="s">
        <v>4</v>
      </c>
      <c r="N114" s="5" t="s">
        <v>20</v>
      </c>
      <c r="O114" t="s">
        <v>14</v>
      </c>
      <c r="P114" s="10" t="b">
        <v>0</v>
      </c>
      <c r="Q114" s="10" t="b">
        <v>0</v>
      </c>
      <c r="R114" s="10" t="b">
        <v>0</v>
      </c>
      <c r="S114" s="10" t="b">
        <f>Interface!T158</f>
        <v>0</v>
      </c>
      <c r="T114" s="80">
        <f t="shared" si="13"/>
        <v>0</v>
      </c>
      <c r="U114" s="80">
        <f t="shared" si="8"/>
        <v>0</v>
      </c>
      <c r="V114" s="80">
        <f t="shared" si="9"/>
        <v>0</v>
      </c>
      <c r="W114" s="80">
        <f t="shared" si="10"/>
        <v>0</v>
      </c>
    </row>
    <row r="115" spans="11:23" x14ac:dyDescent="0.2">
      <c r="K115" t="str">
        <f t="shared" si="11"/>
        <v>Step down_bouffant cap</v>
      </c>
      <c r="L115" t="str">
        <f t="shared" si="12"/>
        <v>RT_Step down</v>
      </c>
      <c r="M115" s="5" t="s">
        <v>4</v>
      </c>
      <c r="N115" s="5" t="s">
        <v>20</v>
      </c>
      <c r="O115" t="s">
        <v>15</v>
      </c>
      <c r="P115" s="10" t="b">
        <v>0</v>
      </c>
      <c r="Q115" s="10" t="b">
        <v>0</v>
      </c>
      <c r="R115" s="10" t="b">
        <v>0</v>
      </c>
      <c r="S115" s="10" t="b">
        <f>Interface!T160</f>
        <v>1</v>
      </c>
      <c r="T115" s="80">
        <f t="shared" si="13"/>
        <v>0</v>
      </c>
      <c r="U115" s="80">
        <f t="shared" si="8"/>
        <v>0</v>
      </c>
      <c r="V115" s="80">
        <f t="shared" si="9"/>
        <v>0</v>
      </c>
      <c r="W115" s="80">
        <f t="shared" si="10"/>
        <v>6</v>
      </c>
    </row>
    <row r="116" spans="11:23" x14ac:dyDescent="0.2">
      <c r="K116" t="str">
        <f t="shared" si="11"/>
        <v>Step down_Disposable eye protection</v>
      </c>
      <c r="L116" t="str">
        <f t="shared" si="12"/>
        <v>RT_Step down</v>
      </c>
      <c r="M116" s="5" t="s">
        <v>4</v>
      </c>
      <c r="N116" s="5" t="s">
        <v>20</v>
      </c>
      <c r="O116" t="s">
        <v>0</v>
      </c>
      <c r="P116" t="b">
        <v>1</v>
      </c>
      <c r="Q116" t="b">
        <v>1</v>
      </c>
      <c r="R116" t="b">
        <v>1</v>
      </c>
      <c r="S116" t="b">
        <f>Interface!T162</f>
        <v>1</v>
      </c>
      <c r="T116" s="76">
        <f t="shared" si="13"/>
        <v>6</v>
      </c>
      <c r="U116" s="76">
        <f t="shared" si="8"/>
        <v>1</v>
      </c>
      <c r="V116" s="76">
        <f t="shared" si="9"/>
        <v>0.3</v>
      </c>
      <c r="W116" s="76">
        <f t="shared" si="10"/>
        <v>1.2</v>
      </c>
    </row>
    <row r="117" spans="11:23" x14ac:dyDescent="0.2">
      <c r="K117" t="str">
        <f t="shared" si="11"/>
        <v>Step down_PAPR</v>
      </c>
      <c r="L117" t="str">
        <f t="shared" si="12"/>
        <v>RT_Step down</v>
      </c>
      <c r="M117" s="5" t="s">
        <v>4</v>
      </c>
      <c r="N117" s="5" t="s">
        <v>20</v>
      </c>
      <c r="O117" t="s">
        <v>2</v>
      </c>
      <c r="P117" t="b">
        <v>0</v>
      </c>
      <c r="Q117" t="b">
        <v>0</v>
      </c>
      <c r="R117" t="b">
        <v>0</v>
      </c>
      <c r="S117" t="b">
        <f>Interface!T164</f>
        <v>0</v>
      </c>
      <c r="T117" s="76">
        <f t="shared" si="13"/>
        <v>0</v>
      </c>
      <c r="U117" s="76">
        <f t="shared" si="8"/>
        <v>0</v>
      </c>
      <c r="V117" s="76">
        <f t="shared" si="9"/>
        <v>0</v>
      </c>
      <c r="W117" s="76">
        <f t="shared" si="10"/>
        <v>0</v>
      </c>
    </row>
    <row r="118" spans="11:23" x14ac:dyDescent="0.2">
      <c r="K118" s="6" t="str">
        <f t="shared" si="11"/>
        <v>Floor_N95</v>
      </c>
      <c r="L118" s="6" t="str">
        <f t="shared" si="12"/>
        <v>RT_Floor</v>
      </c>
      <c r="M118" s="7" t="s">
        <v>4</v>
      </c>
      <c r="N118" s="7" t="s">
        <v>21</v>
      </c>
      <c r="O118" s="6" t="s">
        <v>1</v>
      </c>
      <c r="P118" s="6" t="b">
        <v>1</v>
      </c>
      <c r="Q118" s="6" t="b">
        <v>1</v>
      </c>
      <c r="R118" s="6" t="b">
        <v>1</v>
      </c>
      <c r="S118" s="6" t="b">
        <f>Interface!V150</f>
        <v>1</v>
      </c>
      <c r="T118" s="75">
        <f t="shared" si="13"/>
        <v>0</v>
      </c>
      <c r="U118" s="75">
        <f t="shared" si="8"/>
        <v>0</v>
      </c>
      <c r="V118" s="75">
        <f t="shared" si="9"/>
        <v>0</v>
      </c>
      <c r="W118" s="75">
        <f t="shared" si="10"/>
        <v>0</v>
      </c>
    </row>
    <row r="119" spans="11:23" x14ac:dyDescent="0.2">
      <c r="K119" s="6" t="str">
        <f t="shared" si="11"/>
        <v>Floor_Surgical mask</v>
      </c>
      <c r="L119" s="6" t="str">
        <f t="shared" si="12"/>
        <v>RT_Floor</v>
      </c>
      <c r="M119" s="7" t="s">
        <v>4</v>
      </c>
      <c r="N119" s="7" t="s">
        <v>21</v>
      </c>
      <c r="O119" s="6" t="s">
        <v>11</v>
      </c>
      <c r="P119" s="6" t="b">
        <v>1</v>
      </c>
      <c r="Q119" s="6" t="b">
        <v>1</v>
      </c>
      <c r="R119" s="6" t="b">
        <v>1</v>
      </c>
      <c r="S119" s="6" t="b">
        <f>Interface!V152</f>
        <v>1</v>
      </c>
      <c r="T119" s="75">
        <f t="shared" si="13"/>
        <v>0</v>
      </c>
      <c r="U119" s="75">
        <f t="shared" si="8"/>
        <v>0</v>
      </c>
      <c r="V119" s="75">
        <f t="shared" si="9"/>
        <v>0</v>
      </c>
      <c r="W119" s="75">
        <f t="shared" si="10"/>
        <v>0</v>
      </c>
    </row>
    <row r="120" spans="11:23" x14ac:dyDescent="0.2">
      <c r="K120" s="6" t="str">
        <f t="shared" si="11"/>
        <v>Floor_glove</v>
      </c>
      <c r="L120" s="6" t="str">
        <f t="shared" si="12"/>
        <v>RT_Floor</v>
      </c>
      <c r="M120" s="7" t="s">
        <v>4</v>
      </c>
      <c r="N120" s="7" t="s">
        <v>21</v>
      </c>
      <c r="O120" s="6" t="s">
        <v>12</v>
      </c>
      <c r="P120" s="6" t="b">
        <v>1</v>
      </c>
      <c r="Q120" s="6" t="b">
        <v>1</v>
      </c>
      <c r="R120" s="6" t="b">
        <v>1</v>
      </c>
      <c r="S120" s="6" t="b">
        <f>Interface!V154</f>
        <v>1</v>
      </c>
      <c r="T120" s="75">
        <f t="shared" si="13"/>
        <v>0</v>
      </c>
      <c r="U120" s="75">
        <f t="shared" si="8"/>
        <v>0</v>
      </c>
      <c r="V120" s="75">
        <f t="shared" si="9"/>
        <v>0</v>
      </c>
      <c r="W120" s="75">
        <f t="shared" si="10"/>
        <v>0</v>
      </c>
    </row>
    <row r="121" spans="11:23" x14ac:dyDescent="0.2">
      <c r="K121" s="6" t="str">
        <f t="shared" si="11"/>
        <v>Floor_gown</v>
      </c>
      <c r="L121" s="6" t="str">
        <f t="shared" si="12"/>
        <v>RT_Floor</v>
      </c>
      <c r="M121" s="7" t="s">
        <v>4</v>
      </c>
      <c r="N121" s="7" t="s">
        <v>21</v>
      </c>
      <c r="O121" s="6" t="s">
        <v>13</v>
      </c>
      <c r="P121" s="6" t="b">
        <v>1</v>
      </c>
      <c r="Q121" s="6" t="b">
        <v>1</v>
      </c>
      <c r="R121" s="6" t="b">
        <v>1</v>
      </c>
      <c r="S121" s="6" t="b">
        <f>Interface!V156</f>
        <v>1</v>
      </c>
      <c r="T121" s="75">
        <f t="shared" si="13"/>
        <v>0</v>
      </c>
      <c r="U121" s="75">
        <f t="shared" si="8"/>
        <v>0</v>
      </c>
      <c r="V121" s="75">
        <f t="shared" si="9"/>
        <v>0</v>
      </c>
      <c r="W121" s="75">
        <f t="shared" si="10"/>
        <v>0</v>
      </c>
    </row>
    <row r="122" spans="11:23" x14ac:dyDescent="0.2">
      <c r="K122" s="6" t="str">
        <f t="shared" si="11"/>
        <v>Floor_booties</v>
      </c>
      <c r="L122" s="6" t="str">
        <f t="shared" si="12"/>
        <v>RT_Floor</v>
      </c>
      <c r="M122" s="7" t="s">
        <v>4</v>
      </c>
      <c r="N122" s="7" t="s">
        <v>21</v>
      </c>
      <c r="O122" s="6" t="s">
        <v>14</v>
      </c>
      <c r="P122" s="6" t="b">
        <v>0</v>
      </c>
      <c r="Q122" s="6" t="b">
        <v>0</v>
      </c>
      <c r="R122" s="6" t="b">
        <v>0</v>
      </c>
      <c r="S122" s="6" t="b">
        <f>Interface!V158</f>
        <v>0</v>
      </c>
      <c r="T122" s="75">
        <f t="shared" si="13"/>
        <v>0</v>
      </c>
      <c r="U122" s="75">
        <f t="shared" si="8"/>
        <v>0</v>
      </c>
      <c r="V122" s="75">
        <f t="shared" si="9"/>
        <v>0</v>
      </c>
      <c r="W122" s="75">
        <f t="shared" si="10"/>
        <v>0</v>
      </c>
    </row>
    <row r="123" spans="11:23" x14ac:dyDescent="0.2">
      <c r="K123" s="6" t="str">
        <f t="shared" si="11"/>
        <v>Floor_bouffant cap</v>
      </c>
      <c r="L123" s="6" t="str">
        <f t="shared" si="12"/>
        <v>RT_Floor</v>
      </c>
      <c r="M123" s="7" t="s">
        <v>4</v>
      </c>
      <c r="N123" s="7" t="s">
        <v>21</v>
      </c>
      <c r="O123" s="6" t="s">
        <v>15</v>
      </c>
      <c r="P123" s="6" t="b">
        <v>0</v>
      </c>
      <c r="Q123" s="6" t="b">
        <v>0</v>
      </c>
      <c r="R123" s="6" t="b">
        <v>0</v>
      </c>
      <c r="S123" s="6" t="b">
        <f>Interface!V160</f>
        <v>0</v>
      </c>
      <c r="T123" s="75">
        <f t="shared" si="13"/>
        <v>0</v>
      </c>
      <c r="U123" s="75">
        <f t="shared" si="8"/>
        <v>0</v>
      </c>
      <c r="V123" s="75">
        <f t="shared" si="9"/>
        <v>0</v>
      </c>
      <c r="W123" s="75">
        <f t="shared" si="10"/>
        <v>0</v>
      </c>
    </row>
    <row r="124" spans="11:23" x14ac:dyDescent="0.2">
      <c r="K124" s="6" t="str">
        <f t="shared" si="11"/>
        <v>Floor_Disposable eye protection</v>
      </c>
      <c r="L124" s="6" t="str">
        <f t="shared" si="12"/>
        <v>RT_Floor</v>
      </c>
      <c r="M124" s="7" t="s">
        <v>4</v>
      </c>
      <c r="N124" s="7" t="s">
        <v>21</v>
      </c>
      <c r="O124" s="6" t="s">
        <v>0</v>
      </c>
      <c r="P124" s="6" t="b">
        <v>1</v>
      </c>
      <c r="Q124" s="6" t="b">
        <v>1</v>
      </c>
      <c r="R124" s="6" t="b">
        <v>1</v>
      </c>
      <c r="S124" s="6" t="b">
        <f>Interface!V162</f>
        <v>1</v>
      </c>
      <c r="T124" s="75">
        <f t="shared" si="13"/>
        <v>0</v>
      </c>
      <c r="U124" s="75">
        <f t="shared" si="8"/>
        <v>0</v>
      </c>
      <c r="V124" s="75">
        <f t="shared" si="9"/>
        <v>0</v>
      </c>
      <c r="W124" s="75">
        <f t="shared" si="10"/>
        <v>0</v>
      </c>
    </row>
    <row r="125" spans="11:23" x14ac:dyDescent="0.2">
      <c r="K125" s="6" t="str">
        <f t="shared" si="11"/>
        <v>Floor_PAPR</v>
      </c>
      <c r="L125" s="6" t="str">
        <f t="shared" si="12"/>
        <v>RT_Floor</v>
      </c>
      <c r="M125" s="7" t="s">
        <v>4</v>
      </c>
      <c r="N125" s="7" t="s">
        <v>21</v>
      </c>
      <c r="O125" s="6" t="s">
        <v>2</v>
      </c>
      <c r="P125" s="6" t="b">
        <v>0</v>
      </c>
      <c r="Q125" s="6" t="b">
        <v>0</v>
      </c>
      <c r="R125" s="6" t="b">
        <v>0</v>
      </c>
      <c r="S125" s="6" t="b">
        <f>Interface!V164</f>
        <v>0</v>
      </c>
      <c r="T125" s="75">
        <f t="shared" si="13"/>
        <v>0</v>
      </c>
      <c r="U125" s="75">
        <f t="shared" si="8"/>
        <v>0</v>
      </c>
      <c r="V125" s="75">
        <f t="shared" si="9"/>
        <v>0</v>
      </c>
      <c r="W125" s="75">
        <f t="shared" si="10"/>
        <v>0</v>
      </c>
    </row>
    <row r="126" spans="11:23" x14ac:dyDescent="0.2">
      <c r="K126" t="str">
        <f t="shared" si="11"/>
        <v>ED_N95</v>
      </c>
      <c r="L126" t="str">
        <f t="shared" si="12"/>
        <v>RT_ED</v>
      </c>
      <c r="M126" s="5" t="s">
        <v>4</v>
      </c>
      <c r="N126" s="5" t="s">
        <v>18</v>
      </c>
      <c r="O126" t="s">
        <v>1</v>
      </c>
      <c r="P126" s="10" t="b">
        <v>1</v>
      </c>
      <c r="Q126" t="b">
        <v>1</v>
      </c>
      <c r="R126" t="b">
        <v>1</v>
      </c>
      <c r="S126" t="b">
        <f>Interface!X150</f>
        <v>1</v>
      </c>
      <c r="T126" s="76">
        <f t="shared" si="13"/>
        <v>0</v>
      </c>
      <c r="U126" s="76">
        <f t="shared" si="8"/>
        <v>0</v>
      </c>
      <c r="V126" s="76">
        <f t="shared" si="9"/>
        <v>0</v>
      </c>
      <c r="W126" s="76">
        <f t="shared" si="10"/>
        <v>0</v>
      </c>
    </row>
    <row r="127" spans="11:23" x14ac:dyDescent="0.2">
      <c r="K127" t="str">
        <f t="shared" si="11"/>
        <v>ED_Surgical mask</v>
      </c>
      <c r="L127" t="str">
        <f t="shared" si="12"/>
        <v>RT_ED</v>
      </c>
      <c r="M127" s="5" t="s">
        <v>4</v>
      </c>
      <c r="N127" s="5" t="s">
        <v>18</v>
      </c>
      <c r="O127" t="s">
        <v>11</v>
      </c>
      <c r="P127" t="b">
        <v>1</v>
      </c>
      <c r="Q127" t="b">
        <v>1</v>
      </c>
      <c r="R127" t="b">
        <v>1</v>
      </c>
      <c r="S127" t="b">
        <f>Interface!X152</f>
        <v>1</v>
      </c>
      <c r="T127" s="76">
        <f t="shared" si="13"/>
        <v>0</v>
      </c>
      <c r="U127" s="76">
        <f t="shared" si="8"/>
        <v>0</v>
      </c>
      <c r="V127" s="76">
        <f t="shared" si="9"/>
        <v>0</v>
      </c>
      <c r="W127" s="76">
        <f t="shared" si="10"/>
        <v>0</v>
      </c>
    </row>
    <row r="128" spans="11:23" x14ac:dyDescent="0.2">
      <c r="K128" t="str">
        <f t="shared" si="11"/>
        <v>ED_glove</v>
      </c>
      <c r="L128" t="str">
        <f t="shared" si="12"/>
        <v>RT_ED</v>
      </c>
      <c r="M128" s="5" t="s">
        <v>4</v>
      </c>
      <c r="N128" s="5" t="s">
        <v>18</v>
      </c>
      <c r="O128" t="s">
        <v>12</v>
      </c>
      <c r="P128" t="b">
        <v>1</v>
      </c>
      <c r="Q128" t="b">
        <v>1</v>
      </c>
      <c r="R128" t="b">
        <v>1</v>
      </c>
      <c r="S128" t="b">
        <f>Interface!X154</f>
        <v>1</v>
      </c>
      <c r="T128" s="76">
        <f t="shared" si="13"/>
        <v>0</v>
      </c>
      <c r="U128" s="76">
        <f t="shared" si="8"/>
        <v>0</v>
      </c>
      <c r="V128" s="76">
        <f t="shared" si="9"/>
        <v>0</v>
      </c>
      <c r="W128" s="76">
        <f t="shared" si="10"/>
        <v>0</v>
      </c>
    </row>
    <row r="129" spans="11:23" x14ac:dyDescent="0.2">
      <c r="K129" t="str">
        <f t="shared" si="11"/>
        <v>ED_gown</v>
      </c>
      <c r="L129" t="str">
        <f t="shared" si="12"/>
        <v>RT_ED</v>
      </c>
      <c r="M129" s="5" t="s">
        <v>4</v>
      </c>
      <c r="N129" s="5" t="s">
        <v>18</v>
      </c>
      <c r="O129" t="s">
        <v>13</v>
      </c>
      <c r="P129" t="b">
        <v>1</v>
      </c>
      <c r="Q129" t="b">
        <v>1</v>
      </c>
      <c r="R129" t="b">
        <v>1</v>
      </c>
      <c r="S129" t="b">
        <f>Interface!X156</f>
        <v>1</v>
      </c>
      <c r="T129" s="76">
        <f t="shared" si="13"/>
        <v>0</v>
      </c>
      <c r="U129" s="76">
        <f t="shared" si="8"/>
        <v>0</v>
      </c>
      <c r="V129" s="76">
        <f t="shared" si="9"/>
        <v>0</v>
      </c>
      <c r="W129" s="76">
        <f t="shared" si="10"/>
        <v>0</v>
      </c>
    </row>
    <row r="130" spans="11:23" x14ac:dyDescent="0.2">
      <c r="K130" t="str">
        <f t="shared" si="11"/>
        <v>ED_booties</v>
      </c>
      <c r="L130" t="str">
        <f t="shared" si="12"/>
        <v>RT_ED</v>
      </c>
      <c r="M130" s="5" t="s">
        <v>4</v>
      </c>
      <c r="N130" s="5" t="s">
        <v>18</v>
      </c>
      <c r="O130" t="s">
        <v>14</v>
      </c>
      <c r="P130" s="10" t="b">
        <v>0</v>
      </c>
      <c r="Q130" s="10" t="b">
        <v>0</v>
      </c>
      <c r="R130" s="10" t="b">
        <v>0</v>
      </c>
      <c r="S130" s="10" t="b">
        <f>Interface!X158</f>
        <v>0</v>
      </c>
      <c r="T130" s="80">
        <f t="shared" si="13"/>
        <v>0</v>
      </c>
      <c r="U130" s="80">
        <f t="shared" si="8"/>
        <v>0</v>
      </c>
      <c r="V130" s="80">
        <f t="shared" si="9"/>
        <v>0</v>
      </c>
      <c r="W130" s="80">
        <f t="shared" si="10"/>
        <v>0</v>
      </c>
    </row>
    <row r="131" spans="11:23" x14ac:dyDescent="0.2">
      <c r="K131" t="str">
        <f t="shared" si="11"/>
        <v>ED_bouffant cap</v>
      </c>
      <c r="L131" t="str">
        <f t="shared" si="12"/>
        <v>RT_ED</v>
      </c>
      <c r="M131" s="5" t="s">
        <v>4</v>
      </c>
      <c r="N131" s="5" t="s">
        <v>18</v>
      </c>
      <c r="O131" t="s">
        <v>15</v>
      </c>
      <c r="P131" s="10" t="b">
        <v>0</v>
      </c>
      <c r="Q131" s="10" t="b">
        <v>0</v>
      </c>
      <c r="R131" s="10" t="b">
        <v>0</v>
      </c>
      <c r="S131" s="10" t="b">
        <f>Interface!X160</f>
        <v>0</v>
      </c>
      <c r="T131" s="80">
        <f t="shared" si="13"/>
        <v>0</v>
      </c>
      <c r="U131" s="80">
        <f t="shared" si="8"/>
        <v>0</v>
      </c>
      <c r="V131" s="80">
        <f t="shared" si="9"/>
        <v>0</v>
      </c>
      <c r="W131" s="80">
        <f t="shared" si="10"/>
        <v>0</v>
      </c>
    </row>
    <row r="132" spans="11:23" x14ac:dyDescent="0.2">
      <c r="K132" t="str">
        <f t="shared" si="11"/>
        <v>ED_Disposable eye protection</v>
      </c>
      <c r="L132" t="str">
        <f t="shared" si="12"/>
        <v>RT_ED</v>
      </c>
      <c r="M132" s="5" t="s">
        <v>4</v>
      </c>
      <c r="N132" s="5" t="s">
        <v>18</v>
      </c>
      <c r="O132" t="s">
        <v>0</v>
      </c>
      <c r="P132" t="b">
        <v>1</v>
      </c>
      <c r="Q132" t="b">
        <v>1</v>
      </c>
      <c r="R132" t="b">
        <v>1</v>
      </c>
      <c r="S132" t="b">
        <f>Interface!X162</f>
        <v>1</v>
      </c>
      <c r="T132" s="76">
        <f t="shared" si="13"/>
        <v>0</v>
      </c>
      <c r="U132" s="76">
        <f t="shared" si="8"/>
        <v>0</v>
      </c>
      <c r="V132" s="76">
        <f t="shared" si="9"/>
        <v>0</v>
      </c>
      <c r="W132" s="76">
        <f t="shared" si="10"/>
        <v>0</v>
      </c>
    </row>
    <row r="133" spans="11:23" x14ac:dyDescent="0.2">
      <c r="K133" t="str">
        <f t="shared" si="11"/>
        <v>ED_PAPR</v>
      </c>
      <c r="L133" t="str">
        <f t="shared" si="12"/>
        <v>RT_ED</v>
      </c>
      <c r="M133" s="5" t="s">
        <v>4</v>
      </c>
      <c r="N133" s="5" t="s">
        <v>18</v>
      </c>
      <c r="O133" t="s">
        <v>2</v>
      </c>
      <c r="P133" t="b">
        <v>0</v>
      </c>
      <c r="Q133" t="b">
        <v>0</v>
      </c>
      <c r="R133" t="b">
        <v>0</v>
      </c>
      <c r="S133" t="b">
        <f>Interface!X164</f>
        <v>0</v>
      </c>
      <c r="T133" s="76">
        <f t="shared" si="13"/>
        <v>0</v>
      </c>
      <c r="U133" s="76">
        <f t="shared" si="8"/>
        <v>0</v>
      </c>
      <c r="V133" s="76">
        <f t="shared" si="9"/>
        <v>0</v>
      </c>
      <c r="W133" s="76">
        <f t="shared" si="10"/>
        <v>0</v>
      </c>
    </row>
  </sheetData>
  <mergeCells count="4">
    <mergeCell ref="P4:S4"/>
    <mergeCell ref="T4:W4"/>
    <mergeCell ref="F5:I5"/>
    <mergeCell ref="D26:G26"/>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1EC7D-F09E-8944-A1C8-3B6FA76BE168}">
  <dimension ref="C3:J69"/>
  <sheetViews>
    <sheetView showGridLines="0" zoomScaleNormal="100" workbookViewId="0">
      <selection activeCell="F11" sqref="F11"/>
    </sheetView>
  </sheetViews>
  <sheetFormatPr baseColWidth="10" defaultColWidth="10.6640625" defaultRowHeight="16" x14ac:dyDescent="0.2"/>
  <cols>
    <col min="1" max="1" width="2" customWidth="1"/>
    <col min="2" max="2" width="4.5" customWidth="1"/>
    <col min="3" max="3" width="39.6640625" bestFit="1" customWidth="1"/>
    <col min="4" max="4" width="8.6640625" bestFit="1" customWidth="1"/>
    <col min="5" max="5" width="9.83203125" bestFit="1" customWidth="1"/>
    <col min="6" max="6" width="22.5" bestFit="1" customWidth="1"/>
  </cols>
  <sheetData>
    <row r="3" spans="3:10" s="16" customFormat="1" x14ac:dyDescent="0.2"/>
    <row r="4" spans="3:10" ht="17" thickBot="1" x14ac:dyDescent="0.25"/>
    <row r="5" spans="3:10" ht="17" thickBot="1" x14ac:dyDescent="0.25">
      <c r="C5" s="2" t="s">
        <v>42</v>
      </c>
      <c r="D5" s="2" t="s">
        <v>39</v>
      </c>
      <c r="E5" s="2" t="s">
        <v>27</v>
      </c>
      <c r="F5" s="2" t="s">
        <v>30</v>
      </c>
      <c r="G5" s="59" t="s">
        <v>9</v>
      </c>
      <c r="H5" s="59" t="s">
        <v>7</v>
      </c>
      <c r="I5" s="59" t="s">
        <v>8</v>
      </c>
      <c r="J5" s="59" t="s">
        <v>26</v>
      </c>
    </row>
    <row r="6" spans="3:10" x14ac:dyDescent="0.2">
      <c r="C6" t="str">
        <f>E6&amp;"_"&amp;F6&amp;"_"&amp;D6</f>
        <v>ICU_N95_staff</v>
      </c>
      <c r="D6" t="s">
        <v>17</v>
      </c>
      <c r="E6" s="5" t="s">
        <v>5</v>
      </c>
      <c r="F6" t="s">
        <v>1</v>
      </c>
      <c r="G6" s="76">
        <f>'Staff-dependent calculations'!AB6</f>
        <v>2.6299019607843137</v>
      </c>
      <c r="H6" s="76">
        <f>'Staff-dependent calculations'!AC6</f>
        <v>1.9333333333333333</v>
      </c>
      <c r="I6" s="76">
        <f>'Staff-dependent calculations'!AD6</f>
        <v>0.3</v>
      </c>
      <c r="J6" s="76">
        <f>'Staff-dependent calculations'!AE6</f>
        <v>2.125</v>
      </c>
    </row>
    <row r="7" spans="3:10" x14ac:dyDescent="0.2">
      <c r="C7" t="str">
        <f t="shared" ref="C7:C69" si="0">E7&amp;"_"&amp;F7&amp;"_"&amp;D7</f>
        <v>ICU_Surgical mask_staff</v>
      </c>
      <c r="D7" t="s">
        <v>17</v>
      </c>
      <c r="E7" s="5" t="s">
        <v>5</v>
      </c>
      <c r="F7" t="s">
        <v>11</v>
      </c>
      <c r="G7" s="76">
        <f>'Staff-dependent calculations'!AB7</f>
        <v>5.2598039215686274</v>
      </c>
      <c r="H7" s="76">
        <f>'Staff-dependent calculations'!AC7</f>
        <v>1.9333333333333333</v>
      </c>
      <c r="I7" s="76">
        <f>'Staff-dependent calculations'!AD7</f>
        <v>0.75</v>
      </c>
      <c r="J7" s="76">
        <f>'Staff-dependent calculations'!AE7</f>
        <v>4.25</v>
      </c>
    </row>
    <row r="8" spans="3:10" x14ac:dyDescent="0.2">
      <c r="C8" t="str">
        <f t="shared" si="0"/>
        <v>ICU_glove_staff</v>
      </c>
      <c r="D8" t="s">
        <v>17</v>
      </c>
      <c r="E8" s="5" t="s">
        <v>5</v>
      </c>
      <c r="F8" t="s">
        <v>12</v>
      </c>
      <c r="G8" s="76">
        <f>'Staff-dependent calculations'!AB8</f>
        <v>52.598039215686278</v>
      </c>
      <c r="H8" s="76">
        <f>'Staff-dependent calculations'!AC8</f>
        <v>7.7333333333333334</v>
      </c>
      <c r="I8" s="76">
        <f>'Staff-dependent calculations'!AD8</f>
        <v>1.5</v>
      </c>
      <c r="J8" s="76">
        <f>'Staff-dependent calculations'!AE8</f>
        <v>42.5</v>
      </c>
    </row>
    <row r="9" spans="3:10" x14ac:dyDescent="0.2">
      <c r="C9" t="str">
        <f t="shared" si="0"/>
        <v>ICU_gown_staff</v>
      </c>
      <c r="D9" t="s">
        <v>17</v>
      </c>
      <c r="E9" s="5" t="s">
        <v>5</v>
      </c>
      <c r="F9" t="s">
        <v>13</v>
      </c>
      <c r="G9" s="76">
        <f>'Staff-dependent calculations'!AB9</f>
        <v>52.598039215686278</v>
      </c>
      <c r="H9" s="76">
        <f>'Staff-dependent calculations'!AC9</f>
        <v>7.7333333333333334</v>
      </c>
      <c r="I9" s="76">
        <f>'Staff-dependent calculations'!AD9</f>
        <v>1.5</v>
      </c>
      <c r="J9" s="76">
        <f>'Staff-dependent calculations'!AE9</f>
        <v>42.5</v>
      </c>
    </row>
    <row r="10" spans="3:10" x14ac:dyDescent="0.2">
      <c r="C10" t="str">
        <f t="shared" si="0"/>
        <v>ICU_booties_staff</v>
      </c>
      <c r="D10" t="s">
        <v>17</v>
      </c>
      <c r="E10" s="5" t="s">
        <v>5</v>
      </c>
      <c r="F10" t="s">
        <v>14</v>
      </c>
      <c r="G10" s="76">
        <f>'Staff-dependent calculations'!AB10</f>
        <v>0</v>
      </c>
      <c r="H10" s="76">
        <f>'Staff-dependent calculations'!AC10</f>
        <v>0</v>
      </c>
      <c r="I10" s="76">
        <f>'Staff-dependent calculations'!AD10</f>
        <v>0</v>
      </c>
      <c r="J10" s="76">
        <f>'Staff-dependent calculations'!AE10</f>
        <v>0</v>
      </c>
    </row>
    <row r="11" spans="3:10" x14ac:dyDescent="0.2">
      <c r="C11" t="str">
        <f t="shared" si="0"/>
        <v>ICU_bouffant cap_staff</v>
      </c>
      <c r="D11" t="s">
        <v>17</v>
      </c>
      <c r="E11" s="5" t="s">
        <v>5</v>
      </c>
      <c r="F11" t="s">
        <v>15</v>
      </c>
      <c r="G11" s="76">
        <f>'Staff-dependent calculations'!AB11</f>
        <v>0</v>
      </c>
      <c r="H11" s="76">
        <f>'Staff-dependent calculations'!AC11</f>
        <v>0</v>
      </c>
      <c r="I11" s="76">
        <f>'Staff-dependent calculations'!AD11</f>
        <v>0</v>
      </c>
      <c r="J11" s="76">
        <f>'Staff-dependent calculations'!AE11</f>
        <v>0</v>
      </c>
    </row>
    <row r="12" spans="3:10" x14ac:dyDescent="0.2">
      <c r="C12" t="str">
        <f t="shared" si="0"/>
        <v>ICU_Disposable eye protection_staff</v>
      </c>
      <c r="D12" t="s">
        <v>17</v>
      </c>
      <c r="E12" s="5" t="s">
        <v>5</v>
      </c>
      <c r="F12" t="s">
        <v>0</v>
      </c>
      <c r="G12" s="76">
        <f>'Staff-dependent calculations'!AB12</f>
        <v>2.6299019607843137</v>
      </c>
      <c r="H12" s="76">
        <f>'Staff-dependent calculations'!AC12</f>
        <v>0.64444444444444438</v>
      </c>
      <c r="I12" s="76">
        <f>'Staff-dependent calculations'!AD12</f>
        <v>0.3</v>
      </c>
      <c r="J12" s="76">
        <f>'Staff-dependent calculations'!AE12</f>
        <v>2.125</v>
      </c>
    </row>
    <row r="13" spans="3:10" x14ac:dyDescent="0.2">
      <c r="C13" t="str">
        <f t="shared" si="0"/>
        <v>ICU_PAPR_staff</v>
      </c>
      <c r="D13" t="s">
        <v>17</v>
      </c>
      <c r="E13" s="5" t="s">
        <v>5</v>
      </c>
      <c r="F13" t="s">
        <v>2</v>
      </c>
      <c r="G13" s="76">
        <f>'Staff-dependent calculations'!AB13</f>
        <v>0</v>
      </c>
      <c r="H13" s="76">
        <f>'Staff-dependent calculations'!AC13</f>
        <v>0</v>
      </c>
      <c r="I13" s="76">
        <f>'Staff-dependent calculations'!AD13</f>
        <v>0</v>
      </c>
      <c r="J13" s="76">
        <f>'Staff-dependent calculations'!AE13</f>
        <v>0</v>
      </c>
    </row>
    <row r="14" spans="3:10" x14ac:dyDescent="0.2">
      <c r="C14" t="str">
        <f t="shared" si="0"/>
        <v>Step down_N95_staff</v>
      </c>
      <c r="D14" t="s">
        <v>17</v>
      </c>
      <c r="E14" s="5" t="s">
        <v>20</v>
      </c>
      <c r="F14" t="s">
        <v>1</v>
      </c>
      <c r="G14" s="76">
        <f>'Staff-dependent calculations'!AB14</f>
        <v>1.7008771929824562</v>
      </c>
      <c r="H14" s="76">
        <f>'Staff-dependent calculations'!AC14</f>
        <v>1.3157142857142856</v>
      </c>
      <c r="I14" s="76">
        <f>'Staff-dependent calculations'!AD14</f>
        <v>0.18777777777777777</v>
      </c>
      <c r="J14" s="76">
        <f>'Staff-dependent calculations'!AE14</f>
        <v>1.1583333333333332</v>
      </c>
    </row>
    <row r="15" spans="3:10" x14ac:dyDescent="0.2">
      <c r="C15" t="str">
        <f t="shared" si="0"/>
        <v>Step down_Surgical mask_staff</v>
      </c>
      <c r="D15" t="s">
        <v>17</v>
      </c>
      <c r="E15" s="5" t="s">
        <v>20</v>
      </c>
      <c r="F15" t="s">
        <v>11</v>
      </c>
      <c r="G15" s="76">
        <f>'Staff-dependent calculations'!AB15</f>
        <v>3.4017543859649124</v>
      </c>
      <c r="H15" s="76">
        <f>'Staff-dependent calculations'!AC15</f>
        <v>1.3157142857142856</v>
      </c>
      <c r="I15" s="76">
        <f>'Staff-dependent calculations'!AD15</f>
        <v>0.46944444444444444</v>
      </c>
      <c r="J15" s="76">
        <f>'Staff-dependent calculations'!AE15</f>
        <v>2.3166666666666664</v>
      </c>
    </row>
    <row r="16" spans="3:10" x14ac:dyDescent="0.2">
      <c r="C16" t="str">
        <f t="shared" si="0"/>
        <v>Step down_glove_staff</v>
      </c>
      <c r="D16" t="s">
        <v>17</v>
      </c>
      <c r="E16" s="5" t="s">
        <v>20</v>
      </c>
      <c r="F16" t="s">
        <v>12</v>
      </c>
      <c r="G16" s="76">
        <f>'Staff-dependent calculations'!AB16</f>
        <v>34.017543859649123</v>
      </c>
      <c r="H16" s="76">
        <f>'Staff-dependent calculations'!AC16</f>
        <v>5.2628571428571425</v>
      </c>
      <c r="I16" s="76">
        <f>'Staff-dependent calculations'!AD16</f>
        <v>0.93888888888888888</v>
      </c>
      <c r="J16" s="76">
        <f>'Staff-dependent calculations'!AE16</f>
        <v>23.166666666666664</v>
      </c>
    </row>
    <row r="17" spans="3:10" x14ac:dyDescent="0.2">
      <c r="C17" t="str">
        <f t="shared" si="0"/>
        <v>Step down_gown_staff</v>
      </c>
      <c r="D17" t="s">
        <v>17</v>
      </c>
      <c r="E17" s="5" t="s">
        <v>20</v>
      </c>
      <c r="F17" t="s">
        <v>13</v>
      </c>
      <c r="G17" s="76">
        <f>'Staff-dependent calculations'!AB17</f>
        <v>34.017543859649123</v>
      </c>
      <c r="H17" s="76">
        <f>'Staff-dependent calculations'!AC17</f>
        <v>5.2628571428571425</v>
      </c>
      <c r="I17" s="76">
        <f>'Staff-dependent calculations'!AD17</f>
        <v>0.93888888888888888</v>
      </c>
      <c r="J17" s="76">
        <f>'Staff-dependent calculations'!AE17</f>
        <v>23.166666666666664</v>
      </c>
    </row>
    <row r="18" spans="3:10" x14ac:dyDescent="0.2">
      <c r="C18" t="str">
        <f t="shared" si="0"/>
        <v>Step down_booties_staff</v>
      </c>
      <c r="D18" t="s">
        <v>17</v>
      </c>
      <c r="E18" s="5" t="s">
        <v>20</v>
      </c>
      <c r="F18" t="s">
        <v>14</v>
      </c>
      <c r="G18" s="76">
        <f>'Staff-dependent calculations'!AB18</f>
        <v>0</v>
      </c>
      <c r="H18" s="76">
        <f>'Staff-dependent calculations'!AC18</f>
        <v>0</v>
      </c>
      <c r="I18" s="76">
        <f>'Staff-dependent calculations'!AD18</f>
        <v>0</v>
      </c>
      <c r="J18" s="76">
        <f>'Staff-dependent calculations'!AE18</f>
        <v>0</v>
      </c>
    </row>
    <row r="19" spans="3:10" x14ac:dyDescent="0.2">
      <c r="C19" t="str">
        <f t="shared" si="0"/>
        <v>Step down_bouffant cap_staff</v>
      </c>
      <c r="D19" t="s">
        <v>17</v>
      </c>
      <c r="E19" s="5" t="s">
        <v>20</v>
      </c>
      <c r="F19" t="s">
        <v>15</v>
      </c>
      <c r="G19" s="76">
        <f>'Staff-dependent calculations'!AB19</f>
        <v>0</v>
      </c>
      <c r="H19" s="76">
        <f>'Staff-dependent calculations'!AC19</f>
        <v>0</v>
      </c>
      <c r="I19" s="76">
        <f>'Staff-dependent calculations'!AD19</f>
        <v>0</v>
      </c>
      <c r="J19" s="76">
        <f>'Staff-dependent calculations'!AE19</f>
        <v>0</v>
      </c>
    </row>
    <row r="20" spans="3:10" x14ac:dyDescent="0.2">
      <c r="C20" t="str">
        <f t="shared" si="0"/>
        <v>Step down_Disposable eye protection_staff</v>
      </c>
      <c r="D20" t="s">
        <v>17</v>
      </c>
      <c r="E20" s="5" t="s">
        <v>20</v>
      </c>
      <c r="F20" t="s">
        <v>0</v>
      </c>
      <c r="G20" s="76">
        <f>'Staff-dependent calculations'!AB20</f>
        <v>1.7008771929824562</v>
      </c>
      <c r="H20" s="76">
        <f>'Staff-dependent calculations'!AC20</f>
        <v>0.43857142857142856</v>
      </c>
      <c r="I20" s="76">
        <f>'Staff-dependent calculations'!AD20</f>
        <v>0.18777777777777777</v>
      </c>
      <c r="J20" s="76">
        <f>'Staff-dependent calculations'!AE20</f>
        <v>1.1583333333333332</v>
      </c>
    </row>
    <row r="21" spans="3:10" x14ac:dyDescent="0.2">
      <c r="C21" t="str">
        <f t="shared" si="0"/>
        <v>Step down_PAPR_staff</v>
      </c>
      <c r="D21" t="s">
        <v>17</v>
      </c>
      <c r="E21" s="5" t="s">
        <v>20</v>
      </c>
      <c r="F21" t="s">
        <v>2</v>
      </c>
      <c r="G21" s="76">
        <f>'Staff-dependent calculations'!AB21</f>
        <v>0</v>
      </c>
      <c r="H21" s="76">
        <f>'Staff-dependent calculations'!AC21</f>
        <v>0</v>
      </c>
      <c r="I21" s="76">
        <f>'Staff-dependent calculations'!AD21</f>
        <v>0</v>
      </c>
      <c r="J21" s="76">
        <f>'Staff-dependent calculations'!AE21</f>
        <v>0</v>
      </c>
    </row>
    <row r="22" spans="3:10" x14ac:dyDescent="0.2">
      <c r="C22" t="str">
        <f t="shared" si="0"/>
        <v>Floor_N95_staff</v>
      </c>
      <c r="D22" t="s">
        <v>17</v>
      </c>
      <c r="E22" s="5" t="s">
        <v>21</v>
      </c>
      <c r="F22" t="s">
        <v>1</v>
      </c>
      <c r="G22" s="76">
        <f>'Staff-dependent calculations'!AB22</f>
        <v>0.98333333333333328</v>
      </c>
      <c r="H22" s="76">
        <f>'Staff-dependent calculations'!AC22</f>
        <v>0.67999999999999994</v>
      </c>
      <c r="I22" s="76">
        <f>'Staff-dependent calculations'!AD22</f>
        <v>0.10433333333333333</v>
      </c>
      <c r="J22" s="76">
        <f>'Staff-dependent calculations'!AE22</f>
        <v>0.96666666666666667</v>
      </c>
    </row>
    <row r="23" spans="3:10" x14ac:dyDescent="0.2">
      <c r="C23" t="str">
        <f t="shared" si="0"/>
        <v>Floor_Surgical mask_staff</v>
      </c>
      <c r="D23" t="s">
        <v>17</v>
      </c>
      <c r="E23" s="5" t="s">
        <v>21</v>
      </c>
      <c r="F23" t="s">
        <v>11</v>
      </c>
      <c r="G23" s="76">
        <f>'Staff-dependent calculations'!AB23</f>
        <v>1.9666666666666666</v>
      </c>
      <c r="H23" s="76">
        <f>'Staff-dependent calculations'!AC23</f>
        <v>0.67999999999999994</v>
      </c>
      <c r="I23" s="76">
        <f>'Staff-dependent calculations'!AD23</f>
        <v>0.26083333333333336</v>
      </c>
      <c r="J23" s="76">
        <f>'Staff-dependent calculations'!AE23</f>
        <v>1.9333333333333333</v>
      </c>
    </row>
    <row r="24" spans="3:10" x14ac:dyDescent="0.2">
      <c r="C24" t="str">
        <f t="shared" si="0"/>
        <v>Floor_glove_staff</v>
      </c>
      <c r="D24" t="s">
        <v>17</v>
      </c>
      <c r="E24" s="5" t="s">
        <v>21</v>
      </c>
      <c r="F24" t="s">
        <v>12</v>
      </c>
      <c r="G24" s="76">
        <f>'Staff-dependent calculations'!AB24</f>
        <v>19.666666666666668</v>
      </c>
      <c r="H24" s="76">
        <f>'Staff-dependent calculations'!AC24</f>
        <v>2.7199999999999998</v>
      </c>
      <c r="I24" s="76">
        <f>'Staff-dependent calculations'!AD24</f>
        <v>0.52166666666666672</v>
      </c>
      <c r="J24" s="76">
        <f>'Staff-dependent calculations'!AE24</f>
        <v>19.333333333333336</v>
      </c>
    </row>
    <row r="25" spans="3:10" x14ac:dyDescent="0.2">
      <c r="C25" t="str">
        <f t="shared" si="0"/>
        <v>Floor_gown_staff</v>
      </c>
      <c r="D25" t="s">
        <v>17</v>
      </c>
      <c r="E25" s="5" t="s">
        <v>21</v>
      </c>
      <c r="F25" t="s">
        <v>13</v>
      </c>
      <c r="G25" s="76">
        <f>'Staff-dependent calculations'!AB25</f>
        <v>19.666666666666668</v>
      </c>
      <c r="H25" s="76">
        <f>'Staff-dependent calculations'!AC25</f>
        <v>2.7199999999999998</v>
      </c>
      <c r="I25" s="76">
        <f>'Staff-dependent calculations'!AD25</f>
        <v>0.52166666666666672</v>
      </c>
      <c r="J25" s="76">
        <f>'Staff-dependent calculations'!AE25</f>
        <v>19.333333333333336</v>
      </c>
    </row>
    <row r="26" spans="3:10" x14ac:dyDescent="0.2">
      <c r="C26" t="str">
        <f t="shared" si="0"/>
        <v>Floor_booties_staff</v>
      </c>
      <c r="D26" t="s">
        <v>17</v>
      </c>
      <c r="E26" s="5" t="s">
        <v>21</v>
      </c>
      <c r="F26" t="s">
        <v>14</v>
      </c>
      <c r="G26" s="76">
        <f>'Staff-dependent calculations'!AB26</f>
        <v>0</v>
      </c>
      <c r="H26" s="76">
        <f>'Staff-dependent calculations'!AC26</f>
        <v>0</v>
      </c>
      <c r="I26" s="76">
        <f>'Staff-dependent calculations'!AD26</f>
        <v>0</v>
      </c>
      <c r="J26" s="76">
        <f>'Staff-dependent calculations'!AE26</f>
        <v>0</v>
      </c>
    </row>
    <row r="27" spans="3:10" x14ac:dyDescent="0.2">
      <c r="C27" t="str">
        <f t="shared" si="0"/>
        <v>Floor_bouffant cap_staff</v>
      </c>
      <c r="D27" t="s">
        <v>17</v>
      </c>
      <c r="E27" s="5" t="s">
        <v>21</v>
      </c>
      <c r="F27" t="s">
        <v>15</v>
      </c>
      <c r="G27" s="76">
        <f>'Staff-dependent calculations'!AB27</f>
        <v>0</v>
      </c>
      <c r="H27" s="76">
        <f>'Staff-dependent calculations'!AC27</f>
        <v>0</v>
      </c>
      <c r="I27" s="76">
        <f>'Staff-dependent calculations'!AD27</f>
        <v>0</v>
      </c>
      <c r="J27" s="76">
        <f>'Staff-dependent calculations'!AE27</f>
        <v>0</v>
      </c>
    </row>
    <row r="28" spans="3:10" x14ac:dyDescent="0.2">
      <c r="C28" t="str">
        <f t="shared" si="0"/>
        <v>Floor_Disposable eye protection_staff</v>
      </c>
      <c r="D28" t="s">
        <v>17</v>
      </c>
      <c r="E28" s="5" t="s">
        <v>21</v>
      </c>
      <c r="F28" t="s">
        <v>0</v>
      </c>
      <c r="G28" s="76">
        <f>'Staff-dependent calculations'!AB28</f>
        <v>0.98333333333333328</v>
      </c>
      <c r="H28" s="76">
        <f>'Staff-dependent calculations'!AC28</f>
        <v>0.22666666666666666</v>
      </c>
      <c r="I28" s="76">
        <f>'Staff-dependent calculations'!AD28</f>
        <v>0.10433333333333333</v>
      </c>
      <c r="J28" s="76">
        <f>'Staff-dependent calculations'!AE28</f>
        <v>0.96666666666666667</v>
      </c>
    </row>
    <row r="29" spans="3:10" x14ac:dyDescent="0.2">
      <c r="C29" t="str">
        <f t="shared" si="0"/>
        <v>Floor_PAPR_staff</v>
      </c>
      <c r="D29" t="s">
        <v>17</v>
      </c>
      <c r="E29" s="5" t="s">
        <v>21</v>
      </c>
      <c r="F29" t="s">
        <v>2</v>
      </c>
      <c r="G29" s="76">
        <f>'Staff-dependent calculations'!AB29</f>
        <v>0</v>
      </c>
      <c r="H29" s="76">
        <f>'Staff-dependent calculations'!AC29</f>
        <v>0</v>
      </c>
      <c r="I29" s="76">
        <f>'Staff-dependent calculations'!AD29</f>
        <v>0</v>
      </c>
      <c r="J29" s="76">
        <f>'Staff-dependent calculations'!AE29</f>
        <v>0</v>
      </c>
    </row>
    <row r="30" spans="3:10" x14ac:dyDescent="0.2">
      <c r="C30" t="str">
        <f t="shared" si="0"/>
        <v>ED_N95_staff</v>
      </c>
      <c r="D30" t="s">
        <v>17</v>
      </c>
      <c r="E30" s="5" t="s">
        <v>18</v>
      </c>
      <c r="F30" t="s">
        <v>1</v>
      </c>
      <c r="G30" s="76">
        <f>'Staff-dependent calculations'!AB30</f>
        <v>0.41666666666666663</v>
      </c>
      <c r="H30" s="76">
        <f>'Staff-dependent calculations'!AC30</f>
        <v>0.33333333333333331</v>
      </c>
      <c r="I30" s="76">
        <f>'Staff-dependent calculations'!AD30</f>
        <v>0.05</v>
      </c>
      <c r="J30" s="76">
        <f>'Staff-dependent calculations'!AE30</f>
        <v>0.3666666666666667</v>
      </c>
    </row>
    <row r="31" spans="3:10" x14ac:dyDescent="0.2">
      <c r="C31" t="str">
        <f t="shared" si="0"/>
        <v>ED_Surgical mask_staff</v>
      </c>
      <c r="D31" t="s">
        <v>17</v>
      </c>
      <c r="E31" s="5" t="s">
        <v>18</v>
      </c>
      <c r="F31" t="s">
        <v>11</v>
      </c>
      <c r="G31" s="76">
        <f>'Staff-dependent calculations'!AB31</f>
        <v>0.83333333333333326</v>
      </c>
      <c r="H31" s="76">
        <f>'Staff-dependent calculations'!AC31</f>
        <v>0.33333333333333331</v>
      </c>
      <c r="I31" s="76">
        <f>'Staff-dependent calculations'!AD31</f>
        <v>0.125</v>
      </c>
      <c r="J31" s="76">
        <f>'Staff-dependent calculations'!AE31</f>
        <v>0.73333333333333339</v>
      </c>
    </row>
    <row r="32" spans="3:10" x14ac:dyDescent="0.2">
      <c r="C32" t="str">
        <f t="shared" si="0"/>
        <v>ED_glove_staff</v>
      </c>
      <c r="D32" t="s">
        <v>17</v>
      </c>
      <c r="E32" s="5" t="s">
        <v>18</v>
      </c>
      <c r="F32" t="s">
        <v>12</v>
      </c>
      <c r="G32" s="76">
        <f>'Staff-dependent calculations'!AB32</f>
        <v>8.3333333333333321</v>
      </c>
      <c r="H32" s="76">
        <f>'Staff-dependent calculations'!AC32</f>
        <v>1.3333333333333333</v>
      </c>
      <c r="I32" s="76">
        <f>'Staff-dependent calculations'!AD32</f>
        <v>0.25</v>
      </c>
      <c r="J32" s="76">
        <f>'Staff-dependent calculations'!AE32</f>
        <v>7.3333333333333321</v>
      </c>
    </row>
    <row r="33" spans="3:10" x14ac:dyDescent="0.2">
      <c r="C33" t="str">
        <f t="shared" si="0"/>
        <v>ED_gown_staff</v>
      </c>
      <c r="D33" t="s">
        <v>17</v>
      </c>
      <c r="E33" s="5" t="s">
        <v>18</v>
      </c>
      <c r="F33" t="s">
        <v>13</v>
      </c>
      <c r="G33" s="76">
        <f>'Staff-dependent calculations'!AB33</f>
        <v>8.3333333333333321</v>
      </c>
      <c r="H33" s="76">
        <f>'Staff-dependent calculations'!AC33</f>
        <v>1.3333333333333333</v>
      </c>
      <c r="I33" s="76">
        <f>'Staff-dependent calculations'!AD33</f>
        <v>0.25</v>
      </c>
      <c r="J33" s="76">
        <f>'Staff-dependent calculations'!AE33</f>
        <v>7.3333333333333321</v>
      </c>
    </row>
    <row r="34" spans="3:10" x14ac:dyDescent="0.2">
      <c r="C34" t="str">
        <f t="shared" si="0"/>
        <v>ED_booties_staff</v>
      </c>
      <c r="D34" t="s">
        <v>17</v>
      </c>
      <c r="E34" s="5" t="s">
        <v>18</v>
      </c>
      <c r="F34" t="s">
        <v>14</v>
      </c>
      <c r="G34" s="76">
        <f>'Staff-dependent calculations'!AB34</f>
        <v>0</v>
      </c>
      <c r="H34" s="76">
        <f>'Staff-dependent calculations'!AC34</f>
        <v>0</v>
      </c>
      <c r="I34" s="76">
        <f>'Staff-dependent calculations'!AD34</f>
        <v>0</v>
      </c>
      <c r="J34" s="76">
        <f>'Staff-dependent calculations'!AE34</f>
        <v>0</v>
      </c>
    </row>
    <row r="35" spans="3:10" x14ac:dyDescent="0.2">
      <c r="C35" t="str">
        <f t="shared" si="0"/>
        <v>ED_bouffant cap_staff</v>
      </c>
      <c r="D35" t="s">
        <v>17</v>
      </c>
      <c r="E35" s="5" t="s">
        <v>18</v>
      </c>
      <c r="F35" t="s">
        <v>15</v>
      </c>
      <c r="G35" s="76">
        <f>'Staff-dependent calculations'!AB35</f>
        <v>0</v>
      </c>
      <c r="H35" s="76">
        <f>'Staff-dependent calculations'!AC35</f>
        <v>0</v>
      </c>
      <c r="I35" s="76">
        <f>'Staff-dependent calculations'!AD35</f>
        <v>0</v>
      </c>
      <c r="J35" s="76">
        <f>'Staff-dependent calculations'!AE35</f>
        <v>0</v>
      </c>
    </row>
    <row r="36" spans="3:10" x14ac:dyDescent="0.2">
      <c r="C36" t="str">
        <f t="shared" si="0"/>
        <v>ED_Disposable eye protection_staff</v>
      </c>
      <c r="D36" t="s">
        <v>17</v>
      </c>
      <c r="E36" s="5" t="s">
        <v>18</v>
      </c>
      <c r="F36" t="s">
        <v>0</v>
      </c>
      <c r="G36" s="76">
        <f>'Staff-dependent calculations'!AB36</f>
        <v>0.41666666666666663</v>
      </c>
      <c r="H36" s="76">
        <f>'Staff-dependent calculations'!AC36</f>
        <v>0.11111111111111112</v>
      </c>
      <c r="I36" s="76">
        <f>'Staff-dependent calculations'!AD36</f>
        <v>0.05</v>
      </c>
      <c r="J36" s="76">
        <f>'Staff-dependent calculations'!AE36</f>
        <v>0.3666666666666667</v>
      </c>
    </row>
    <row r="37" spans="3:10" x14ac:dyDescent="0.2">
      <c r="C37" t="str">
        <f t="shared" si="0"/>
        <v>ED_PAPR_staff</v>
      </c>
      <c r="D37" t="s">
        <v>17</v>
      </c>
      <c r="E37" s="5" t="s">
        <v>18</v>
      </c>
      <c r="F37" t="s">
        <v>2</v>
      </c>
      <c r="G37" s="76">
        <f>'Staff-dependent calculations'!AB37</f>
        <v>0</v>
      </c>
      <c r="H37" s="76">
        <f>'Staff-dependent calculations'!AC37</f>
        <v>0</v>
      </c>
      <c r="I37" s="76">
        <f>'Staff-dependent calculations'!AD37</f>
        <v>0</v>
      </c>
      <c r="J37" s="76">
        <f>'Staff-dependent calculations'!AE37</f>
        <v>0</v>
      </c>
    </row>
    <row r="38" spans="3:10" x14ac:dyDescent="0.2">
      <c r="C38" t="str">
        <f t="shared" si="0"/>
        <v>ICU_N95_contact</v>
      </c>
      <c r="D38" t="s">
        <v>16</v>
      </c>
      <c r="E38" s="5" t="s">
        <v>5</v>
      </c>
      <c r="F38" t="s">
        <v>1</v>
      </c>
      <c r="G38" s="76">
        <f>'Contact-dependent calculation'!AB6</f>
        <v>45</v>
      </c>
      <c r="H38" s="76">
        <f>'Contact-dependent calculation'!AC6</f>
        <v>3.5</v>
      </c>
      <c r="I38" s="76">
        <f>'Contact-dependent calculation'!AD6</f>
        <v>1.1000000000000001</v>
      </c>
      <c r="J38" s="76">
        <f>'Contact-dependent calculation'!AE6</f>
        <v>45</v>
      </c>
    </row>
    <row r="39" spans="3:10" x14ac:dyDescent="0.2">
      <c r="C39" t="str">
        <f t="shared" si="0"/>
        <v>ICU_Surgical mask_contact</v>
      </c>
      <c r="D39" t="s">
        <v>16</v>
      </c>
      <c r="E39" s="5" t="s">
        <v>5</v>
      </c>
      <c r="F39" t="s">
        <v>11</v>
      </c>
      <c r="G39" s="76">
        <f>'Contact-dependent calculation'!AB7</f>
        <v>45</v>
      </c>
      <c r="H39" s="76">
        <f>'Contact-dependent calculation'!AC7</f>
        <v>3.5</v>
      </c>
      <c r="I39" s="76">
        <f>'Contact-dependent calculation'!AD7</f>
        <v>1.1000000000000001</v>
      </c>
      <c r="J39" s="76">
        <f>'Contact-dependent calculation'!AE7</f>
        <v>45</v>
      </c>
    </row>
    <row r="40" spans="3:10" x14ac:dyDescent="0.2">
      <c r="C40" t="str">
        <f t="shared" si="0"/>
        <v>ICU_glove_contact</v>
      </c>
      <c r="D40" t="s">
        <v>16</v>
      </c>
      <c r="E40" s="5" t="s">
        <v>5</v>
      </c>
      <c r="F40" t="s">
        <v>12</v>
      </c>
      <c r="G40" s="76">
        <f>'Contact-dependent calculation'!AB8</f>
        <v>45</v>
      </c>
      <c r="H40" s="76">
        <f>'Contact-dependent calculation'!AC8</f>
        <v>11.666666666666668</v>
      </c>
      <c r="I40" s="76">
        <f>'Contact-dependent calculation'!AD8</f>
        <v>4.4000000000000004</v>
      </c>
      <c r="J40" s="76">
        <f>'Contact-dependent calculation'!AE8</f>
        <v>45</v>
      </c>
    </row>
    <row r="41" spans="3:10" x14ac:dyDescent="0.2">
      <c r="C41" t="str">
        <f t="shared" si="0"/>
        <v>ICU_gown_contact</v>
      </c>
      <c r="D41" t="s">
        <v>16</v>
      </c>
      <c r="E41" s="5" t="s">
        <v>5</v>
      </c>
      <c r="F41" t="s">
        <v>13</v>
      </c>
      <c r="G41" s="76">
        <f>'Contact-dependent calculation'!AB9</f>
        <v>45</v>
      </c>
      <c r="H41" s="76">
        <f>'Contact-dependent calculation'!AC9</f>
        <v>11.666666666666668</v>
      </c>
      <c r="I41" s="76">
        <f>'Contact-dependent calculation'!AD9</f>
        <v>4.4000000000000004</v>
      </c>
      <c r="J41" s="76">
        <f>'Contact-dependent calculation'!AE9</f>
        <v>45</v>
      </c>
    </row>
    <row r="42" spans="3:10" x14ac:dyDescent="0.2">
      <c r="C42" t="str">
        <f t="shared" si="0"/>
        <v>ICU_booties_contact</v>
      </c>
      <c r="D42" t="s">
        <v>16</v>
      </c>
      <c r="E42" s="5" t="s">
        <v>5</v>
      </c>
      <c r="F42" t="s">
        <v>14</v>
      </c>
      <c r="G42" s="76">
        <f>'Contact-dependent calculation'!AB10</f>
        <v>0</v>
      </c>
      <c r="H42" s="76">
        <f>'Contact-dependent calculation'!AC10</f>
        <v>0</v>
      </c>
      <c r="I42" s="76">
        <f>'Contact-dependent calculation'!AD10</f>
        <v>0</v>
      </c>
      <c r="J42" s="76">
        <f>'Contact-dependent calculation'!AE10</f>
        <v>0</v>
      </c>
    </row>
    <row r="43" spans="3:10" x14ac:dyDescent="0.2">
      <c r="C43" t="str">
        <f t="shared" si="0"/>
        <v>ICU_bouffant cap_contact</v>
      </c>
      <c r="D43" t="s">
        <v>16</v>
      </c>
      <c r="E43" s="5" t="s">
        <v>5</v>
      </c>
      <c r="F43" t="s">
        <v>15</v>
      </c>
      <c r="G43" s="76">
        <f>'Contact-dependent calculation'!AB11</f>
        <v>0</v>
      </c>
      <c r="H43" s="76">
        <f>'Contact-dependent calculation'!AC11</f>
        <v>0</v>
      </c>
      <c r="I43" s="76">
        <f>'Contact-dependent calculation'!AD11</f>
        <v>0</v>
      </c>
      <c r="J43" s="76">
        <f>'Contact-dependent calculation'!AE11</f>
        <v>0</v>
      </c>
    </row>
    <row r="44" spans="3:10" x14ac:dyDescent="0.2">
      <c r="C44" t="str">
        <f t="shared" si="0"/>
        <v>ICU_Disposable eye protection_contact</v>
      </c>
      <c r="D44" t="s">
        <v>16</v>
      </c>
      <c r="E44" s="5" t="s">
        <v>5</v>
      </c>
      <c r="F44" t="s">
        <v>0</v>
      </c>
      <c r="G44" s="76">
        <f>'Contact-dependent calculation'!AB12</f>
        <v>45</v>
      </c>
      <c r="H44" s="76">
        <f>'Contact-dependent calculation'!AC12</f>
        <v>7</v>
      </c>
      <c r="I44" s="76">
        <f>'Contact-dependent calculation'!AD12</f>
        <v>2.2000000000000002</v>
      </c>
      <c r="J44" s="76">
        <f>'Contact-dependent calculation'!AE12</f>
        <v>9</v>
      </c>
    </row>
    <row r="45" spans="3:10" x14ac:dyDescent="0.2">
      <c r="C45" t="str">
        <f t="shared" si="0"/>
        <v>ICU_PAPR_contact</v>
      </c>
      <c r="D45" t="s">
        <v>16</v>
      </c>
      <c r="E45" s="5" t="s">
        <v>5</v>
      </c>
      <c r="F45" t="s">
        <v>2</v>
      </c>
      <c r="G45" s="76">
        <f>'Contact-dependent calculation'!AB13</f>
        <v>0</v>
      </c>
      <c r="H45" s="76">
        <f>'Contact-dependent calculation'!AC13</f>
        <v>0</v>
      </c>
      <c r="I45" s="76">
        <f>'Contact-dependent calculation'!AD13</f>
        <v>0</v>
      </c>
      <c r="J45" s="76">
        <f>'Contact-dependent calculation'!AE13</f>
        <v>0</v>
      </c>
    </row>
    <row r="46" spans="3:10" x14ac:dyDescent="0.2">
      <c r="C46" t="str">
        <f t="shared" si="0"/>
        <v>Step down_N95_contact</v>
      </c>
      <c r="D46" t="s">
        <v>16</v>
      </c>
      <c r="E46" s="5" t="s">
        <v>20</v>
      </c>
      <c r="F46" t="s">
        <v>1</v>
      </c>
      <c r="G46" s="76">
        <f>'Contact-dependent calculation'!AB14</f>
        <v>37</v>
      </c>
      <c r="H46" s="76">
        <f>'Contact-dependent calculation'!AC14</f>
        <v>3</v>
      </c>
      <c r="I46" s="76">
        <f>'Contact-dependent calculation'!AD14</f>
        <v>0.95000000000000007</v>
      </c>
      <c r="J46" s="76">
        <f>'Contact-dependent calculation'!AE14</f>
        <v>37</v>
      </c>
    </row>
    <row r="47" spans="3:10" x14ac:dyDescent="0.2">
      <c r="C47" t="str">
        <f t="shared" si="0"/>
        <v>Step down_Surgical mask_contact</v>
      </c>
      <c r="D47" t="s">
        <v>16</v>
      </c>
      <c r="E47" s="5" t="s">
        <v>20</v>
      </c>
      <c r="F47" t="s">
        <v>11</v>
      </c>
      <c r="G47" s="76">
        <f>'Contact-dependent calculation'!AB15</f>
        <v>37</v>
      </c>
      <c r="H47" s="76">
        <f>'Contact-dependent calculation'!AC15</f>
        <v>3</v>
      </c>
      <c r="I47" s="76">
        <f>'Contact-dependent calculation'!AD15</f>
        <v>0.95000000000000007</v>
      </c>
      <c r="J47" s="76">
        <f>'Contact-dependent calculation'!AE15</f>
        <v>37</v>
      </c>
    </row>
    <row r="48" spans="3:10" x14ac:dyDescent="0.2">
      <c r="C48" t="str">
        <f t="shared" si="0"/>
        <v>Step down_glove_contact</v>
      </c>
      <c r="D48" t="s">
        <v>16</v>
      </c>
      <c r="E48" s="5" t="s">
        <v>20</v>
      </c>
      <c r="F48" t="s">
        <v>12</v>
      </c>
      <c r="G48" s="76">
        <f>'Contact-dependent calculation'!AB16</f>
        <v>37</v>
      </c>
      <c r="H48" s="76">
        <f>'Contact-dependent calculation'!AC16</f>
        <v>10</v>
      </c>
      <c r="I48" s="76">
        <f>'Contact-dependent calculation'!AD16</f>
        <v>3.8000000000000003</v>
      </c>
      <c r="J48" s="76">
        <f>'Contact-dependent calculation'!AE16</f>
        <v>37</v>
      </c>
    </row>
    <row r="49" spans="3:10" x14ac:dyDescent="0.2">
      <c r="C49" t="str">
        <f t="shared" si="0"/>
        <v>Step down_gown_contact</v>
      </c>
      <c r="D49" t="s">
        <v>16</v>
      </c>
      <c r="E49" s="5" t="s">
        <v>20</v>
      </c>
      <c r="F49" t="s">
        <v>13</v>
      </c>
      <c r="G49" s="76">
        <f>'Contact-dependent calculation'!AB17</f>
        <v>37</v>
      </c>
      <c r="H49" s="76">
        <f>'Contact-dependent calculation'!AC17</f>
        <v>10</v>
      </c>
      <c r="I49" s="76">
        <f>'Contact-dependent calculation'!AD17</f>
        <v>3.8000000000000003</v>
      </c>
      <c r="J49" s="76">
        <f>'Contact-dependent calculation'!AE17</f>
        <v>37</v>
      </c>
    </row>
    <row r="50" spans="3:10" x14ac:dyDescent="0.2">
      <c r="C50" t="str">
        <f t="shared" si="0"/>
        <v>Step down_booties_contact</v>
      </c>
      <c r="D50" t="s">
        <v>16</v>
      </c>
      <c r="E50" s="5" t="s">
        <v>20</v>
      </c>
      <c r="F50" t="s">
        <v>14</v>
      </c>
      <c r="G50" s="76">
        <f>'Contact-dependent calculation'!AB18</f>
        <v>0</v>
      </c>
      <c r="H50" s="76">
        <f>'Contact-dependent calculation'!AC18</f>
        <v>0</v>
      </c>
      <c r="I50" s="76">
        <f>'Contact-dependent calculation'!AD18</f>
        <v>0</v>
      </c>
      <c r="J50" s="76">
        <f>'Contact-dependent calculation'!AE18</f>
        <v>0</v>
      </c>
    </row>
    <row r="51" spans="3:10" x14ac:dyDescent="0.2">
      <c r="C51" t="str">
        <f t="shared" si="0"/>
        <v>Step down_bouffant cap_contact</v>
      </c>
      <c r="D51" t="s">
        <v>16</v>
      </c>
      <c r="E51" s="5" t="s">
        <v>20</v>
      </c>
      <c r="F51" t="s">
        <v>15</v>
      </c>
      <c r="G51" s="76">
        <f>'Contact-dependent calculation'!AB19</f>
        <v>0</v>
      </c>
      <c r="H51" s="76">
        <f>'Contact-dependent calculation'!AC19</f>
        <v>0</v>
      </c>
      <c r="I51" s="76">
        <f>'Contact-dependent calculation'!AD19</f>
        <v>0</v>
      </c>
      <c r="J51" s="76">
        <f>'Contact-dependent calculation'!AE19</f>
        <v>6</v>
      </c>
    </row>
    <row r="52" spans="3:10" x14ac:dyDescent="0.2">
      <c r="C52" t="str">
        <f t="shared" si="0"/>
        <v>Step down_Disposable eye protection_contact</v>
      </c>
      <c r="D52" t="s">
        <v>16</v>
      </c>
      <c r="E52" s="5" t="s">
        <v>20</v>
      </c>
      <c r="F52" t="s">
        <v>0</v>
      </c>
      <c r="G52" s="76">
        <f>'Contact-dependent calculation'!AB20</f>
        <v>37</v>
      </c>
      <c r="H52" s="76">
        <f>'Contact-dependent calculation'!AC20</f>
        <v>6</v>
      </c>
      <c r="I52" s="76">
        <f>'Contact-dependent calculation'!AD20</f>
        <v>1.9000000000000001</v>
      </c>
      <c r="J52" s="76">
        <f>'Contact-dependent calculation'!AE20</f>
        <v>7.4</v>
      </c>
    </row>
    <row r="53" spans="3:10" x14ac:dyDescent="0.2">
      <c r="C53" t="str">
        <f t="shared" si="0"/>
        <v>Step down_PAPR_contact</v>
      </c>
      <c r="D53" t="s">
        <v>16</v>
      </c>
      <c r="E53" s="5" t="s">
        <v>20</v>
      </c>
      <c r="F53" t="s">
        <v>2</v>
      </c>
      <c r="G53" s="76">
        <f>'Contact-dependent calculation'!AB21</f>
        <v>0</v>
      </c>
      <c r="H53" s="76">
        <f>'Contact-dependent calculation'!AC21</f>
        <v>0</v>
      </c>
      <c r="I53" s="76">
        <f>'Contact-dependent calculation'!AD21</f>
        <v>0</v>
      </c>
      <c r="J53" s="76">
        <f>'Contact-dependent calculation'!AE21</f>
        <v>0</v>
      </c>
    </row>
    <row r="54" spans="3:10" x14ac:dyDescent="0.2">
      <c r="C54" t="str">
        <f t="shared" si="0"/>
        <v>Floor_N95_contact</v>
      </c>
      <c r="D54" t="s">
        <v>16</v>
      </c>
      <c r="E54" s="5" t="s">
        <v>21</v>
      </c>
      <c r="F54" t="s">
        <v>1</v>
      </c>
      <c r="G54" s="76">
        <f>'Contact-dependent calculation'!AB22</f>
        <v>16</v>
      </c>
      <c r="H54" s="76">
        <f>'Contact-dependent calculation'!AC22</f>
        <v>1.1000000000000001</v>
      </c>
      <c r="I54" s="76">
        <f>'Contact-dependent calculation'!AD22</f>
        <v>0.375</v>
      </c>
      <c r="J54" s="76">
        <f>'Contact-dependent calculation'!AE22</f>
        <v>28</v>
      </c>
    </row>
    <row r="55" spans="3:10" x14ac:dyDescent="0.2">
      <c r="C55" t="str">
        <f t="shared" si="0"/>
        <v>Floor_Surgical mask_contact</v>
      </c>
      <c r="D55" t="s">
        <v>16</v>
      </c>
      <c r="E55" s="5" t="s">
        <v>21</v>
      </c>
      <c r="F55" t="s">
        <v>11</v>
      </c>
      <c r="G55" s="76">
        <f>'Contact-dependent calculation'!AB23</f>
        <v>16</v>
      </c>
      <c r="H55" s="76">
        <f>'Contact-dependent calculation'!AC23</f>
        <v>1.1000000000000001</v>
      </c>
      <c r="I55" s="76">
        <f>'Contact-dependent calculation'!AD23</f>
        <v>0.375</v>
      </c>
      <c r="J55" s="76">
        <f>'Contact-dependent calculation'!AE23</f>
        <v>28</v>
      </c>
    </row>
    <row r="56" spans="3:10" x14ac:dyDescent="0.2">
      <c r="C56" t="str">
        <f t="shared" si="0"/>
        <v>Floor_glove_contact</v>
      </c>
      <c r="D56" t="s">
        <v>16</v>
      </c>
      <c r="E56" s="5" t="s">
        <v>21</v>
      </c>
      <c r="F56" t="s">
        <v>12</v>
      </c>
      <c r="G56" s="76">
        <f>'Contact-dependent calculation'!AB24</f>
        <v>16</v>
      </c>
      <c r="H56" s="76">
        <f>'Contact-dependent calculation'!AC24</f>
        <v>3.6666666666666665</v>
      </c>
      <c r="I56" s="76">
        <f>'Contact-dependent calculation'!AD24</f>
        <v>1.5</v>
      </c>
      <c r="J56" s="76">
        <f>'Contact-dependent calculation'!AE24</f>
        <v>28</v>
      </c>
    </row>
    <row r="57" spans="3:10" x14ac:dyDescent="0.2">
      <c r="C57" t="str">
        <f t="shared" si="0"/>
        <v>Floor_gown_contact</v>
      </c>
      <c r="D57" t="s">
        <v>16</v>
      </c>
      <c r="E57" s="5" t="s">
        <v>21</v>
      </c>
      <c r="F57" t="s">
        <v>13</v>
      </c>
      <c r="G57" s="76">
        <f>'Contact-dependent calculation'!AB25</f>
        <v>16</v>
      </c>
      <c r="H57" s="76">
        <f>'Contact-dependent calculation'!AC25</f>
        <v>3.6666666666666665</v>
      </c>
      <c r="I57" s="76">
        <f>'Contact-dependent calculation'!AD25</f>
        <v>1.5</v>
      </c>
      <c r="J57" s="76">
        <f>'Contact-dependent calculation'!AE25</f>
        <v>28</v>
      </c>
    </row>
    <row r="58" spans="3:10" x14ac:dyDescent="0.2">
      <c r="C58" t="str">
        <f t="shared" si="0"/>
        <v>Floor_booties_contact</v>
      </c>
      <c r="D58" t="s">
        <v>16</v>
      </c>
      <c r="E58" s="5" t="s">
        <v>21</v>
      </c>
      <c r="F58" t="s">
        <v>14</v>
      </c>
      <c r="G58" s="76">
        <f>'Contact-dependent calculation'!AB26</f>
        <v>0</v>
      </c>
      <c r="H58" s="76">
        <f>'Contact-dependent calculation'!AC26</f>
        <v>0</v>
      </c>
      <c r="I58" s="76">
        <f>'Contact-dependent calculation'!AD26</f>
        <v>0</v>
      </c>
      <c r="J58" s="76">
        <f>'Contact-dependent calculation'!AE26</f>
        <v>0</v>
      </c>
    </row>
    <row r="59" spans="3:10" x14ac:dyDescent="0.2">
      <c r="C59" t="str">
        <f t="shared" si="0"/>
        <v>Floor_bouffant cap_contact</v>
      </c>
      <c r="D59" t="s">
        <v>16</v>
      </c>
      <c r="E59" s="5" t="s">
        <v>21</v>
      </c>
      <c r="F59" t="s">
        <v>15</v>
      </c>
      <c r="G59" s="76">
        <f>'Contact-dependent calculation'!AB27</f>
        <v>0</v>
      </c>
      <c r="H59" s="76">
        <f>'Contact-dependent calculation'!AC27</f>
        <v>0</v>
      </c>
      <c r="I59" s="76">
        <f>'Contact-dependent calculation'!AD27</f>
        <v>0</v>
      </c>
      <c r="J59" s="76">
        <f>'Contact-dependent calculation'!AE27</f>
        <v>0</v>
      </c>
    </row>
    <row r="60" spans="3:10" x14ac:dyDescent="0.2">
      <c r="C60" t="str">
        <f t="shared" si="0"/>
        <v>Floor_Disposable eye protection_contact</v>
      </c>
      <c r="D60" t="s">
        <v>16</v>
      </c>
      <c r="E60" s="5" t="s">
        <v>21</v>
      </c>
      <c r="F60" t="s">
        <v>0</v>
      </c>
      <c r="G60" s="76">
        <f>'Contact-dependent calculation'!AB28</f>
        <v>16</v>
      </c>
      <c r="H60" s="76">
        <f>'Contact-dependent calculation'!AC28</f>
        <v>2.2000000000000002</v>
      </c>
      <c r="I60" s="76">
        <f>'Contact-dependent calculation'!AD28</f>
        <v>0.75</v>
      </c>
      <c r="J60" s="76">
        <f>'Contact-dependent calculation'!AE28</f>
        <v>5.6</v>
      </c>
    </row>
    <row r="61" spans="3:10" x14ac:dyDescent="0.2">
      <c r="C61" t="str">
        <f t="shared" si="0"/>
        <v>Floor_PAPR_contact</v>
      </c>
      <c r="D61" t="s">
        <v>16</v>
      </c>
      <c r="E61" s="5" t="s">
        <v>21</v>
      </c>
      <c r="F61" t="s">
        <v>2</v>
      </c>
      <c r="G61" s="76">
        <f>'Contact-dependent calculation'!AB29</f>
        <v>0</v>
      </c>
      <c r="H61" s="76">
        <f>'Contact-dependent calculation'!AC29</f>
        <v>0</v>
      </c>
      <c r="I61" s="76">
        <f>'Contact-dependent calculation'!AD29</f>
        <v>0</v>
      </c>
      <c r="J61" s="76">
        <f>'Contact-dependent calculation'!AE29</f>
        <v>0</v>
      </c>
    </row>
    <row r="62" spans="3:10" x14ac:dyDescent="0.2">
      <c r="C62" t="str">
        <f t="shared" si="0"/>
        <v>ED_N95_contact</v>
      </c>
      <c r="D62" t="s">
        <v>16</v>
      </c>
      <c r="E62" s="5" t="s">
        <v>18</v>
      </c>
      <c r="F62" t="s">
        <v>1</v>
      </c>
      <c r="G62" s="76">
        <f>'Contact-dependent calculation'!AB30</f>
        <v>23</v>
      </c>
      <c r="H62" s="76">
        <f>'Contact-dependent calculation'!AC30</f>
        <v>2.3000000000000003</v>
      </c>
      <c r="I62" s="76">
        <f>'Contact-dependent calculation'!AD30</f>
        <v>1.075</v>
      </c>
      <c r="J62" s="76">
        <f>'Contact-dependent calculation'!AE30</f>
        <v>23</v>
      </c>
    </row>
    <row r="63" spans="3:10" x14ac:dyDescent="0.2">
      <c r="C63" t="str">
        <f t="shared" si="0"/>
        <v>ED_Surgical mask_contact</v>
      </c>
      <c r="D63" t="s">
        <v>16</v>
      </c>
      <c r="E63" s="5" t="s">
        <v>18</v>
      </c>
      <c r="F63" t="s">
        <v>11</v>
      </c>
      <c r="G63" s="76">
        <f>'Contact-dependent calculation'!AB31</f>
        <v>23</v>
      </c>
      <c r="H63" s="76">
        <f>'Contact-dependent calculation'!AC31</f>
        <v>2.3000000000000003</v>
      </c>
      <c r="I63" s="76">
        <f>'Contact-dependent calculation'!AD31</f>
        <v>1.075</v>
      </c>
      <c r="J63" s="76">
        <f>'Contact-dependent calculation'!AE31</f>
        <v>23</v>
      </c>
    </row>
    <row r="64" spans="3:10" x14ac:dyDescent="0.2">
      <c r="C64" t="str">
        <f t="shared" si="0"/>
        <v>ED_glove_contact</v>
      </c>
      <c r="D64" t="s">
        <v>16</v>
      </c>
      <c r="E64" s="5" t="s">
        <v>18</v>
      </c>
      <c r="F64" t="s">
        <v>12</v>
      </c>
      <c r="G64" s="76">
        <f>'Contact-dependent calculation'!AB32</f>
        <v>23</v>
      </c>
      <c r="H64" s="76">
        <f>'Contact-dependent calculation'!AC32</f>
        <v>7.666666666666667</v>
      </c>
      <c r="I64" s="76">
        <f>'Contact-dependent calculation'!AD32</f>
        <v>4.3</v>
      </c>
      <c r="J64" s="76">
        <f>'Contact-dependent calculation'!AE32</f>
        <v>23</v>
      </c>
    </row>
    <row r="65" spans="3:10" x14ac:dyDescent="0.2">
      <c r="C65" t="str">
        <f t="shared" si="0"/>
        <v>ED_gown_contact</v>
      </c>
      <c r="D65" t="s">
        <v>16</v>
      </c>
      <c r="E65" s="5" t="s">
        <v>18</v>
      </c>
      <c r="F65" t="s">
        <v>13</v>
      </c>
      <c r="G65" s="76">
        <f>'Contact-dependent calculation'!AB33</f>
        <v>23</v>
      </c>
      <c r="H65" s="76">
        <f>'Contact-dependent calculation'!AC33</f>
        <v>7.666666666666667</v>
      </c>
      <c r="I65" s="76">
        <f>'Contact-dependent calculation'!AD33</f>
        <v>4.3</v>
      </c>
      <c r="J65" s="76">
        <f>'Contact-dependent calculation'!AE33</f>
        <v>23</v>
      </c>
    </row>
    <row r="66" spans="3:10" x14ac:dyDescent="0.2">
      <c r="C66" t="str">
        <f t="shared" si="0"/>
        <v>ED_booties_contact</v>
      </c>
      <c r="D66" t="s">
        <v>16</v>
      </c>
      <c r="E66" s="5" t="s">
        <v>18</v>
      </c>
      <c r="F66" t="s">
        <v>14</v>
      </c>
      <c r="G66" s="76">
        <f>'Contact-dependent calculation'!AB34</f>
        <v>0</v>
      </c>
      <c r="H66" s="76">
        <f>'Contact-dependent calculation'!AC34</f>
        <v>0</v>
      </c>
      <c r="I66" s="76">
        <f>'Contact-dependent calculation'!AD34</f>
        <v>0</v>
      </c>
      <c r="J66" s="76">
        <f>'Contact-dependent calculation'!AE34</f>
        <v>0</v>
      </c>
    </row>
    <row r="67" spans="3:10" x14ac:dyDescent="0.2">
      <c r="C67" t="str">
        <f t="shared" si="0"/>
        <v>ED_bouffant cap_contact</v>
      </c>
      <c r="D67" t="s">
        <v>16</v>
      </c>
      <c r="E67" s="5" t="s">
        <v>18</v>
      </c>
      <c r="F67" t="s">
        <v>15</v>
      </c>
      <c r="G67" s="76">
        <f>'Contact-dependent calculation'!AB35</f>
        <v>0</v>
      </c>
      <c r="H67" s="76">
        <f>'Contact-dependent calculation'!AC35</f>
        <v>0</v>
      </c>
      <c r="I67" s="76">
        <f>'Contact-dependent calculation'!AD35</f>
        <v>0</v>
      </c>
      <c r="J67" s="76">
        <f>'Contact-dependent calculation'!AE35</f>
        <v>0</v>
      </c>
    </row>
    <row r="68" spans="3:10" x14ac:dyDescent="0.2">
      <c r="C68" t="str">
        <f t="shared" si="0"/>
        <v>ED_Disposable eye protection_contact</v>
      </c>
      <c r="D68" t="s">
        <v>16</v>
      </c>
      <c r="E68" s="5" t="s">
        <v>18</v>
      </c>
      <c r="F68" t="s">
        <v>0</v>
      </c>
      <c r="G68" s="76">
        <f>'Contact-dependent calculation'!AB36</f>
        <v>23</v>
      </c>
      <c r="H68" s="76">
        <f>'Contact-dependent calculation'!AC36</f>
        <v>4.6000000000000005</v>
      </c>
      <c r="I68" s="76">
        <f>'Contact-dependent calculation'!AD36</f>
        <v>2.15</v>
      </c>
      <c r="J68" s="76">
        <f>'Contact-dependent calculation'!AE36</f>
        <v>4.6000000000000005</v>
      </c>
    </row>
    <row r="69" spans="3:10" x14ac:dyDescent="0.2">
      <c r="C69" t="str">
        <f t="shared" si="0"/>
        <v>ED_PAPR_contact</v>
      </c>
      <c r="D69" t="s">
        <v>16</v>
      </c>
      <c r="E69" s="5" t="s">
        <v>18</v>
      </c>
      <c r="F69" t="s">
        <v>2</v>
      </c>
      <c r="G69" s="76">
        <f>'Contact-dependent calculation'!AB37</f>
        <v>0</v>
      </c>
      <c r="H69" s="76">
        <f>'Contact-dependent calculation'!AC37</f>
        <v>0</v>
      </c>
      <c r="I69" s="76">
        <f>'Contact-dependent calculation'!AD37</f>
        <v>0</v>
      </c>
      <c r="J69" s="76">
        <f>'Contact-dependent calculation'!AE37</f>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Input Data</vt:lpstr>
      <vt:lpstr>Interface</vt:lpstr>
      <vt:lpstr>Output</vt:lpstr>
      <vt:lpstr>calc_basis</vt:lpstr>
      <vt:lpstr>Staff-dependent calculations</vt:lpstr>
      <vt:lpstr>Contact-dependent calculation</vt:lpstr>
      <vt:lpstr>Number_per_pday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 Lum</dc:creator>
  <cp:lastModifiedBy>ThaiBinh!</cp:lastModifiedBy>
  <dcterms:created xsi:type="dcterms:W3CDTF">2020-03-29T15:10:30Z</dcterms:created>
  <dcterms:modified xsi:type="dcterms:W3CDTF">2020-04-25T23:46:56Z</dcterms:modified>
</cp:coreProperties>
</file>