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B045A25C-47E3-48E8-84B4-27F51EBDF5F8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匝道桥" sheetId="28" r:id="rId1"/>
    <sheet name="匝道隧道" sheetId="29" r:id="rId2"/>
    <sheet name="匝道左幅" sheetId="30" r:id="rId3"/>
    <sheet name="匝道右幅" sheetId="31" r:id="rId4"/>
    <sheet name="左幅" sheetId="2" r:id="rId5"/>
    <sheet name="右幅" sheetId="21" r:id="rId6"/>
    <sheet name="桥" sheetId="8" r:id="rId7"/>
    <sheet name="隧道" sheetId="25" r:id="rId8"/>
    <sheet name="复合路面左幅" sheetId="26" r:id="rId9"/>
    <sheet name="复合路面右幅" sheetId="27" r:id="rId10"/>
    <sheet name="Sheet1" sheetId="10" state="hidden" r:id="rId11"/>
  </sheets>
  <definedNames>
    <definedName name="_xlnm.Print_Area" localSheetId="9">复合路面右幅!$A$1:$O$32</definedName>
    <definedName name="_xlnm.Print_Area" localSheetId="8">复合路面左幅!$A$1:$O$32</definedName>
    <definedName name="_xlnm.Print_Area" localSheetId="6">桥!$A$1:$O$32</definedName>
    <definedName name="_xlnm.Print_Area" localSheetId="7">隧道!$A$1:$O$32</definedName>
    <definedName name="_xlnm.Print_Area" localSheetId="0">匝道桥!$A$1:$O$32</definedName>
    <definedName name="_xlnm.Print_Area" localSheetId="1">匝道隧道!$A$1:$O$32</definedName>
    <definedName name="_xlnm.Print_Area" localSheetId="3">匝道右幅!$A$1:$O$32</definedName>
    <definedName name="_xlnm.Print_Area" localSheetId="2">匝道左幅!$A$1:$O$32</definedName>
    <definedName name="_xlnm.Print_Area" localSheetId="4">左幅!$A$1:$S$32</definedName>
    <definedName name="_xlnm.Print_Titles" localSheetId="9">复合路面右幅!$1:$5</definedName>
    <definedName name="_xlnm.Print_Titles" localSheetId="8">复合路面左幅!$1:$5</definedName>
    <definedName name="_xlnm.Print_Titles" localSheetId="6">桥!$1:$5</definedName>
    <definedName name="_xlnm.Print_Titles" localSheetId="7">隧道!$1:$5</definedName>
    <definedName name="_xlnm.Print_Titles" localSheetId="0">匝道桥!$1:$5</definedName>
    <definedName name="_xlnm.Print_Titles" localSheetId="1">匝道隧道!$1:$5</definedName>
    <definedName name="_xlnm.Print_Titles" localSheetId="3">匝道右幅!$1:$5</definedName>
    <definedName name="_xlnm.Print_Titles" localSheetId="2">匝道左幅!$1:$5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0" l="1"/>
  <c r="D92" i="10" s="1"/>
  <c r="D93" i="10" s="1"/>
  <c r="D94" i="10" s="1"/>
  <c r="D95" i="10" s="1"/>
  <c r="D96" i="10" s="1"/>
  <c r="D97" i="10" s="1"/>
  <c r="D98" i="10" s="1"/>
  <c r="D99" i="10" s="1"/>
  <c r="C91" i="10"/>
  <c r="C92" i="10" s="1"/>
  <c r="C93" i="10" s="1"/>
  <c r="C94" i="10" s="1"/>
  <c r="C95" i="10" s="1"/>
  <c r="C96" i="10" s="1"/>
  <c r="C97" i="10" s="1"/>
  <c r="C98" i="10" s="1"/>
  <c r="C99" i="10" s="1"/>
  <c r="B91" i="10"/>
  <c r="B92" i="10" s="1"/>
  <c r="B93" i="10" s="1"/>
  <c r="B94" i="10" s="1"/>
  <c r="B95" i="10" s="1"/>
  <c r="B96" i="10" s="1"/>
  <c r="B97" i="10" s="1"/>
  <c r="B98" i="10" s="1"/>
  <c r="B99" i="10" s="1"/>
  <c r="H90" i="10"/>
  <c r="G90" i="10"/>
  <c r="F90" i="10"/>
  <c r="C84" i="10"/>
  <c r="C85" i="10" s="1"/>
  <c r="C86" i="10" s="1"/>
  <c r="C87" i="10" s="1"/>
  <c r="C88" i="10" s="1"/>
  <c r="C89" i="10" s="1"/>
  <c r="C83" i="10"/>
  <c r="D82" i="10"/>
  <c r="D83" i="10" s="1"/>
  <c r="D84" i="10" s="1"/>
  <c r="D85" i="10" s="1"/>
  <c r="D86" i="10" s="1"/>
  <c r="D87" i="10" s="1"/>
  <c r="D88" i="10" s="1"/>
  <c r="D89" i="10" s="1"/>
  <c r="C82" i="10"/>
  <c r="D81" i="10"/>
  <c r="C81" i="10"/>
  <c r="B81" i="10"/>
  <c r="B82" i="10" s="1"/>
  <c r="B83" i="10" s="1"/>
  <c r="B84" i="10" s="1"/>
  <c r="B85" i="10" s="1"/>
  <c r="B86" i="10" s="1"/>
  <c r="B87" i="10" s="1"/>
  <c r="B88" i="10" s="1"/>
  <c r="B89" i="10" s="1"/>
  <c r="H80" i="10"/>
  <c r="G80" i="10"/>
  <c r="F80" i="10"/>
  <c r="D73" i="10"/>
  <c r="D74" i="10" s="1"/>
  <c r="D75" i="10" s="1"/>
  <c r="D76" i="10" s="1"/>
  <c r="D77" i="10" s="1"/>
  <c r="D78" i="10" s="1"/>
  <c r="D79" i="10" s="1"/>
  <c r="C73" i="10"/>
  <c r="C74" i="10" s="1"/>
  <c r="C75" i="10" s="1"/>
  <c r="C76" i="10" s="1"/>
  <c r="C77" i="10" s="1"/>
  <c r="C78" i="10" s="1"/>
  <c r="C79" i="10" s="1"/>
  <c r="D72" i="10"/>
  <c r="C72" i="10"/>
  <c r="B72" i="10"/>
  <c r="B73" i="10" s="1"/>
  <c r="B74" i="10" s="1"/>
  <c r="B75" i="10" s="1"/>
  <c r="B76" i="10" s="1"/>
  <c r="B77" i="10" s="1"/>
  <c r="B78" i="10" s="1"/>
  <c r="B79" i="10" s="1"/>
  <c r="D71" i="10"/>
  <c r="C71" i="10"/>
  <c r="B71" i="10"/>
  <c r="H70" i="10"/>
  <c r="G70" i="10"/>
  <c r="F70" i="10"/>
  <c r="B63" i="10"/>
  <c r="B64" i="10" s="1"/>
  <c r="B65" i="10" s="1"/>
  <c r="B66" i="10" s="1"/>
  <c r="B67" i="10" s="1"/>
  <c r="B68" i="10" s="1"/>
  <c r="B69" i="10" s="1"/>
  <c r="D62" i="10"/>
  <c r="D63" i="10" s="1"/>
  <c r="D64" i="10" s="1"/>
  <c r="D65" i="10" s="1"/>
  <c r="D66" i="10" s="1"/>
  <c r="D67" i="10" s="1"/>
  <c r="D68" i="10" s="1"/>
  <c r="D69" i="10" s="1"/>
  <c r="B62" i="10"/>
  <c r="D61" i="10"/>
  <c r="C61" i="10"/>
  <c r="C62" i="10" s="1"/>
  <c r="C63" i="10" s="1"/>
  <c r="C64" i="10" s="1"/>
  <c r="C65" i="10" s="1"/>
  <c r="C66" i="10" s="1"/>
  <c r="C67" i="10" s="1"/>
  <c r="C68" i="10" s="1"/>
  <c r="C69" i="10" s="1"/>
  <c r="B61" i="10"/>
  <c r="H60" i="10"/>
  <c r="G60" i="10"/>
  <c r="F60" i="10"/>
  <c r="D52" i="10"/>
  <c r="D53" i="10" s="1"/>
  <c r="D54" i="10" s="1"/>
  <c r="D55" i="10" s="1"/>
  <c r="D56" i="10" s="1"/>
  <c r="D57" i="10" s="1"/>
  <c r="D58" i="10" s="1"/>
  <c r="D59" i="10" s="1"/>
  <c r="C52" i="10"/>
  <c r="C53" i="10" s="1"/>
  <c r="C54" i="10" s="1"/>
  <c r="C55" i="10" s="1"/>
  <c r="C56" i="10" s="1"/>
  <c r="C57" i="10" s="1"/>
  <c r="C58" i="10" s="1"/>
  <c r="C59" i="10" s="1"/>
  <c r="B52" i="10"/>
  <c r="B53" i="10" s="1"/>
  <c r="B54" i="10" s="1"/>
  <c r="B55" i="10" s="1"/>
  <c r="B56" i="10" s="1"/>
  <c r="B57" i="10" s="1"/>
  <c r="B58" i="10" s="1"/>
  <c r="B59" i="10" s="1"/>
  <c r="D51" i="10"/>
  <c r="C51" i="10"/>
  <c r="B51" i="10"/>
  <c r="H50" i="10"/>
  <c r="G50" i="10"/>
  <c r="F50" i="10"/>
  <c r="B42" i="10"/>
  <c r="B43" i="10" s="1"/>
  <c r="B44" i="10" s="1"/>
  <c r="B45" i="10" s="1"/>
  <c r="B46" i="10" s="1"/>
  <c r="B47" i="10" s="1"/>
  <c r="B48" i="10" s="1"/>
  <c r="B49" i="10" s="1"/>
  <c r="D41" i="10"/>
  <c r="D42" i="10" s="1"/>
  <c r="D43" i="10" s="1"/>
  <c r="D44" i="10" s="1"/>
  <c r="D45" i="10" s="1"/>
  <c r="D46" i="10" s="1"/>
  <c r="D47" i="10" s="1"/>
  <c r="D48" i="10" s="1"/>
  <c r="D49" i="10" s="1"/>
  <c r="C41" i="10"/>
  <c r="C42" i="10" s="1"/>
  <c r="C43" i="10" s="1"/>
  <c r="C44" i="10" s="1"/>
  <c r="C45" i="10" s="1"/>
  <c r="C46" i="10" s="1"/>
  <c r="C47" i="10" s="1"/>
  <c r="C48" i="10" s="1"/>
  <c r="C49" i="10" s="1"/>
  <c r="B41" i="10"/>
  <c r="H40" i="10"/>
  <c r="G40" i="10"/>
  <c r="F40" i="10"/>
  <c r="D31" i="10"/>
  <c r="D32" i="10" s="1"/>
  <c r="D33" i="10" s="1"/>
  <c r="D34" i="10" s="1"/>
  <c r="D35" i="10" s="1"/>
  <c r="D36" i="10" s="1"/>
  <c r="D37" i="10" s="1"/>
  <c r="D38" i="10" s="1"/>
  <c r="D39" i="10" s="1"/>
  <c r="C31" i="10"/>
  <c r="C32" i="10" s="1"/>
  <c r="C33" i="10" s="1"/>
  <c r="C34" i="10" s="1"/>
  <c r="C35" i="10" s="1"/>
  <c r="C36" i="10" s="1"/>
  <c r="C37" i="10" s="1"/>
  <c r="C38" i="10" s="1"/>
  <c r="C39" i="10" s="1"/>
  <c r="B31" i="10"/>
  <c r="B32" i="10" s="1"/>
  <c r="B33" i="10" s="1"/>
  <c r="B34" i="10" s="1"/>
  <c r="B35" i="10" s="1"/>
  <c r="B36" i="10" s="1"/>
  <c r="B37" i="10" s="1"/>
  <c r="B38" i="10" s="1"/>
  <c r="B39" i="10" s="1"/>
  <c r="H30" i="10"/>
  <c r="G30" i="10"/>
  <c r="F30" i="10"/>
</calcChain>
</file>

<file path=xl/sharedStrings.xml><?xml version="1.0" encoding="utf-8"?>
<sst xmlns="http://schemas.openxmlformats.org/spreadsheetml/2006/main" count="227" uniqueCount="43">
  <si>
    <t>路面厚度质量鉴定表（雷达法）</t>
  </si>
  <si>
    <t>项目名称：</t>
  </si>
  <si>
    <t>合同段：</t>
  </si>
  <si>
    <t>分部工程：</t>
  </si>
  <si>
    <t>检测时间：</t>
  </si>
  <si>
    <t>桩号</t>
  </si>
  <si>
    <r>
      <rPr>
        <sz val="11"/>
        <rFont val="宋体"/>
        <charset val="134"/>
      </rPr>
      <t>厚度（c</t>
    </r>
    <r>
      <rPr>
        <sz val="11"/>
        <rFont val="宋体"/>
        <charset val="134"/>
      </rPr>
      <t>m</t>
    </r>
    <r>
      <rPr>
        <sz val="11"/>
        <rFont val="宋体"/>
        <charset val="134"/>
      </rPr>
      <t>）</t>
    </r>
  </si>
  <si>
    <t>备注</t>
  </si>
  <si>
    <t>左1</t>
  </si>
  <si>
    <t>左2</t>
  </si>
  <si>
    <t>左3</t>
  </si>
  <si>
    <t>左4</t>
  </si>
  <si>
    <t>代表值允许偏差（cm）</t>
  </si>
  <si>
    <t>合格值允许偏差（cm）</t>
  </si>
  <si>
    <t>总点数</t>
  </si>
  <si>
    <t>合格数</t>
  </si>
  <si>
    <t>设计值(cm)</t>
  </si>
  <si>
    <t>平均值(cm)</t>
  </si>
  <si>
    <t>代表值(cm)</t>
  </si>
  <si>
    <t>均方差</t>
  </si>
  <si>
    <t>合格率</t>
  </si>
  <si>
    <t>评定结果</t>
  </si>
  <si>
    <t>右1</t>
  </si>
  <si>
    <t>右2</t>
  </si>
  <si>
    <t>右3</t>
  </si>
  <si>
    <t>右4</t>
  </si>
  <si>
    <t>沥青路面厚度质量鉴定表（雷达法）</t>
  </si>
  <si>
    <t>工程名称</t>
  </si>
  <si>
    <t>厚度</t>
  </si>
  <si>
    <t>隧道路面厚度质量鉴定表（雷达法）</t>
  </si>
  <si>
    <t>n</t>
  </si>
  <si>
    <t>左4</t>
    <phoneticPr fontId="2" type="noConversion"/>
  </si>
  <si>
    <t>左5</t>
    <phoneticPr fontId="2" type="noConversion"/>
  </si>
  <si>
    <t>右1</t>
    <phoneticPr fontId="2" type="noConversion"/>
  </si>
  <si>
    <t>右2</t>
    <phoneticPr fontId="2" type="noConversion"/>
  </si>
  <si>
    <t>右3</t>
    <phoneticPr fontId="2" type="noConversion"/>
  </si>
  <si>
    <t>右4</t>
    <phoneticPr fontId="2" type="noConversion"/>
  </si>
  <si>
    <t>右5</t>
  </si>
  <si>
    <t>右5</t>
    <phoneticPr fontId="2" type="noConversion"/>
  </si>
  <si>
    <t>桥面系厚度质量鉴定表（雷达法）</t>
    <phoneticPr fontId="2" type="noConversion"/>
  </si>
  <si>
    <t>隧道路面厚度质量鉴定表（雷达法）</t>
    <phoneticPr fontId="2" type="noConversion"/>
  </si>
  <si>
    <t>沥青路面厚度质量鉴定表（雷达法）</t>
    <phoneticPr fontId="2" type="noConversion"/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</si>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</sst>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\K#\+##0"/>
    <numFmt numFmtId="179" formatCode="\K#0\+000"/>
  </numFmts>
  <fonts count="10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2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11"/>
      <name val="宋体"/>
      <family val="3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178" fontId="1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right" vertical="center"/>
    </xf>
    <xf numFmtId="178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9" fontId="5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1" xfId="0" applyNumberFormat="1" applyFont="1" applyBorder="1" applyAlignment="1">
      <alignment horizontal="center" vertical="center" wrapText="1"/>
    </xf>
    <xf numFmtId="178" fontId="5" fillId="0" borderId="12" xfId="0" applyNumberFormat="1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10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4F03-475B-4FBC-AF71-A7DE6274D47F}">
  <dimension ref="A1:O32"/>
  <sheetViews>
    <sheetView view="pageBreakPreview" zoomScaleNormal="100" zoomScaleSheetLayoutView="100" workbookViewId="0">
      <selection activeCell="J8" sqref="J8"/>
    </sheetView>
  </sheetViews>
  <sheetFormatPr defaultColWidth="9" defaultRowHeight="15.75" customHeight="1" x14ac:dyDescent="0.15"/>
  <cols>
    <col min="1" max="1" width="15.625" style="4" customWidth="1" collapsed="1"/>
    <col min="2" max="2" width="15.625" style="5" customWidth="1" collapsed="1"/>
    <col min="3" max="4" width="7.625" style="6" customWidth="1" collapsed="1"/>
    <col min="5" max="7" width="7.625" style="6" customWidth="1"/>
    <col min="8" max="8" width="7.625" style="6" customWidth="1" collapsed="1"/>
    <col min="9" max="11" width="7.625" style="6" customWidth="1"/>
    <col min="12" max="12" width="7.625" style="6" customWidth="1" collapsed="1"/>
    <col min="13" max="13" width="10.625" style="7" customWidth="1" collapsed="1"/>
    <col min="14" max="14" width="7.875" style="7" customWidth="1" collapsed="1"/>
    <col min="15" max="15" width="9.75" style="7" customWidth="1" collapsed="1"/>
    <col min="16" max="16384" width="9" style="3" collapsed="1"/>
  </cols>
  <sheetData>
    <row r="1" spans="1:15" ht="25.5" x14ac:dyDescent="0.15">
      <c r="A1" s="35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13" t="s">
        <v>22</v>
      </c>
      <c r="I5" s="13" t="s">
        <v>23</v>
      </c>
      <c r="J5" s="23" t="s">
        <v>35</v>
      </c>
      <c r="K5" s="23" t="s">
        <v>36</v>
      </c>
      <c r="L5" s="23" t="s">
        <v>38</v>
      </c>
      <c r="M5" s="31"/>
      <c r="N5" s="31"/>
      <c r="O5" s="31"/>
    </row>
    <row r="6" spans="1:15" ht="15.75" customHeight="1" x14ac:dyDescent="0.15">
      <c r="A6" s="57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58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58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58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58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58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58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58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58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58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58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5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58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58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58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5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58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58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58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58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58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58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58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58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58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58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5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C4:L4"/>
    <mergeCell ref="M4:O5"/>
    <mergeCell ref="A6:A32"/>
    <mergeCell ref="M6:N6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</mergeCells>
  <phoneticPr fontId="2" type="noConversion"/>
  <conditionalFormatting sqref="B6:B32">
    <cfRule type="cellIs" dxfId="9" priority="1" stopIfTrue="1" operator="between">
      <formula>10</formula>
      <formula>16.2</formula>
    </cfRule>
  </conditionalFormatting>
  <pageMargins left="0.70866141732283472" right="0.70866141732283472" top="0.74803149606299213" bottom="0.78740157480314965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abSelected="1" view="pageBreakPreview" zoomScaleNormal="100" zoomScaleSheetLayoutView="100" workbookViewId="0">
      <selection activeCell="A6" sqref="A6:A32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3" width="10.625" style="7" customWidth="1"/>
    <col min="14" max="14" width="7.625" style="7" customWidth="1"/>
    <col min="15" max="15" width="10.625" style="7" customWidth="1"/>
    <col min="16" max="16384" width="9" style="3"/>
  </cols>
  <sheetData>
    <row r="1" spans="1:15" ht="25.5" x14ac:dyDescent="0.15">
      <c r="A1" s="36" t="s">
        <v>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14" t="s">
        <v>32</v>
      </c>
      <c r="H5" s="14" t="s">
        <v>22</v>
      </c>
      <c r="I5" s="14" t="s">
        <v>34</v>
      </c>
      <c r="J5" s="14" t="s">
        <v>35</v>
      </c>
      <c r="K5" s="14" t="s">
        <v>36</v>
      </c>
      <c r="L5" s="14" t="s">
        <v>38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M25:N25"/>
    <mergeCell ref="M26:N26"/>
    <mergeCell ref="M27:N27"/>
    <mergeCell ref="M28:N28"/>
    <mergeCell ref="M10:N10"/>
    <mergeCell ref="M11:N11"/>
    <mergeCell ref="M12:N12"/>
    <mergeCell ref="M13:N13"/>
    <mergeCell ref="M14:N14"/>
    <mergeCell ref="M22:N22"/>
    <mergeCell ref="M23:N23"/>
    <mergeCell ref="M24:N24"/>
    <mergeCell ref="M15:N15"/>
    <mergeCell ref="M16:N16"/>
    <mergeCell ref="M17:N17"/>
    <mergeCell ref="M19:N19"/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A6:A32"/>
    <mergeCell ref="M29:N29"/>
    <mergeCell ref="M30:N30"/>
    <mergeCell ref="M31:N31"/>
    <mergeCell ref="M32:N32"/>
    <mergeCell ref="M18:N18"/>
  </mergeCells>
  <phoneticPr fontId="2" type="noConversion"/>
  <conditionalFormatting sqref="B6:B32">
    <cfRule type="cellIs" dxfId="0" priority="1" stopIfTrue="1" operator="between">
      <formula>10</formula>
      <formula>16.2</formula>
    </cfRule>
  </conditionalFormatting>
  <pageMargins left="0.70866141732283472" right="0.70866141732283472" top="0.74803149606299213" bottom="0.78740157480314965" header="0.31496062992125984" footer="0.31496062992125984"/>
  <pageSetup paperSize="9" scale="90" firstPageNumber="63" orientation="landscape" useFirstPageNumber="1" r:id="rId1"/>
  <headerFooter>
    <oddHeader>&amp;C陕西交控工程技术有限公司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"/>
  <sheetViews>
    <sheetView workbookViewId="0">
      <selection activeCell="I14" sqref="I14"/>
    </sheetView>
  </sheetViews>
  <sheetFormatPr defaultColWidth="9" defaultRowHeight="14.25" x14ac:dyDescent="0.15"/>
  <cols>
    <col min="2" max="2" width="13" customWidth="1"/>
    <col min="3" max="3" width="11.125" customWidth="1"/>
    <col min="4" max="4" width="12.875" customWidth="1"/>
    <col min="6" max="8" width="9" hidden="1" customWidth="1"/>
  </cols>
  <sheetData>
    <row r="1" spans="1:4" x14ac:dyDescent="0.15">
      <c r="A1" s="1" t="s">
        <v>30</v>
      </c>
      <c r="B1" s="2">
        <v>0.99</v>
      </c>
      <c r="C1" s="2">
        <v>0.95</v>
      </c>
      <c r="D1" s="2">
        <v>0.9</v>
      </c>
    </row>
    <row r="2" spans="1:4" x14ac:dyDescent="0.15">
      <c r="A2" s="1">
        <v>2</v>
      </c>
      <c r="B2" s="1">
        <v>22.501000000000001</v>
      </c>
      <c r="C2" s="1">
        <v>4.4649999999999999</v>
      </c>
      <c r="D2" s="1">
        <v>2.1760000000000002</v>
      </c>
    </row>
    <row r="3" spans="1:4" x14ac:dyDescent="0.15">
      <c r="A3" s="1">
        <v>3</v>
      </c>
      <c r="B3" s="1">
        <v>4.0209999999999999</v>
      </c>
      <c r="C3" s="1">
        <v>1.6859999999999999</v>
      </c>
      <c r="D3" s="1">
        <v>1.089</v>
      </c>
    </row>
    <row r="4" spans="1:4" x14ac:dyDescent="0.15">
      <c r="A4" s="1">
        <v>4</v>
      </c>
      <c r="B4" s="1">
        <v>2.27</v>
      </c>
      <c r="C4" s="1">
        <v>1.177</v>
      </c>
      <c r="D4" s="1">
        <v>0.81899999999999995</v>
      </c>
    </row>
    <row r="5" spans="1:4" x14ac:dyDescent="0.15">
      <c r="A5" s="1">
        <v>5</v>
      </c>
      <c r="B5" s="1">
        <v>1.6759999999999999</v>
      </c>
      <c r="C5" s="1">
        <v>0.95299999999999996</v>
      </c>
      <c r="D5" s="1">
        <v>0.68600000000000005</v>
      </c>
    </row>
    <row r="6" spans="1:4" x14ac:dyDescent="0.15">
      <c r="A6" s="1">
        <v>6</v>
      </c>
      <c r="B6" s="1">
        <v>1.3740000000000001</v>
      </c>
      <c r="C6" s="1">
        <v>0.82299999999999995</v>
      </c>
      <c r="D6" s="1">
        <v>0.60299999999999998</v>
      </c>
    </row>
    <row r="7" spans="1:4" x14ac:dyDescent="0.15">
      <c r="A7" s="1">
        <v>7</v>
      </c>
      <c r="B7" s="1">
        <v>1.1879999999999999</v>
      </c>
      <c r="C7" s="1">
        <v>0.73399999999999999</v>
      </c>
      <c r="D7" s="1">
        <v>0.54400000000000004</v>
      </c>
    </row>
    <row r="8" spans="1:4" x14ac:dyDescent="0.15">
      <c r="A8" s="1">
        <v>8</v>
      </c>
      <c r="B8" s="1">
        <v>1.06</v>
      </c>
      <c r="C8" s="1">
        <v>0.67</v>
      </c>
      <c r="D8" s="1">
        <v>0.5</v>
      </c>
    </row>
    <row r="9" spans="1:4" x14ac:dyDescent="0.15">
      <c r="A9" s="1">
        <v>9</v>
      </c>
      <c r="B9" s="1">
        <v>0.96599999999999997</v>
      </c>
      <c r="C9" s="1">
        <v>0.62</v>
      </c>
      <c r="D9" s="1">
        <v>0.46600000000000003</v>
      </c>
    </row>
    <row r="10" spans="1:4" x14ac:dyDescent="0.15">
      <c r="A10" s="1">
        <v>10</v>
      </c>
      <c r="B10" s="1">
        <v>0.89200000000000002</v>
      </c>
      <c r="C10" s="1">
        <v>0.57999999999999996</v>
      </c>
      <c r="D10" s="1">
        <v>0.437</v>
      </c>
    </row>
    <row r="11" spans="1:4" x14ac:dyDescent="0.15">
      <c r="A11" s="1">
        <v>11</v>
      </c>
      <c r="B11" s="1">
        <v>0.83299999999999996</v>
      </c>
      <c r="C11" s="1">
        <v>0.54600000000000004</v>
      </c>
      <c r="D11" s="1">
        <v>0.41399999999999998</v>
      </c>
    </row>
    <row r="12" spans="1:4" x14ac:dyDescent="0.15">
      <c r="A12" s="1">
        <v>12</v>
      </c>
      <c r="B12" s="1">
        <v>0.78500000000000003</v>
      </c>
      <c r="C12" s="1">
        <v>0.51800000000000002</v>
      </c>
      <c r="D12" s="1">
        <v>0.39300000000000002</v>
      </c>
    </row>
    <row r="13" spans="1:4" x14ac:dyDescent="0.15">
      <c r="A13" s="1">
        <v>13</v>
      </c>
      <c r="B13" s="1">
        <v>0.74399999999999999</v>
      </c>
      <c r="C13" s="1">
        <v>0.49399999999999999</v>
      </c>
      <c r="D13" s="1">
        <v>0.376</v>
      </c>
    </row>
    <row r="14" spans="1:4" x14ac:dyDescent="0.15">
      <c r="A14" s="1">
        <v>14</v>
      </c>
      <c r="B14" s="1">
        <v>0.70799999999999996</v>
      </c>
      <c r="C14" s="1">
        <v>0.47299999999999998</v>
      </c>
      <c r="D14" s="1">
        <v>0.36099999999999999</v>
      </c>
    </row>
    <row r="15" spans="1:4" x14ac:dyDescent="0.15">
      <c r="A15" s="1">
        <v>15</v>
      </c>
      <c r="B15" s="1">
        <v>0.67800000000000005</v>
      </c>
      <c r="C15" s="1">
        <v>0.45500000000000002</v>
      </c>
      <c r="D15" s="1">
        <v>0.34699999999999998</v>
      </c>
    </row>
    <row r="16" spans="1:4" x14ac:dyDescent="0.15">
      <c r="A16" s="1">
        <v>16</v>
      </c>
      <c r="B16" s="1">
        <v>0.65100000000000002</v>
      </c>
      <c r="C16" s="1">
        <v>0.438</v>
      </c>
      <c r="D16" s="1">
        <v>0.33500000000000002</v>
      </c>
    </row>
    <row r="17" spans="1:8" x14ac:dyDescent="0.15">
      <c r="A17" s="1">
        <v>17</v>
      </c>
      <c r="B17" s="1">
        <v>0.626</v>
      </c>
      <c r="C17" s="1">
        <v>0.42299999999999999</v>
      </c>
      <c r="D17" s="1">
        <v>0.32400000000000001</v>
      </c>
    </row>
    <row r="18" spans="1:8" x14ac:dyDescent="0.15">
      <c r="A18" s="1">
        <v>18</v>
      </c>
      <c r="B18" s="1">
        <v>0.60499999999999998</v>
      </c>
      <c r="C18" s="1">
        <v>0.41</v>
      </c>
      <c r="D18" s="1">
        <v>0.314</v>
      </c>
    </row>
    <row r="19" spans="1:8" x14ac:dyDescent="0.15">
      <c r="A19" s="1">
        <v>19</v>
      </c>
      <c r="B19" s="1">
        <v>0.58599999999999997</v>
      </c>
      <c r="C19" s="1">
        <v>0.39800000000000002</v>
      </c>
      <c r="D19" s="1">
        <v>0.30499999999999999</v>
      </c>
    </row>
    <row r="20" spans="1:8" x14ac:dyDescent="0.15">
      <c r="A20" s="1">
        <v>20</v>
      </c>
      <c r="B20" s="1">
        <v>0.56799999999999995</v>
      </c>
      <c r="C20" s="1">
        <v>0.38700000000000001</v>
      </c>
      <c r="D20" s="1">
        <v>0.29699999999999999</v>
      </c>
    </row>
    <row r="21" spans="1:8" x14ac:dyDescent="0.15">
      <c r="A21" s="1">
        <v>21</v>
      </c>
      <c r="B21" s="1">
        <v>0.55200000000000005</v>
      </c>
      <c r="C21" s="1">
        <v>0.376</v>
      </c>
      <c r="D21" s="1">
        <v>0.28899999999999998</v>
      </c>
    </row>
    <row r="22" spans="1:8" x14ac:dyDescent="0.15">
      <c r="A22" s="1">
        <v>22</v>
      </c>
      <c r="B22" s="1">
        <v>0.53700000000000003</v>
      </c>
      <c r="C22" s="1">
        <v>0.36699999999999999</v>
      </c>
      <c r="D22" s="1">
        <v>0.28199999999999997</v>
      </c>
    </row>
    <row r="23" spans="1:8" x14ac:dyDescent="0.15">
      <c r="A23" s="1">
        <v>23</v>
      </c>
      <c r="B23" s="1">
        <v>0.52300000000000002</v>
      </c>
      <c r="C23" s="1">
        <v>0.35799999999999998</v>
      </c>
      <c r="D23" s="1">
        <v>0.27500000000000002</v>
      </c>
    </row>
    <row r="24" spans="1:8" x14ac:dyDescent="0.15">
      <c r="A24" s="1">
        <v>24</v>
      </c>
      <c r="B24" s="1">
        <v>0.51</v>
      </c>
      <c r="C24" s="1">
        <v>0.35</v>
      </c>
      <c r="D24" s="1">
        <v>0.26900000000000002</v>
      </c>
    </row>
    <row r="25" spans="1:8" x14ac:dyDescent="0.15">
      <c r="A25" s="1">
        <v>25</v>
      </c>
      <c r="B25" s="1">
        <v>0.498</v>
      </c>
      <c r="C25" s="1">
        <v>0.34200000000000003</v>
      </c>
      <c r="D25" s="1">
        <v>0.26400000000000001</v>
      </c>
    </row>
    <row r="26" spans="1:8" x14ac:dyDescent="0.15">
      <c r="A26" s="1">
        <v>26</v>
      </c>
      <c r="B26" s="1">
        <v>0.48699999999999999</v>
      </c>
      <c r="C26" s="1">
        <v>0.33500000000000002</v>
      </c>
      <c r="D26" s="1">
        <v>0.25800000000000001</v>
      </c>
    </row>
    <row r="27" spans="1:8" x14ac:dyDescent="0.15">
      <c r="A27" s="1">
        <v>27</v>
      </c>
      <c r="B27" s="1">
        <v>0.47699999999999998</v>
      </c>
      <c r="C27" s="1">
        <v>0.32800000000000001</v>
      </c>
      <c r="D27" s="1">
        <v>0.253</v>
      </c>
    </row>
    <row r="28" spans="1:8" x14ac:dyDescent="0.15">
      <c r="A28" s="1">
        <v>28</v>
      </c>
      <c r="B28" s="1">
        <v>0.46700000000000003</v>
      </c>
      <c r="C28" s="1">
        <v>0.32200000000000001</v>
      </c>
      <c r="D28" s="1">
        <v>0.248</v>
      </c>
    </row>
    <row r="29" spans="1:8" x14ac:dyDescent="0.15">
      <c r="A29" s="1">
        <v>29</v>
      </c>
      <c r="B29" s="1">
        <v>0.45800000000000002</v>
      </c>
      <c r="C29" s="1">
        <v>0.316</v>
      </c>
      <c r="D29" s="1">
        <v>0.24399999999999999</v>
      </c>
    </row>
    <row r="30" spans="1:8" x14ac:dyDescent="0.15">
      <c r="A30" s="1">
        <v>30</v>
      </c>
      <c r="B30" s="1">
        <v>0.44900000000000001</v>
      </c>
      <c r="C30" s="1">
        <v>0.31</v>
      </c>
      <c r="D30" s="1">
        <v>0.23899999999999999</v>
      </c>
      <c r="F30">
        <f>(B30-B40)/10</f>
        <v>6.6E-3</v>
      </c>
      <c r="G30">
        <f>(C30-C40)/10</f>
        <v>4.3999999999999985E-3</v>
      </c>
      <c r="H30">
        <f>(D30-D40)/10</f>
        <v>3.3E-3</v>
      </c>
    </row>
    <row r="31" spans="1:8" x14ac:dyDescent="0.15">
      <c r="A31" s="1">
        <v>31</v>
      </c>
      <c r="B31" s="1">
        <f>B30-0.0066</f>
        <v>0.44240000000000002</v>
      </c>
      <c r="C31" s="1">
        <f>C30-0.0044</f>
        <v>0.30559999999999998</v>
      </c>
      <c r="D31" s="1">
        <f>D30-0.0033</f>
        <v>0.23569999999999999</v>
      </c>
    </row>
    <row r="32" spans="1:8" x14ac:dyDescent="0.15">
      <c r="A32" s="1">
        <v>32</v>
      </c>
      <c r="B32" s="1">
        <f t="shared" ref="B32:B39" si="0">B31-0.0066</f>
        <v>0.43580000000000002</v>
      </c>
      <c r="C32" s="1">
        <f t="shared" ref="C32:C39" si="1">C31-0.0044</f>
        <v>0.30119999999999997</v>
      </c>
      <c r="D32" s="1">
        <f t="shared" ref="D32:D39" si="2">D31-0.0033</f>
        <v>0.2324</v>
      </c>
    </row>
    <row r="33" spans="1:8" x14ac:dyDescent="0.15">
      <c r="A33" s="1">
        <v>33</v>
      </c>
      <c r="B33" s="1">
        <f t="shared" si="0"/>
        <v>0.42920000000000003</v>
      </c>
      <c r="C33" s="1">
        <f t="shared" si="1"/>
        <v>0.29679999999999995</v>
      </c>
      <c r="D33" s="1">
        <f t="shared" si="2"/>
        <v>0.2291</v>
      </c>
    </row>
    <row r="34" spans="1:8" x14ac:dyDescent="0.15">
      <c r="A34" s="1">
        <v>34</v>
      </c>
      <c r="B34" s="1">
        <f t="shared" si="0"/>
        <v>0.42260000000000003</v>
      </c>
      <c r="C34" s="1">
        <f t="shared" si="1"/>
        <v>0.29239999999999994</v>
      </c>
      <c r="D34" s="1">
        <f t="shared" si="2"/>
        <v>0.2258</v>
      </c>
    </row>
    <row r="35" spans="1:8" x14ac:dyDescent="0.15">
      <c r="A35" s="1">
        <v>35</v>
      </c>
      <c r="B35" s="1">
        <f t="shared" si="0"/>
        <v>0.41600000000000004</v>
      </c>
      <c r="C35" s="1">
        <f t="shared" si="1"/>
        <v>0.28799999999999992</v>
      </c>
      <c r="D35" s="1">
        <f t="shared" si="2"/>
        <v>0.2225</v>
      </c>
    </row>
    <row r="36" spans="1:8" x14ac:dyDescent="0.15">
      <c r="A36" s="1">
        <v>36</v>
      </c>
      <c r="B36" s="1">
        <f t="shared" si="0"/>
        <v>0.40940000000000004</v>
      </c>
      <c r="C36" s="1">
        <f t="shared" si="1"/>
        <v>0.28359999999999991</v>
      </c>
      <c r="D36" s="1">
        <f t="shared" si="2"/>
        <v>0.21920000000000001</v>
      </c>
    </row>
    <row r="37" spans="1:8" x14ac:dyDescent="0.15">
      <c r="A37" s="1">
        <v>37</v>
      </c>
      <c r="B37" s="1">
        <f t="shared" si="0"/>
        <v>0.40280000000000005</v>
      </c>
      <c r="C37" s="1">
        <f t="shared" si="1"/>
        <v>0.27919999999999989</v>
      </c>
      <c r="D37" s="1">
        <f t="shared" si="2"/>
        <v>0.21590000000000001</v>
      </c>
    </row>
    <row r="38" spans="1:8" x14ac:dyDescent="0.15">
      <c r="A38" s="1">
        <v>38</v>
      </c>
      <c r="B38" s="1">
        <f t="shared" si="0"/>
        <v>0.39620000000000005</v>
      </c>
      <c r="C38" s="1">
        <f t="shared" si="1"/>
        <v>0.27479999999999988</v>
      </c>
      <c r="D38" s="1">
        <f t="shared" si="2"/>
        <v>0.21260000000000001</v>
      </c>
    </row>
    <row r="39" spans="1:8" x14ac:dyDescent="0.15">
      <c r="A39" s="1">
        <v>39</v>
      </c>
      <c r="B39" s="1">
        <f t="shared" si="0"/>
        <v>0.38960000000000006</v>
      </c>
      <c r="C39" s="1">
        <f t="shared" si="1"/>
        <v>0.27039999999999986</v>
      </c>
      <c r="D39" s="1">
        <f t="shared" si="2"/>
        <v>0.20930000000000001</v>
      </c>
    </row>
    <row r="40" spans="1:8" x14ac:dyDescent="0.15">
      <c r="A40" s="1">
        <v>40</v>
      </c>
      <c r="B40" s="1">
        <v>0.38300000000000001</v>
      </c>
      <c r="C40" s="1">
        <v>0.26600000000000001</v>
      </c>
      <c r="D40" s="1">
        <v>0.20599999999999999</v>
      </c>
      <c r="F40">
        <f>(B40-B50)/10</f>
        <v>4.2999999999999983E-3</v>
      </c>
      <c r="G40">
        <f>(C40-C50)/10</f>
        <v>2.9000000000000024E-3</v>
      </c>
      <c r="H40">
        <f>(D40-D50)/10</f>
        <v>2.1999999999999993E-3</v>
      </c>
    </row>
    <row r="41" spans="1:8" x14ac:dyDescent="0.15">
      <c r="A41" s="1">
        <v>41</v>
      </c>
      <c r="B41" s="1">
        <f>B40-0.0043</f>
        <v>0.37869999999999998</v>
      </c>
      <c r="C41" s="1">
        <f>C40-0.0029</f>
        <v>0.2631</v>
      </c>
      <c r="D41" s="1">
        <f>D40-0.0022</f>
        <v>0.20379999999999998</v>
      </c>
    </row>
    <row r="42" spans="1:8" x14ac:dyDescent="0.15">
      <c r="A42" s="1">
        <v>42</v>
      </c>
      <c r="B42" s="1">
        <f t="shared" ref="B42:B49" si="3">B41-0.0043</f>
        <v>0.37439999999999996</v>
      </c>
      <c r="C42" s="1">
        <f t="shared" ref="C42:C49" si="4">C41-0.0029</f>
        <v>0.26019999999999999</v>
      </c>
      <c r="D42" s="1">
        <f t="shared" ref="D42:D49" si="5">D41-0.0022</f>
        <v>0.20159999999999997</v>
      </c>
    </row>
    <row r="43" spans="1:8" x14ac:dyDescent="0.15">
      <c r="A43" s="1">
        <v>43</v>
      </c>
      <c r="B43" s="1">
        <f t="shared" si="3"/>
        <v>0.37009999999999993</v>
      </c>
      <c r="C43" s="1">
        <f t="shared" si="4"/>
        <v>0.25729999999999997</v>
      </c>
      <c r="D43" s="1">
        <f t="shared" si="5"/>
        <v>0.19939999999999997</v>
      </c>
    </row>
    <row r="44" spans="1:8" x14ac:dyDescent="0.15">
      <c r="A44" s="1">
        <v>44</v>
      </c>
      <c r="B44" s="1">
        <f t="shared" si="3"/>
        <v>0.3657999999999999</v>
      </c>
      <c r="C44" s="1">
        <f t="shared" si="4"/>
        <v>0.25439999999999996</v>
      </c>
      <c r="D44" s="1">
        <f t="shared" si="5"/>
        <v>0.19719999999999996</v>
      </c>
    </row>
    <row r="45" spans="1:8" x14ac:dyDescent="0.15">
      <c r="A45" s="1">
        <v>45</v>
      </c>
      <c r="B45" s="1">
        <f t="shared" si="3"/>
        <v>0.36149999999999988</v>
      </c>
      <c r="C45" s="1">
        <f t="shared" si="4"/>
        <v>0.25149999999999995</v>
      </c>
      <c r="D45" s="1">
        <f t="shared" si="5"/>
        <v>0.19499999999999995</v>
      </c>
    </row>
    <row r="46" spans="1:8" x14ac:dyDescent="0.15">
      <c r="A46" s="1">
        <v>46</v>
      </c>
      <c r="B46" s="1">
        <f t="shared" si="3"/>
        <v>0.35719999999999985</v>
      </c>
      <c r="C46" s="1">
        <f t="shared" si="4"/>
        <v>0.24859999999999993</v>
      </c>
      <c r="D46" s="1">
        <f t="shared" si="5"/>
        <v>0.19279999999999994</v>
      </c>
    </row>
    <row r="47" spans="1:8" x14ac:dyDescent="0.15">
      <c r="A47" s="1">
        <v>47</v>
      </c>
      <c r="B47" s="1">
        <f t="shared" si="3"/>
        <v>0.35289999999999982</v>
      </c>
      <c r="C47" s="1">
        <f t="shared" si="4"/>
        <v>0.24569999999999992</v>
      </c>
      <c r="D47" s="1">
        <f t="shared" si="5"/>
        <v>0.19059999999999994</v>
      </c>
    </row>
    <row r="48" spans="1:8" x14ac:dyDescent="0.15">
      <c r="A48" s="1">
        <v>48</v>
      </c>
      <c r="B48" s="1">
        <f t="shared" si="3"/>
        <v>0.3485999999999998</v>
      </c>
      <c r="C48" s="1">
        <f t="shared" si="4"/>
        <v>0.2427999999999999</v>
      </c>
      <c r="D48" s="1">
        <f t="shared" si="5"/>
        <v>0.18839999999999993</v>
      </c>
    </row>
    <row r="49" spans="1:8" x14ac:dyDescent="0.15">
      <c r="A49" s="1">
        <v>49</v>
      </c>
      <c r="B49" s="1">
        <f t="shared" si="3"/>
        <v>0.34429999999999977</v>
      </c>
      <c r="C49" s="1">
        <f t="shared" si="4"/>
        <v>0.23989999999999989</v>
      </c>
      <c r="D49" s="1">
        <f t="shared" si="5"/>
        <v>0.18619999999999992</v>
      </c>
    </row>
    <row r="50" spans="1:8" x14ac:dyDescent="0.15">
      <c r="A50" s="1">
        <v>50</v>
      </c>
      <c r="B50" s="1">
        <v>0.34</v>
      </c>
      <c r="C50" s="1">
        <v>0.23699999999999999</v>
      </c>
      <c r="D50" s="1">
        <v>0.184</v>
      </c>
      <c r="F50">
        <f>(B50-B60)/10</f>
        <v>3.2000000000000028E-3</v>
      </c>
      <c r="G50">
        <f>(C50-C60)/10</f>
        <v>2.099999999999999E-3</v>
      </c>
      <c r="H50">
        <f>(D50-D60)/10</f>
        <v>1.6999999999999988E-3</v>
      </c>
    </row>
    <row r="51" spans="1:8" x14ac:dyDescent="0.15">
      <c r="A51" s="1">
        <v>51</v>
      </c>
      <c r="B51" s="1">
        <f>B50-0.0032</f>
        <v>0.33680000000000004</v>
      </c>
      <c r="C51" s="1">
        <f>C50-0.0021</f>
        <v>0.2349</v>
      </c>
      <c r="D51" s="1">
        <f>D50-0.0017</f>
        <v>0.18229999999999999</v>
      </c>
    </row>
    <row r="52" spans="1:8" x14ac:dyDescent="0.15">
      <c r="A52" s="1">
        <v>52</v>
      </c>
      <c r="B52" s="1">
        <f t="shared" ref="B52:B59" si="6">B51-0.0032</f>
        <v>0.33360000000000006</v>
      </c>
      <c r="C52" s="1">
        <f t="shared" ref="C52:C59" si="7">C51-0.0021</f>
        <v>0.23280000000000001</v>
      </c>
      <c r="D52" s="1">
        <f t="shared" ref="D52:D59" si="8">D51-0.0017</f>
        <v>0.18059999999999998</v>
      </c>
    </row>
    <row r="53" spans="1:8" x14ac:dyDescent="0.15">
      <c r="A53" s="1">
        <v>53</v>
      </c>
      <c r="B53" s="1">
        <f t="shared" si="6"/>
        <v>0.33040000000000008</v>
      </c>
      <c r="C53" s="1">
        <f t="shared" si="7"/>
        <v>0.23070000000000002</v>
      </c>
      <c r="D53" s="1">
        <f t="shared" si="8"/>
        <v>0.17889999999999998</v>
      </c>
    </row>
    <row r="54" spans="1:8" x14ac:dyDescent="0.15">
      <c r="A54" s="1">
        <v>54</v>
      </c>
      <c r="B54" s="1">
        <f t="shared" si="6"/>
        <v>0.3272000000000001</v>
      </c>
      <c r="C54" s="1">
        <f t="shared" si="7"/>
        <v>0.22860000000000003</v>
      </c>
      <c r="D54" s="1">
        <f t="shared" si="8"/>
        <v>0.17719999999999997</v>
      </c>
    </row>
    <row r="55" spans="1:8" x14ac:dyDescent="0.15">
      <c r="A55" s="1">
        <v>55</v>
      </c>
      <c r="B55" s="1">
        <f t="shared" si="6"/>
        <v>0.32400000000000012</v>
      </c>
      <c r="C55" s="1">
        <f t="shared" si="7"/>
        <v>0.22650000000000003</v>
      </c>
      <c r="D55" s="1">
        <f t="shared" si="8"/>
        <v>0.17549999999999996</v>
      </c>
    </row>
    <row r="56" spans="1:8" x14ac:dyDescent="0.15">
      <c r="A56" s="1">
        <v>56</v>
      </c>
      <c r="B56" s="1">
        <f t="shared" si="6"/>
        <v>0.32080000000000014</v>
      </c>
      <c r="C56" s="1">
        <f t="shared" si="7"/>
        <v>0.22440000000000004</v>
      </c>
      <c r="D56" s="1">
        <f t="shared" si="8"/>
        <v>0.17379999999999995</v>
      </c>
    </row>
    <row r="57" spans="1:8" x14ac:dyDescent="0.15">
      <c r="A57" s="1">
        <v>57</v>
      </c>
      <c r="B57" s="1">
        <f t="shared" si="6"/>
        <v>0.31760000000000016</v>
      </c>
      <c r="C57" s="1">
        <f t="shared" si="7"/>
        <v>0.22230000000000005</v>
      </c>
      <c r="D57" s="1">
        <f t="shared" si="8"/>
        <v>0.17209999999999995</v>
      </c>
    </row>
    <row r="58" spans="1:8" x14ac:dyDescent="0.15">
      <c r="A58" s="1">
        <v>58</v>
      </c>
      <c r="B58" s="1">
        <f t="shared" si="6"/>
        <v>0.31440000000000018</v>
      </c>
      <c r="C58" s="1">
        <f t="shared" si="7"/>
        <v>0.22020000000000006</v>
      </c>
      <c r="D58" s="1">
        <f t="shared" si="8"/>
        <v>0.17039999999999994</v>
      </c>
    </row>
    <row r="59" spans="1:8" x14ac:dyDescent="0.15">
      <c r="A59" s="1">
        <v>59</v>
      </c>
      <c r="B59" s="1">
        <f t="shared" si="6"/>
        <v>0.3112000000000002</v>
      </c>
      <c r="C59" s="1">
        <f t="shared" si="7"/>
        <v>0.21810000000000007</v>
      </c>
      <c r="D59" s="1">
        <f t="shared" si="8"/>
        <v>0.16869999999999993</v>
      </c>
    </row>
    <row r="60" spans="1:8" x14ac:dyDescent="0.15">
      <c r="A60" s="1">
        <v>60</v>
      </c>
      <c r="B60" s="1">
        <v>0.308</v>
      </c>
      <c r="C60" s="1">
        <v>0.216</v>
      </c>
      <c r="D60" s="1">
        <v>0.16700000000000001</v>
      </c>
      <c r="F60">
        <f>(B60-B70)/10</f>
        <v>2.3000000000000021E-3</v>
      </c>
      <c r="G60">
        <f>(C60-C70)/10</f>
        <v>1.6999999999999988E-3</v>
      </c>
      <c r="H60">
        <f>(D60-D70)/10</f>
        <v>1.200000000000001E-3</v>
      </c>
    </row>
    <row r="61" spans="1:8" x14ac:dyDescent="0.15">
      <c r="A61" s="1">
        <v>61</v>
      </c>
      <c r="B61" s="1">
        <f>B60-0.0023</f>
        <v>0.30569999999999997</v>
      </c>
      <c r="C61" s="1">
        <f>C60-0.0017</f>
        <v>0.21429999999999999</v>
      </c>
      <c r="D61" s="1">
        <f>D60-0.0012</f>
        <v>0.1658</v>
      </c>
    </row>
    <row r="62" spans="1:8" x14ac:dyDescent="0.15">
      <c r="A62" s="1">
        <v>62</v>
      </c>
      <c r="B62" s="1">
        <f t="shared" ref="B62:B69" si="9">B61-0.0023</f>
        <v>0.30339999999999995</v>
      </c>
      <c r="C62" s="1">
        <f t="shared" ref="C62:C69" si="10">C61-0.0017</f>
        <v>0.21259999999999998</v>
      </c>
      <c r="D62" s="1">
        <f t="shared" ref="D62:D69" si="11">D61-0.0012</f>
        <v>0.1646</v>
      </c>
    </row>
    <row r="63" spans="1:8" x14ac:dyDescent="0.15">
      <c r="A63" s="1">
        <v>63</v>
      </c>
      <c r="B63" s="1">
        <f t="shared" si="9"/>
        <v>0.30109999999999992</v>
      </c>
      <c r="C63" s="1">
        <f t="shared" si="10"/>
        <v>0.21089999999999998</v>
      </c>
      <c r="D63" s="1">
        <f t="shared" si="11"/>
        <v>0.16339999999999999</v>
      </c>
    </row>
    <row r="64" spans="1:8" x14ac:dyDescent="0.15">
      <c r="A64" s="1">
        <v>64</v>
      </c>
      <c r="B64" s="1">
        <f t="shared" si="9"/>
        <v>0.2987999999999999</v>
      </c>
      <c r="C64" s="1">
        <f t="shared" si="10"/>
        <v>0.20919999999999997</v>
      </c>
      <c r="D64" s="1">
        <f t="shared" si="11"/>
        <v>0.16219999999999998</v>
      </c>
    </row>
    <row r="65" spans="1:8" x14ac:dyDescent="0.15">
      <c r="A65" s="1">
        <v>65</v>
      </c>
      <c r="B65" s="1">
        <f t="shared" si="9"/>
        <v>0.29649999999999987</v>
      </c>
      <c r="C65" s="1">
        <f t="shared" si="10"/>
        <v>0.20749999999999996</v>
      </c>
      <c r="D65" s="1">
        <f t="shared" si="11"/>
        <v>0.16099999999999998</v>
      </c>
    </row>
    <row r="66" spans="1:8" x14ac:dyDescent="0.15">
      <c r="A66" s="1">
        <v>66</v>
      </c>
      <c r="B66" s="1">
        <f t="shared" si="9"/>
        <v>0.29419999999999985</v>
      </c>
      <c r="C66" s="1">
        <f t="shared" si="10"/>
        <v>0.20579999999999996</v>
      </c>
      <c r="D66" s="1">
        <f t="shared" si="11"/>
        <v>0.15979999999999997</v>
      </c>
    </row>
    <row r="67" spans="1:8" x14ac:dyDescent="0.15">
      <c r="A67" s="1">
        <v>67</v>
      </c>
      <c r="B67" s="1">
        <f t="shared" si="9"/>
        <v>0.29189999999999983</v>
      </c>
      <c r="C67" s="1">
        <f t="shared" si="10"/>
        <v>0.20409999999999995</v>
      </c>
      <c r="D67" s="1">
        <f t="shared" si="11"/>
        <v>0.15859999999999996</v>
      </c>
    </row>
    <row r="68" spans="1:8" x14ac:dyDescent="0.15">
      <c r="A68" s="1">
        <v>68</v>
      </c>
      <c r="B68" s="1">
        <f t="shared" si="9"/>
        <v>0.2895999999999998</v>
      </c>
      <c r="C68" s="1">
        <f t="shared" si="10"/>
        <v>0.20239999999999994</v>
      </c>
      <c r="D68" s="1">
        <f t="shared" si="11"/>
        <v>0.15739999999999996</v>
      </c>
    </row>
    <row r="69" spans="1:8" x14ac:dyDescent="0.15">
      <c r="A69" s="1">
        <v>69</v>
      </c>
      <c r="B69" s="1">
        <f t="shared" si="9"/>
        <v>0.28729999999999978</v>
      </c>
      <c r="C69" s="1">
        <f t="shared" si="10"/>
        <v>0.20069999999999993</v>
      </c>
      <c r="D69" s="1">
        <f t="shared" si="11"/>
        <v>0.15619999999999995</v>
      </c>
    </row>
    <row r="70" spans="1:8" x14ac:dyDescent="0.15">
      <c r="A70" s="1">
        <v>70</v>
      </c>
      <c r="B70" s="1">
        <v>0.28499999999999998</v>
      </c>
      <c r="C70" s="1">
        <v>0.19900000000000001</v>
      </c>
      <c r="D70" s="1">
        <v>0.155</v>
      </c>
      <c r="F70">
        <f>(B70-B80)/10</f>
        <v>1.8999999999999961E-3</v>
      </c>
      <c r="G70">
        <f>(C70-C80)/10</f>
        <v>1.3000000000000012E-3</v>
      </c>
      <c r="H70">
        <f>(D70-D80)/10</f>
        <v>1.0000000000000009E-3</v>
      </c>
    </row>
    <row r="71" spans="1:8" x14ac:dyDescent="0.15">
      <c r="A71" s="1">
        <v>71</v>
      </c>
      <c r="B71" s="1">
        <f>B70-0.0019</f>
        <v>0.28309999999999996</v>
      </c>
      <c r="C71" s="1">
        <f>C70-0.0013</f>
        <v>0.19770000000000001</v>
      </c>
      <c r="D71" s="1">
        <f>D70-0.001</f>
        <v>0.154</v>
      </c>
    </row>
    <row r="72" spans="1:8" x14ac:dyDescent="0.15">
      <c r="A72" s="1">
        <v>72</v>
      </c>
      <c r="B72" s="1">
        <f t="shared" ref="B72:B79" si="12">B71-0.0019</f>
        <v>0.28119999999999995</v>
      </c>
      <c r="C72" s="1">
        <f t="shared" ref="C72:C79" si="13">C71-0.0013</f>
        <v>0.19640000000000002</v>
      </c>
      <c r="D72" s="1">
        <f t="shared" ref="D72:D79" si="14">D71-0.001</f>
        <v>0.153</v>
      </c>
    </row>
    <row r="73" spans="1:8" x14ac:dyDescent="0.15">
      <c r="A73" s="1">
        <v>73</v>
      </c>
      <c r="B73" s="1">
        <f t="shared" si="12"/>
        <v>0.27929999999999994</v>
      </c>
      <c r="C73" s="1">
        <f t="shared" si="13"/>
        <v>0.19510000000000002</v>
      </c>
      <c r="D73" s="1">
        <f t="shared" si="14"/>
        <v>0.152</v>
      </c>
    </row>
    <row r="74" spans="1:8" x14ac:dyDescent="0.15">
      <c r="A74" s="1">
        <v>74</v>
      </c>
      <c r="B74" s="1">
        <f t="shared" si="12"/>
        <v>0.27739999999999992</v>
      </c>
      <c r="C74" s="1">
        <f t="shared" si="13"/>
        <v>0.19380000000000003</v>
      </c>
      <c r="D74" s="1">
        <f t="shared" si="14"/>
        <v>0.151</v>
      </c>
    </row>
    <row r="75" spans="1:8" x14ac:dyDescent="0.15">
      <c r="A75" s="1">
        <v>75</v>
      </c>
      <c r="B75" s="1">
        <f t="shared" si="12"/>
        <v>0.27549999999999991</v>
      </c>
      <c r="C75" s="1">
        <f t="shared" si="13"/>
        <v>0.19250000000000003</v>
      </c>
      <c r="D75" s="1">
        <f t="shared" si="14"/>
        <v>0.15</v>
      </c>
    </row>
    <row r="76" spans="1:8" x14ac:dyDescent="0.15">
      <c r="A76" s="1">
        <v>76</v>
      </c>
      <c r="B76" s="1">
        <f t="shared" si="12"/>
        <v>0.2735999999999999</v>
      </c>
      <c r="C76" s="1">
        <f t="shared" si="13"/>
        <v>0.19120000000000004</v>
      </c>
      <c r="D76" s="1">
        <f t="shared" si="14"/>
        <v>0.14899999999999999</v>
      </c>
    </row>
    <row r="77" spans="1:8" x14ac:dyDescent="0.15">
      <c r="A77" s="1">
        <v>77</v>
      </c>
      <c r="B77" s="1">
        <f t="shared" si="12"/>
        <v>0.27169999999999989</v>
      </c>
      <c r="C77" s="1">
        <f t="shared" si="13"/>
        <v>0.18990000000000004</v>
      </c>
      <c r="D77" s="1">
        <f t="shared" si="14"/>
        <v>0.14799999999999999</v>
      </c>
    </row>
    <row r="78" spans="1:8" x14ac:dyDescent="0.15">
      <c r="A78" s="1">
        <v>78</v>
      </c>
      <c r="B78" s="1">
        <f t="shared" si="12"/>
        <v>0.26979999999999987</v>
      </c>
      <c r="C78" s="1">
        <f t="shared" si="13"/>
        <v>0.18860000000000005</v>
      </c>
      <c r="D78" s="1">
        <f t="shared" si="14"/>
        <v>0.14699999999999999</v>
      </c>
    </row>
    <row r="79" spans="1:8" x14ac:dyDescent="0.15">
      <c r="A79" s="1">
        <v>79</v>
      </c>
      <c r="B79" s="1">
        <f t="shared" si="12"/>
        <v>0.26789999999999986</v>
      </c>
      <c r="C79" s="1">
        <f t="shared" si="13"/>
        <v>0.18730000000000005</v>
      </c>
      <c r="D79" s="1">
        <f t="shared" si="14"/>
        <v>0.14599999999999999</v>
      </c>
    </row>
    <row r="80" spans="1:8" x14ac:dyDescent="0.15">
      <c r="A80" s="1">
        <v>80</v>
      </c>
      <c r="B80" s="1">
        <v>0.26600000000000001</v>
      </c>
      <c r="C80" s="1">
        <v>0.186</v>
      </c>
      <c r="D80" s="1">
        <v>0.14499999999999999</v>
      </c>
      <c r="F80">
        <f>(B80-B90)/10</f>
        <v>1.7000000000000014E-3</v>
      </c>
      <c r="G80">
        <f>(C80-C90)/10</f>
        <v>1.1000000000000009E-3</v>
      </c>
      <c r="H80">
        <f>(D80-D90)/10</f>
        <v>8.9999999999999802E-4</v>
      </c>
    </row>
    <row r="81" spans="1:8" x14ac:dyDescent="0.15">
      <c r="A81" s="1">
        <v>81</v>
      </c>
      <c r="B81" s="1">
        <f>B80-0.0017</f>
        <v>0.26430000000000003</v>
      </c>
      <c r="C81" s="1">
        <f>C80-0.0011</f>
        <v>0.18490000000000001</v>
      </c>
      <c r="D81" s="1">
        <f>D80-0.0009</f>
        <v>0.14409999999999998</v>
      </c>
    </row>
    <row r="82" spans="1:8" x14ac:dyDescent="0.15">
      <c r="A82" s="1">
        <v>82</v>
      </c>
      <c r="B82" s="1">
        <f t="shared" ref="B82:B89" si="15">B81-0.0017</f>
        <v>0.26260000000000006</v>
      </c>
      <c r="C82" s="1">
        <f t="shared" ref="C82:C89" si="16">C81-0.0011</f>
        <v>0.18380000000000002</v>
      </c>
      <c r="D82" s="1">
        <f t="shared" ref="D82:D89" si="17">D81-0.0009</f>
        <v>0.14319999999999997</v>
      </c>
    </row>
    <row r="83" spans="1:8" x14ac:dyDescent="0.15">
      <c r="A83" s="1">
        <v>83</v>
      </c>
      <c r="B83" s="1">
        <f t="shared" si="15"/>
        <v>0.26090000000000008</v>
      </c>
      <c r="C83" s="1">
        <f t="shared" si="16"/>
        <v>0.18270000000000003</v>
      </c>
      <c r="D83" s="1">
        <f t="shared" si="17"/>
        <v>0.14229999999999995</v>
      </c>
    </row>
    <row r="84" spans="1:8" x14ac:dyDescent="0.15">
      <c r="A84" s="1">
        <v>84</v>
      </c>
      <c r="B84" s="1">
        <f t="shared" si="15"/>
        <v>0.2592000000000001</v>
      </c>
      <c r="C84" s="1">
        <f t="shared" si="16"/>
        <v>0.18160000000000004</v>
      </c>
      <c r="D84" s="1">
        <f t="shared" si="17"/>
        <v>0.14139999999999994</v>
      </c>
    </row>
    <row r="85" spans="1:8" x14ac:dyDescent="0.15">
      <c r="A85" s="1">
        <v>85</v>
      </c>
      <c r="B85" s="1">
        <f t="shared" si="15"/>
        <v>0.25750000000000012</v>
      </c>
      <c r="C85" s="1">
        <f t="shared" si="16"/>
        <v>0.18050000000000005</v>
      </c>
      <c r="D85" s="1">
        <f t="shared" si="17"/>
        <v>0.14049999999999993</v>
      </c>
    </row>
    <row r="86" spans="1:8" x14ac:dyDescent="0.15">
      <c r="A86" s="1">
        <v>86</v>
      </c>
      <c r="B86" s="1">
        <f t="shared" si="15"/>
        <v>0.25580000000000014</v>
      </c>
      <c r="C86" s="1">
        <f t="shared" si="16"/>
        <v>0.17940000000000006</v>
      </c>
      <c r="D86" s="1">
        <f t="shared" si="17"/>
        <v>0.13959999999999992</v>
      </c>
    </row>
    <row r="87" spans="1:8" x14ac:dyDescent="0.15">
      <c r="A87" s="1">
        <v>87</v>
      </c>
      <c r="B87" s="1">
        <f t="shared" si="15"/>
        <v>0.25410000000000016</v>
      </c>
      <c r="C87" s="1">
        <f t="shared" si="16"/>
        <v>0.17830000000000007</v>
      </c>
      <c r="D87" s="1">
        <f t="shared" si="17"/>
        <v>0.13869999999999991</v>
      </c>
    </row>
    <row r="88" spans="1:8" x14ac:dyDescent="0.15">
      <c r="A88" s="1">
        <v>88</v>
      </c>
      <c r="B88" s="1">
        <f t="shared" si="15"/>
        <v>0.25240000000000018</v>
      </c>
      <c r="C88" s="1">
        <f t="shared" si="16"/>
        <v>0.17720000000000008</v>
      </c>
      <c r="D88" s="1">
        <f t="shared" si="17"/>
        <v>0.13779999999999989</v>
      </c>
    </row>
    <row r="89" spans="1:8" x14ac:dyDescent="0.15">
      <c r="A89" s="1">
        <v>89</v>
      </c>
      <c r="B89" s="1">
        <f t="shared" si="15"/>
        <v>0.2507000000000002</v>
      </c>
      <c r="C89" s="1">
        <f t="shared" si="16"/>
        <v>0.17610000000000009</v>
      </c>
      <c r="D89" s="1">
        <f t="shared" si="17"/>
        <v>0.13689999999999988</v>
      </c>
    </row>
    <row r="90" spans="1:8" x14ac:dyDescent="0.15">
      <c r="A90" s="1">
        <v>90</v>
      </c>
      <c r="B90" s="1">
        <v>0.249</v>
      </c>
      <c r="C90" s="1">
        <v>0.17499999999999999</v>
      </c>
      <c r="D90" s="1">
        <v>0.13600000000000001</v>
      </c>
      <c r="F90">
        <f>(B90-B100)/10</f>
        <v>1.3000000000000012E-3</v>
      </c>
      <c r="G90">
        <f>(C90-C100)/10</f>
        <v>8.9999999999999802E-4</v>
      </c>
      <c r="H90">
        <f>(D90-D100)/10</f>
        <v>7.0000000000000064E-4</v>
      </c>
    </row>
    <row r="91" spans="1:8" x14ac:dyDescent="0.15">
      <c r="A91" s="1">
        <v>91</v>
      </c>
      <c r="B91" s="1">
        <f>B90-0.0013</f>
        <v>0.2477</v>
      </c>
      <c r="C91" s="1">
        <f>C90-0.0009</f>
        <v>0.17409999999999998</v>
      </c>
      <c r="D91" s="1">
        <f>D90-0.0007</f>
        <v>0.1353</v>
      </c>
    </row>
    <row r="92" spans="1:8" x14ac:dyDescent="0.15">
      <c r="A92" s="1">
        <v>92</v>
      </c>
      <c r="B92" s="1">
        <f t="shared" ref="B92:B99" si="18">B91-0.0013</f>
        <v>0.24640000000000001</v>
      </c>
      <c r="C92" s="1">
        <f t="shared" ref="C92:C99" si="19">C91-0.0009</f>
        <v>0.17319999999999997</v>
      </c>
      <c r="D92" s="1">
        <f t="shared" ref="D92:D99" si="20">D91-0.0007</f>
        <v>0.1346</v>
      </c>
    </row>
    <row r="93" spans="1:8" x14ac:dyDescent="0.15">
      <c r="A93" s="1">
        <v>93</v>
      </c>
      <c r="B93" s="1">
        <f t="shared" si="18"/>
        <v>0.24510000000000001</v>
      </c>
      <c r="C93" s="1">
        <f t="shared" si="19"/>
        <v>0.17229999999999995</v>
      </c>
      <c r="D93" s="1">
        <f t="shared" si="20"/>
        <v>0.13389999999999999</v>
      </c>
    </row>
    <row r="94" spans="1:8" x14ac:dyDescent="0.15">
      <c r="A94" s="1">
        <v>94</v>
      </c>
      <c r="B94" s="1">
        <f t="shared" si="18"/>
        <v>0.24380000000000002</v>
      </c>
      <c r="C94" s="1">
        <f t="shared" si="19"/>
        <v>0.17139999999999994</v>
      </c>
      <c r="D94" s="1">
        <f t="shared" si="20"/>
        <v>0.13319999999999999</v>
      </c>
    </row>
    <row r="95" spans="1:8" x14ac:dyDescent="0.15">
      <c r="A95" s="1">
        <v>95</v>
      </c>
      <c r="B95" s="1">
        <f t="shared" si="18"/>
        <v>0.24250000000000002</v>
      </c>
      <c r="C95" s="1">
        <f t="shared" si="19"/>
        <v>0.17049999999999993</v>
      </c>
      <c r="D95" s="1">
        <f t="shared" si="20"/>
        <v>0.13249999999999998</v>
      </c>
    </row>
    <row r="96" spans="1:8" x14ac:dyDescent="0.15">
      <c r="A96" s="1">
        <v>96</v>
      </c>
      <c r="B96" s="1">
        <f t="shared" si="18"/>
        <v>0.24120000000000003</v>
      </c>
      <c r="C96" s="1">
        <f t="shared" si="19"/>
        <v>0.16959999999999992</v>
      </c>
      <c r="D96" s="1">
        <f t="shared" si="20"/>
        <v>0.13179999999999997</v>
      </c>
    </row>
    <row r="97" spans="1:4" x14ac:dyDescent="0.15">
      <c r="A97" s="1">
        <v>97</v>
      </c>
      <c r="B97" s="1">
        <f t="shared" si="18"/>
        <v>0.23990000000000003</v>
      </c>
      <c r="C97" s="1">
        <f t="shared" si="19"/>
        <v>0.16869999999999991</v>
      </c>
      <c r="D97" s="1">
        <f t="shared" si="20"/>
        <v>0.13109999999999997</v>
      </c>
    </row>
    <row r="98" spans="1:4" x14ac:dyDescent="0.15">
      <c r="A98" s="1">
        <v>98</v>
      </c>
      <c r="B98" s="1">
        <f t="shared" si="18"/>
        <v>0.23860000000000003</v>
      </c>
      <c r="C98" s="1">
        <f t="shared" si="19"/>
        <v>0.16779999999999989</v>
      </c>
      <c r="D98" s="1">
        <f t="shared" si="20"/>
        <v>0.13039999999999996</v>
      </c>
    </row>
    <row r="99" spans="1:4" x14ac:dyDescent="0.15">
      <c r="A99" s="1">
        <v>99</v>
      </c>
      <c r="B99" s="1">
        <f t="shared" si="18"/>
        <v>0.23730000000000004</v>
      </c>
      <c r="C99" s="1">
        <f t="shared" si="19"/>
        <v>0.16689999999999988</v>
      </c>
      <c r="D99" s="1">
        <f t="shared" si="20"/>
        <v>0.12969999999999995</v>
      </c>
    </row>
    <row r="100" spans="1:4" x14ac:dyDescent="0.15">
      <c r="A100" s="1">
        <v>100</v>
      </c>
      <c r="B100" s="1">
        <v>0.23599999999999999</v>
      </c>
      <c r="C100" s="1">
        <v>0.16600000000000001</v>
      </c>
      <c r="D100" s="1">
        <v>0.129</v>
      </c>
    </row>
    <row r="101" spans="1:4" x14ac:dyDescent="0.15">
      <c r="A101" s="1"/>
      <c r="B101" s="1"/>
      <c r="C101" s="1"/>
      <c r="D101" s="1"/>
    </row>
  </sheetData>
  <phoneticPr fontId="2" type="noConversion"/>
  <pageMargins left="0.69930555555555596" right="0.69930555555555596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6991-8CB4-4D23-99B7-E262FC1C66F6}">
  <dimension ref="A1:O32"/>
  <sheetViews>
    <sheetView view="pageBreakPreview" zoomScaleNormal="100" zoomScaleSheetLayoutView="100" workbookViewId="0">
      <selection activeCell="K15" sqref="K15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3" width="10" style="7" customWidth="1"/>
    <col min="14" max="14" width="8.375" style="7" customWidth="1"/>
    <col min="15" max="15" width="10.625" style="7" customWidth="1"/>
    <col min="16" max="16384" width="9" style="3"/>
  </cols>
  <sheetData>
    <row r="1" spans="1:15" ht="25.5" x14ac:dyDescent="0.15">
      <c r="A1" s="35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35</v>
      </c>
      <c r="K5" s="23" t="s">
        <v>36</v>
      </c>
      <c r="L5" s="23" t="s">
        <v>38</v>
      </c>
      <c r="M5" s="31"/>
      <c r="N5" s="31"/>
      <c r="O5" s="31"/>
    </row>
    <row r="6" spans="1:15" ht="15.75" customHeight="1" x14ac:dyDescent="0.15">
      <c r="A6" s="57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58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58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58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58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58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58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58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58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58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58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5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58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58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58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5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58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58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58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58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58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58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58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58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58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58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5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C4:L4"/>
    <mergeCell ref="M4:O5"/>
    <mergeCell ref="A6:A32"/>
    <mergeCell ref="M6:N6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</mergeCells>
  <phoneticPr fontId="2" type="noConversion"/>
  <conditionalFormatting sqref="B6:B32">
    <cfRule type="cellIs" dxfId="8" priority="1" stopIfTrue="1" operator="between">
      <formula>10</formula>
      <formula>16.2</formula>
    </cfRule>
  </conditionalFormatting>
  <pageMargins left="0.70866141732283472" right="0.70866141732283472" top="0.74803149606299213" bottom="0.78740157480314965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309A-7200-44FB-81A7-6CCC0B1B8374}">
  <dimension ref="A1:O32"/>
  <sheetViews>
    <sheetView view="pageBreakPreview" zoomScaleNormal="100" zoomScaleSheetLayoutView="100" workbookViewId="0">
      <selection activeCell="L16" sqref="L16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3" width="10" style="7" customWidth="1"/>
    <col min="14" max="14" width="8.375" style="7" customWidth="1"/>
    <col min="15" max="15" width="10.625" style="7" customWidth="1"/>
    <col min="16" max="16384" width="9" style="3"/>
  </cols>
  <sheetData>
    <row r="1" spans="1:15" ht="25.5" x14ac:dyDescent="0.15">
      <c r="A1" s="35" t="s">
        <v>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35</v>
      </c>
      <c r="K5" s="23" t="s">
        <v>36</v>
      </c>
      <c r="L5" s="23" t="s">
        <v>38</v>
      </c>
      <c r="M5" s="31"/>
      <c r="N5" s="31"/>
      <c r="O5" s="31"/>
    </row>
    <row r="6" spans="1:15" ht="15.75" customHeight="1" x14ac:dyDescent="0.15">
      <c r="A6" s="57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58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58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58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58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58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58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58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58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58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58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5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58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58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58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5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58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58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58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58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58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58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58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58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58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58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5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C4:L4"/>
    <mergeCell ref="M4:O5"/>
    <mergeCell ref="M6:N6"/>
    <mergeCell ref="A6:A32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</mergeCells>
  <phoneticPr fontId="2" type="noConversion"/>
  <conditionalFormatting sqref="B6:B32">
    <cfRule type="cellIs" dxfId="7" priority="1" stopIfTrue="1" operator="between">
      <formula>10</formula>
      <formula>16.2</formula>
    </cfRule>
  </conditionalFormatting>
  <pageMargins left="0.70866141732283472" right="0.70866141732283472" top="0.74803149606299213" bottom="0.78740157480314965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A529-121E-41B3-B5AD-4E2E6DF520D1}">
  <dimension ref="A1:O32"/>
  <sheetViews>
    <sheetView view="pageBreakPreview" zoomScaleNormal="100" zoomScaleSheetLayoutView="100" workbookViewId="0">
      <selection activeCell="C5" sqref="C5:L5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3" width="10" style="7" customWidth="1"/>
    <col min="14" max="14" width="8.375" style="7" customWidth="1"/>
    <col min="15" max="15" width="10.625" style="7" customWidth="1"/>
    <col min="16" max="16384" width="9" style="3"/>
  </cols>
  <sheetData>
    <row r="1" spans="1:15" ht="25.5" x14ac:dyDescent="0.15">
      <c r="A1" s="35" t="s">
        <v>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35</v>
      </c>
      <c r="K5" s="23" t="s">
        <v>36</v>
      </c>
      <c r="L5" s="23" t="s">
        <v>38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C4:L4"/>
    <mergeCell ref="M4:O5"/>
    <mergeCell ref="A6:A32"/>
    <mergeCell ref="M6:N6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</mergeCells>
  <phoneticPr fontId="2" type="noConversion"/>
  <conditionalFormatting sqref="B6:B32">
    <cfRule type="cellIs" dxfId="6" priority="1" stopIfTrue="1" operator="between">
      <formula>10</formula>
      <formula>16.2</formula>
    </cfRule>
  </conditionalFormatting>
  <pageMargins left="0.70866141732283472" right="0.70866141732283472" top="0.74803149606299213" bottom="0.78740157480314965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view="pageBreakPreview" zoomScaleNormal="100" zoomScaleSheetLayoutView="100" workbookViewId="0">
      <selection activeCell="O14" sqref="O14"/>
    </sheetView>
  </sheetViews>
  <sheetFormatPr defaultColWidth="9" defaultRowHeight="15.75" customHeight="1" x14ac:dyDescent="0.15"/>
  <cols>
    <col min="1" max="1" width="11.75" style="10" customWidth="1"/>
    <col min="2" max="3" width="6" style="21" customWidth="1"/>
    <col min="4" max="6" width="6.375" style="21" customWidth="1"/>
    <col min="7" max="7" width="11" style="10" customWidth="1"/>
    <col min="8" max="12" width="6.375" style="11" customWidth="1"/>
    <col min="13" max="13" width="11.375" style="10" customWidth="1"/>
    <col min="14" max="18" width="6.375" style="11" customWidth="1"/>
    <col min="19" max="19" width="7.5" style="22" customWidth="1"/>
  </cols>
  <sheetData>
    <row r="1" spans="1:19" ht="25.5" x14ac:dyDescent="0.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5.75" customHeight="1" x14ac:dyDescent="0.15">
      <c r="A2" s="8" t="s">
        <v>1</v>
      </c>
      <c r="B2" s="37"/>
      <c r="C2" s="37"/>
      <c r="D2" s="37"/>
      <c r="E2" s="37"/>
      <c r="F2" s="37"/>
      <c r="G2" s="37"/>
      <c r="I2" s="38" t="s">
        <v>2</v>
      </c>
      <c r="J2" s="38"/>
      <c r="K2" s="38"/>
      <c r="L2" s="38"/>
      <c r="M2" s="38"/>
      <c r="N2" s="39"/>
      <c r="O2" s="39"/>
      <c r="P2" s="39"/>
      <c r="Q2" s="39"/>
      <c r="R2" s="39"/>
      <c r="S2" s="39"/>
    </row>
    <row r="3" spans="1:19" ht="15.75" customHeight="1" x14ac:dyDescent="0.15">
      <c r="A3" s="12" t="s">
        <v>3</v>
      </c>
      <c r="B3" s="40"/>
      <c r="C3" s="40"/>
      <c r="D3" s="40"/>
      <c r="E3" s="40"/>
      <c r="F3" s="40"/>
      <c r="G3" s="40"/>
      <c r="I3" s="41" t="s">
        <v>4</v>
      </c>
      <c r="J3" s="41"/>
      <c r="K3" s="41"/>
      <c r="L3" s="41"/>
      <c r="M3" s="41"/>
      <c r="N3" s="42"/>
      <c r="O3" s="42"/>
      <c r="P3" s="42"/>
      <c r="Q3" s="42"/>
      <c r="R3" s="42"/>
      <c r="S3" s="42"/>
    </row>
    <row r="4" spans="1:19" ht="15.75" customHeight="1" x14ac:dyDescent="0.15">
      <c r="A4" s="50" t="s">
        <v>5</v>
      </c>
      <c r="B4" s="53" t="s">
        <v>6</v>
      </c>
      <c r="C4" s="54"/>
      <c r="D4" s="54"/>
      <c r="E4" s="54"/>
      <c r="F4" s="55"/>
      <c r="G4" s="50" t="s">
        <v>5</v>
      </c>
      <c r="H4" s="53" t="s">
        <v>6</v>
      </c>
      <c r="I4" s="54"/>
      <c r="J4" s="54"/>
      <c r="K4" s="54"/>
      <c r="L4" s="55"/>
      <c r="M4" s="50" t="s">
        <v>5</v>
      </c>
      <c r="N4" s="53" t="s">
        <v>6</v>
      </c>
      <c r="O4" s="54"/>
      <c r="P4" s="54"/>
      <c r="Q4" s="54"/>
      <c r="R4" s="55"/>
      <c r="S4" s="46" t="s">
        <v>7</v>
      </c>
    </row>
    <row r="5" spans="1:19" ht="15.75" customHeight="1" x14ac:dyDescent="0.15">
      <c r="A5" s="50"/>
      <c r="B5" s="14" t="s">
        <v>8</v>
      </c>
      <c r="C5" s="14" t="s">
        <v>9</v>
      </c>
      <c r="D5" s="14" t="s">
        <v>10</v>
      </c>
      <c r="E5" s="14" t="s">
        <v>11</v>
      </c>
      <c r="F5" s="23" t="s">
        <v>32</v>
      </c>
      <c r="G5" s="50"/>
      <c r="H5" s="14" t="s">
        <v>8</v>
      </c>
      <c r="I5" s="14" t="s">
        <v>9</v>
      </c>
      <c r="J5" s="14" t="s">
        <v>10</v>
      </c>
      <c r="K5" s="14" t="s">
        <v>11</v>
      </c>
      <c r="L5" s="23" t="s">
        <v>32</v>
      </c>
      <c r="M5" s="50"/>
      <c r="N5" s="14" t="s">
        <v>8</v>
      </c>
      <c r="O5" s="14" t="s">
        <v>9</v>
      </c>
      <c r="P5" s="14" t="s">
        <v>10</v>
      </c>
      <c r="Q5" s="23" t="s">
        <v>31</v>
      </c>
      <c r="R5" s="23" t="s">
        <v>32</v>
      </c>
      <c r="S5" s="46"/>
    </row>
    <row r="6" spans="1:19" ht="15.75" customHeight="1" x14ac:dyDescent="0.15">
      <c r="A6" s="15"/>
      <c r="B6" s="16"/>
      <c r="C6" s="16"/>
      <c r="D6" s="16"/>
      <c r="E6" s="16"/>
      <c r="F6" s="16"/>
      <c r="G6" s="15"/>
      <c r="H6" s="16"/>
      <c r="I6" s="16"/>
      <c r="J6" s="16"/>
      <c r="K6" s="16"/>
      <c r="L6" s="16"/>
      <c r="M6" s="15"/>
      <c r="N6" s="16"/>
      <c r="O6" s="16"/>
      <c r="P6" s="16"/>
      <c r="Q6" s="16"/>
      <c r="R6" s="16"/>
      <c r="S6" s="51"/>
    </row>
    <row r="7" spans="1:19" ht="15.75" customHeight="1" x14ac:dyDescent="0.15">
      <c r="A7" s="15"/>
      <c r="B7" s="16"/>
      <c r="C7" s="16"/>
      <c r="D7" s="16"/>
      <c r="E7" s="16"/>
      <c r="F7" s="16"/>
      <c r="G7" s="15"/>
      <c r="H7" s="16"/>
      <c r="I7" s="16"/>
      <c r="J7" s="16"/>
      <c r="K7" s="16"/>
      <c r="L7" s="16"/>
      <c r="M7" s="15"/>
      <c r="N7" s="16"/>
      <c r="O7" s="16"/>
      <c r="P7" s="16"/>
      <c r="Q7" s="16"/>
      <c r="R7" s="16"/>
      <c r="S7" s="52"/>
    </row>
    <row r="8" spans="1:19" ht="15.75" customHeight="1" x14ac:dyDescent="0.15">
      <c r="A8" s="15"/>
      <c r="B8" s="16"/>
      <c r="C8" s="16"/>
      <c r="D8" s="16"/>
      <c r="E8" s="16"/>
      <c r="F8" s="16"/>
      <c r="G8" s="15"/>
      <c r="H8" s="16"/>
      <c r="I8" s="16"/>
      <c r="J8" s="16"/>
      <c r="K8" s="16"/>
      <c r="L8" s="16"/>
      <c r="M8" s="15"/>
      <c r="N8" s="16"/>
      <c r="O8" s="16"/>
      <c r="P8" s="16"/>
      <c r="Q8" s="16"/>
      <c r="R8" s="16"/>
      <c r="S8" s="52"/>
    </row>
    <row r="9" spans="1:19" ht="15.75" customHeight="1" x14ac:dyDescent="0.15">
      <c r="A9" s="15"/>
      <c r="B9" s="16"/>
      <c r="C9" s="16"/>
      <c r="D9" s="16"/>
      <c r="E9" s="16"/>
      <c r="F9" s="16"/>
      <c r="G9" s="15"/>
      <c r="H9" s="16"/>
      <c r="I9" s="16"/>
      <c r="J9" s="16"/>
      <c r="K9" s="16"/>
      <c r="L9" s="16"/>
      <c r="M9" s="15"/>
      <c r="N9" s="16"/>
      <c r="O9" s="16"/>
      <c r="P9" s="16"/>
      <c r="Q9" s="16"/>
      <c r="R9" s="16"/>
      <c r="S9" s="52"/>
    </row>
    <row r="10" spans="1:19" ht="15.75" customHeight="1" x14ac:dyDescent="0.15">
      <c r="A10" s="15"/>
      <c r="B10" s="16"/>
      <c r="C10" s="16"/>
      <c r="D10" s="16"/>
      <c r="E10" s="16"/>
      <c r="F10" s="16"/>
      <c r="G10" s="15"/>
      <c r="H10" s="16"/>
      <c r="I10" s="16"/>
      <c r="J10" s="16"/>
      <c r="K10" s="16"/>
      <c r="L10" s="16"/>
      <c r="M10" s="15"/>
      <c r="N10" s="16"/>
      <c r="O10" s="16"/>
      <c r="P10" s="16"/>
      <c r="Q10" s="16"/>
      <c r="R10" s="16"/>
      <c r="S10" s="52"/>
    </row>
    <row r="11" spans="1:19" ht="15.75" customHeight="1" x14ac:dyDescent="0.15">
      <c r="A11" s="15"/>
      <c r="B11" s="16"/>
      <c r="C11" s="16"/>
      <c r="D11" s="16"/>
      <c r="E11" s="16"/>
      <c r="F11" s="16"/>
      <c r="G11" s="15"/>
      <c r="H11" s="16"/>
      <c r="I11" s="16"/>
      <c r="J11" s="16"/>
      <c r="K11" s="16"/>
      <c r="L11" s="16"/>
      <c r="M11" s="15"/>
      <c r="N11" s="16"/>
      <c r="O11" s="16"/>
      <c r="P11" s="16"/>
      <c r="Q11" s="16"/>
      <c r="R11" s="16"/>
      <c r="S11" s="52"/>
    </row>
    <row r="12" spans="1:19" ht="15.75" customHeight="1" x14ac:dyDescent="0.15">
      <c r="A12" s="15"/>
      <c r="B12" s="16"/>
      <c r="C12" s="16"/>
      <c r="D12" s="16"/>
      <c r="E12" s="16"/>
      <c r="F12" s="16"/>
      <c r="G12" s="15"/>
      <c r="H12" s="16"/>
      <c r="I12" s="16"/>
      <c r="J12" s="16"/>
      <c r="K12" s="16"/>
      <c r="L12" s="16"/>
      <c r="M12" s="15"/>
      <c r="N12" s="16"/>
      <c r="O12" s="16"/>
      <c r="P12" s="16"/>
      <c r="Q12" s="16"/>
      <c r="R12" s="16"/>
      <c r="S12" s="52"/>
    </row>
    <row r="13" spans="1:19" ht="15.75" customHeight="1" x14ac:dyDescent="0.15">
      <c r="A13" s="15"/>
      <c r="B13" s="16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5"/>
      <c r="N13" s="16"/>
      <c r="O13" s="16"/>
      <c r="P13" s="16"/>
      <c r="Q13" s="16"/>
      <c r="R13" s="16"/>
      <c r="S13" s="52"/>
    </row>
    <row r="14" spans="1:19" ht="15.75" customHeight="1" x14ac:dyDescent="0.15">
      <c r="A14" s="15"/>
      <c r="B14" s="16"/>
      <c r="C14" s="16"/>
      <c r="D14" s="16"/>
      <c r="E14" s="16"/>
      <c r="F14" s="16"/>
      <c r="G14" s="15"/>
      <c r="H14" s="16"/>
      <c r="I14" s="16"/>
      <c r="J14" s="16"/>
      <c r="K14" s="16"/>
      <c r="L14" s="16"/>
      <c r="M14" s="15"/>
      <c r="N14" s="16"/>
      <c r="O14" s="16"/>
      <c r="P14" s="16"/>
      <c r="Q14" s="16"/>
      <c r="R14" s="16"/>
      <c r="S14" s="52"/>
    </row>
    <row r="15" spans="1:19" ht="15.75" customHeight="1" x14ac:dyDescent="0.15">
      <c r="A15" s="15"/>
      <c r="B15" s="16"/>
      <c r="C15" s="16"/>
      <c r="D15" s="16"/>
      <c r="E15" s="16"/>
      <c r="F15" s="16"/>
      <c r="G15" s="15"/>
      <c r="H15" s="16"/>
      <c r="I15" s="16"/>
      <c r="J15" s="16"/>
      <c r="K15" s="16"/>
      <c r="L15" s="16"/>
      <c r="M15" s="15"/>
      <c r="N15" s="16"/>
      <c r="O15" s="16"/>
      <c r="P15" s="16"/>
      <c r="Q15" s="16"/>
      <c r="R15" s="16"/>
      <c r="S15" s="52"/>
    </row>
    <row r="16" spans="1:19" ht="15.75" customHeight="1" x14ac:dyDescent="0.15">
      <c r="A16" s="15"/>
      <c r="B16" s="16"/>
      <c r="C16" s="16"/>
      <c r="D16" s="16"/>
      <c r="E16" s="16"/>
      <c r="F16" s="16"/>
      <c r="G16" s="15"/>
      <c r="H16" s="16"/>
      <c r="I16" s="16"/>
      <c r="J16" s="16"/>
      <c r="K16" s="16"/>
      <c r="L16" s="16"/>
      <c r="M16" s="15"/>
      <c r="N16" s="16"/>
      <c r="O16" s="16"/>
      <c r="P16" s="16"/>
      <c r="Q16" s="16"/>
      <c r="R16" s="16"/>
      <c r="S16" s="52"/>
    </row>
    <row r="17" spans="1:19" ht="15.75" customHeight="1" x14ac:dyDescent="0.15">
      <c r="A17" s="15"/>
      <c r="B17" s="16"/>
      <c r="C17" s="16"/>
      <c r="D17" s="16"/>
      <c r="E17" s="16"/>
      <c r="F17" s="16"/>
      <c r="G17" s="15"/>
      <c r="H17" s="16"/>
      <c r="I17" s="16"/>
      <c r="J17" s="16"/>
      <c r="K17" s="16"/>
      <c r="L17" s="16"/>
      <c r="M17" s="15"/>
      <c r="N17" s="16"/>
      <c r="O17" s="16"/>
      <c r="P17" s="16"/>
      <c r="Q17" s="16"/>
      <c r="R17" s="16"/>
      <c r="S17" s="52"/>
    </row>
    <row r="18" spans="1:19" ht="15.75" customHeight="1" x14ac:dyDescent="0.15">
      <c r="A18" s="15"/>
      <c r="B18" s="16"/>
      <c r="C18" s="16"/>
      <c r="D18" s="16"/>
      <c r="E18" s="16"/>
      <c r="F18" s="16"/>
      <c r="G18" s="15"/>
      <c r="H18" s="16"/>
      <c r="I18" s="16"/>
      <c r="J18" s="16"/>
      <c r="K18" s="16"/>
      <c r="L18" s="16"/>
      <c r="M18" s="15"/>
      <c r="N18" s="16"/>
      <c r="O18" s="16"/>
      <c r="P18" s="16"/>
      <c r="Q18" s="16"/>
      <c r="R18" s="16"/>
      <c r="S18" s="52"/>
    </row>
    <row r="19" spans="1:19" ht="15.75" customHeight="1" x14ac:dyDescent="0.15">
      <c r="A19" s="15"/>
      <c r="B19" s="16"/>
      <c r="C19" s="16"/>
      <c r="D19" s="16"/>
      <c r="E19" s="16"/>
      <c r="F19" s="16"/>
      <c r="G19" s="15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52"/>
    </row>
    <row r="20" spans="1:19" ht="15.75" customHeight="1" x14ac:dyDescent="0.15">
      <c r="A20" s="15"/>
      <c r="B20" s="16"/>
      <c r="C20" s="16"/>
      <c r="D20" s="16"/>
      <c r="E20" s="16"/>
      <c r="F20" s="16"/>
      <c r="G20" s="15"/>
      <c r="H20" s="16"/>
      <c r="I20" s="16"/>
      <c r="J20" s="16"/>
      <c r="K20" s="16"/>
      <c r="L20" s="16"/>
      <c r="M20" s="15"/>
      <c r="N20" s="16"/>
      <c r="O20" s="16"/>
      <c r="P20" s="16"/>
      <c r="Q20" s="16"/>
      <c r="R20" s="16"/>
      <c r="S20" s="52"/>
    </row>
    <row r="21" spans="1:19" ht="15.75" customHeight="1" x14ac:dyDescent="0.15">
      <c r="A21" s="15"/>
      <c r="B21" s="16"/>
      <c r="C21" s="16"/>
      <c r="D21" s="16"/>
      <c r="E21" s="16"/>
      <c r="F21" s="16"/>
      <c r="G21" s="15"/>
      <c r="H21" s="16"/>
      <c r="I21" s="16"/>
      <c r="J21" s="16"/>
      <c r="K21" s="16"/>
      <c r="L21" s="16"/>
      <c r="M21" s="15"/>
      <c r="N21" s="16"/>
      <c r="O21" s="16"/>
      <c r="P21" s="16"/>
      <c r="Q21" s="16"/>
      <c r="R21" s="16"/>
      <c r="S21" s="52"/>
    </row>
    <row r="22" spans="1:19" ht="15.75" customHeight="1" x14ac:dyDescent="0.15">
      <c r="A22" s="15"/>
      <c r="B22" s="16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5"/>
      <c r="N22" s="16"/>
      <c r="O22" s="16"/>
      <c r="P22" s="16"/>
      <c r="Q22" s="16"/>
      <c r="R22" s="16"/>
      <c r="S22" s="52"/>
    </row>
    <row r="23" spans="1:19" ht="15.75" customHeight="1" x14ac:dyDescent="0.15">
      <c r="A23" s="15"/>
      <c r="B23" s="16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24" t="s">
        <v>12</v>
      </c>
      <c r="N23" s="24"/>
      <c r="O23" s="43"/>
      <c r="P23" s="44"/>
      <c r="Q23" s="44"/>
      <c r="R23" s="45"/>
      <c r="S23" s="52"/>
    </row>
    <row r="24" spans="1:19" ht="15.75" customHeight="1" x14ac:dyDescent="0.15">
      <c r="A24" s="15"/>
      <c r="B24" s="16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24" t="s">
        <v>13</v>
      </c>
      <c r="N24" s="24"/>
      <c r="O24" s="43"/>
      <c r="P24" s="44"/>
      <c r="Q24" s="44"/>
      <c r="R24" s="45"/>
      <c r="S24" s="52"/>
    </row>
    <row r="25" spans="1:19" ht="15.75" customHeight="1" x14ac:dyDescent="0.15">
      <c r="A25" s="15"/>
      <c r="B25" s="16"/>
      <c r="C25" s="16"/>
      <c r="D25" s="16"/>
      <c r="E25" s="16"/>
      <c r="F25" s="16"/>
      <c r="G25" s="15"/>
      <c r="H25" s="16"/>
      <c r="I25" s="16"/>
      <c r="J25" s="16"/>
      <c r="K25" s="16"/>
      <c r="L25" s="16"/>
      <c r="M25" s="25" t="s">
        <v>14</v>
      </c>
      <c r="N25" s="25"/>
      <c r="O25" s="43"/>
      <c r="P25" s="44"/>
      <c r="Q25" s="44"/>
      <c r="R25" s="45"/>
      <c r="S25" s="52"/>
    </row>
    <row r="26" spans="1:19" ht="15.75" customHeight="1" x14ac:dyDescent="0.15">
      <c r="A26" s="15"/>
      <c r="B26" s="16"/>
      <c r="C26" s="16"/>
      <c r="D26" s="16"/>
      <c r="E26" s="16"/>
      <c r="F26" s="16"/>
      <c r="G26" s="15"/>
      <c r="H26" s="16"/>
      <c r="I26" s="16"/>
      <c r="J26" s="16"/>
      <c r="K26" s="16"/>
      <c r="L26" s="16"/>
      <c r="M26" s="25" t="s">
        <v>15</v>
      </c>
      <c r="N26" s="25"/>
      <c r="O26" s="43"/>
      <c r="P26" s="44"/>
      <c r="Q26" s="44"/>
      <c r="R26" s="45"/>
      <c r="S26" s="52"/>
    </row>
    <row r="27" spans="1:19" ht="15.75" customHeight="1" x14ac:dyDescent="0.15">
      <c r="A27" s="15"/>
      <c r="B27" s="16"/>
      <c r="C27" s="16"/>
      <c r="D27" s="16"/>
      <c r="E27" s="16"/>
      <c r="F27" s="16"/>
      <c r="G27" s="15"/>
      <c r="H27" s="16"/>
      <c r="I27" s="16"/>
      <c r="J27" s="16"/>
      <c r="K27" s="16"/>
      <c r="L27" s="16"/>
      <c r="M27" s="24" t="s">
        <v>16</v>
      </c>
      <c r="N27" s="24"/>
      <c r="O27" s="43"/>
      <c r="P27" s="44"/>
      <c r="Q27" s="44"/>
      <c r="R27" s="45"/>
      <c r="S27" s="52"/>
    </row>
    <row r="28" spans="1:19" ht="15.75" customHeight="1" x14ac:dyDescent="0.15">
      <c r="A28" s="15"/>
      <c r="B28" s="16"/>
      <c r="C28" s="16"/>
      <c r="D28" s="16"/>
      <c r="E28" s="16"/>
      <c r="F28" s="16"/>
      <c r="G28" s="15"/>
      <c r="H28" s="16"/>
      <c r="I28" s="16"/>
      <c r="J28" s="16"/>
      <c r="K28" s="16"/>
      <c r="L28" s="16"/>
      <c r="M28" s="25" t="s">
        <v>17</v>
      </c>
      <c r="N28" s="25"/>
      <c r="O28" s="43"/>
      <c r="P28" s="44"/>
      <c r="Q28" s="44"/>
      <c r="R28" s="45"/>
      <c r="S28" s="52"/>
    </row>
    <row r="29" spans="1:19" ht="15.75" customHeight="1" x14ac:dyDescent="0.15">
      <c r="A29" s="15"/>
      <c r="B29" s="16"/>
      <c r="C29" s="16"/>
      <c r="D29" s="16"/>
      <c r="E29" s="16"/>
      <c r="F29" s="16"/>
      <c r="G29" s="15"/>
      <c r="H29" s="16"/>
      <c r="I29" s="16"/>
      <c r="J29" s="16"/>
      <c r="K29" s="16"/>
      <c r="L29" s="16"/>
      <c r="M29" s="24" t="s">
        <v>18</v>
      </c>
      <c r="N29" s="24"/>
      <c r="O29" s="43"/>
      <c r="P29" s="44"/>
      <c r="Q29" s="44"/>
      <c r="R29" s="45"/>
      <c r="S29" s="52"/>
    </row>
    <row r="30" spans="1:19" ht="15.75" customHeight="1" x14ac:dyDescent="0.15">
      <c r="A30" s="15"/>
      <c r="B30" s="16"/>
      <c r="C30" s="16"/>
      <c r="D30" s="16"/>
      <c r="E30" s="16"/>
      <c r="F30" s="16"/>
      <c r="G30" s="15"/>
      <c r="H30" s="16"/>
      <c r="I30" s="16"/>
      <c r="J30" s="16"/>
      <c r="K30" s="16"/>
      <c r="L30" s="16"/>
      <c r="M30" s="25" t="s">
        <v>19</v>
      </c>
      <c r="N30" s="25"/>
      <c r="O30" s="43"/>
      <c r="P30" s="44"/>
      <c r="Q30" s="44"/>
      <c r="R30" s="45"/>
      <c r="S30" s="52"/>
    </row>
    <row r="31" spans="1:19" ht="15.75" customHeight="1" x14ac:dyDescent="0.15">
      <c r="A31" s="15"/>
      <c r="B31" s="16"/>
      <c r="C31" s="16"/>
      <c r="D31" s="16"/>
      <c r="E31" s="16"/>
      <c r="F31" s="16"/>
      <c r="G31" s="15"/>
      <c r="H31" s="16"/>
      <c r="I31" s="16"/>
      <c r="J31" s="16"/>
      <c r="K31" s="16"/>
      <c r="L31" s="16"/>
      <c r="M31" s="25" t="s">
        <v>20</v>
      </c>
      <c r="N31" s="25"/>
      <c r="O31" s="47"/>
      <c r="P31" s="48"/>
      <c r="Q31" s="48"/>
      <c r="R31" s="49"/>
      <c r="S31" s="52"/>
    </row>
    <row r="32" spans="1:19" ht="15.75" customHeight="1" x14ac:dyDescent="0.15">
      <c r="A32" s="15"/>
      <c r="B32" s="16"/>
      <c r="C32" s="16"/>
      <c r="D32" s="16"/>
      <c r="E32" s="16"/>
      <c r="F32" s="16"/>
      <c r="G32" s="15"/>
      <c r="H32" s="16"/>
      <c r="I32" s="16"/>
      <c r="J32" s="16"/>
      <c r="K32" s="16"/>
      <c r="L32" s="16"/>
      <c r="M32" s="24" t="s">
        <v>21</v>
      </c>
      <c r="N32" s="24"/>
      <c r="O32" s="43"/>
      <c r="P32" s="44"/>
      <c r="Q32" s="44"/>
      <c r="R32" s="45"/>
      <c r="S32" s="52"/>
    </row>
  </sheetData>
  <mergeCells count="35">
    <mergeCell ref="A4:A5"/>
    <mergeCell ref="G4:G5"/>
    <mergeCell ref="M4:M5"/>
    <mergeCell ref="S6:S32"/>
    <mergeCell ref="A1:S1"/>
    <mergeCell ref="B2:G2"/>
    <mergeCell ref="I2:M2"/>
    <mergeCell ref="N2:S2"/>
    <mergeCell ref="B3:G3"/>
    <mergeCell ref="I3:M3"/>
    <mergeCell ref="N3:S3"/>
    <mergeCell ref="B4:F4"/>
    <mergeCell ref="H4:L4"/>
    <mergeCell ref="N4:R4"/>
    <mergeCell ref="M23:N23"/>
    <mergeCell ref="O23:R23"/>
    <mergeCell ref="S4:S5"/>
    <mergeCell ref="M30:N30"/>
    <mergeCell ref="O30:R30"/>
    <mergeCell ref="M31:N31"/>
    <mergeCell ref="O31:R31"/>
    <mergeCell ref="M25:N25"/>
    <mergeCell ref="O25:R25"/>
    <mergeCell ref="M26:N26"/>
    <mergeCell ref="O26:R26"/>
    <mergeCell ref="O29:R29"/>
    <mergeCell ref="M24:N24"/>
    <mergeCell ref="O24:R24"/>
    <mergeCell ref="M32:N32"/>
    <mergeCell ref="O32:R32"/>
    <mergeCell ref="M27:N27"/>
    <mergeCell ref="O27:R27"/>
    <mergeCell ref="M28:N28"/>
    <mergeCell ref="O28:R28"/>
    <mergeCell ref="M29:N29"/>
  </mergeCells>
  <phoneticPr fontId="2" type="noConversion"/>
  <conditionalFormatting sqref="A4:A32 M6:M22 G6:G32 Q23:Q32">
    <cfRule type="cellIs" dxfId="5" priority="51" stopIfTrue="1" operator="between">
      <formula>10</formula>
      <formula>16.2</formula>
    </cfRule>
  </conditionalFormatting>
  <pageMargins left="0.70866141732283472" right="0.70866141732283472" top="0.74803149606299213" bottom="0.78740157480314965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view="pageBreakPreview" zoomScaleNormal="100" zoomScaleSheetLayoutView="100" workbookViewId="0">
      <selection activeCell="M19" sqref="M19"/>
    </sheetView>
  </sheetViews>
  <sheetFormatPr defaultColWidth="9" defaultRowHeight="15.75" customHeight="1" x14ac:dyDescent="0.15"/>
  <cols>
    <col min="1" max="1" width="11.625" style="10" customWidth="1"/>
    <col min="2" max="3" width="6" style="21" customWidth="1"/>
    <col min="4" max="4" width="6.125" style="21" customWidth="1"/>
    <col min="5" max="6" width="6.375" style="21" customWidth="1"/>
    <col min="7" max="7" width="11.875" style="10" customWidth="1"/>
    <col min="8" max="11" width="6.375" style="11" customWidth="1"/>
    <col min="12" max="12" width="6" style="11" customWidth="1"/>
    <col min="13" max="13" width="11.875" style="10" customWidth="1"/>
    <col min="14" max="15" width="6.375" style="11" customWidth="1"/>
    <col min="16" max="16" width="6" style="11" customWidth="1"/>
    <col min="17" max="18" width="6.375" style="11" customWidth="1"/>
    <col min="19" max="19" width="7.5" style="22" customWidth="1"/>
  </cols>
  <sheetData>
    <row r="1" spans="1:19" ht="25.5" x14ac:dyDescent="0.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5.75" customHeight="1" x14ac:dyDescent="0.15">
      <c r="A2" s="8" t="s">
        <v>1</v>
      </c>
      <c r="B2" s="37"/>
      <c r="C2" s="37"/>
      <c r="D2" s="37"/>
      <c r="E2" s="37"/>
      <c r="F2" s="37"/>
      <c r="G2" s="37"/>
      <c r="I2" s="38" t="s">
        <v>2</v>
      </c>
      <c r="J2" s="38"/>
      <c r="K2" s="38"/>
      <c r="L2" s="38"/>
      <c r="M2" s="38"/>
      <c r="N2" s="39"/>
      <c r="O2" s="39"/>
      <c r="P2" s="39"/>
      <c r="Q2" s="39"/>
      <c r="R2" s="39"/>
      <c r="S2" s="39"/>
    </row>
    <row r="3" spans="1:19" ht="15.75" customHeight="1" x14ac:dyDescent="0.15">
      <c r="A3" s="12" t="s">
        <v>3</v>
      </c>
      <c r="B3" s="40"/>
      <c r="C3" s="40"/>
      <c r="D3" s="40"/>
      <c r="E3" s="40"/>
      <c r="F3" s="40"/>
      <c r="G3" s="40"/>
      <c r="I3" s="41" t="s">
        <v>4</v>
      </c>
      <c r="J3" s="41"/>
      <c r="K3" s="41"/>
      <c r="L3" s="41"/>
      <c r="M3" s="41"/>
      <c r="N3" s="42"/>
      <c r="O3" s="42"/>
      <c r="P3" s="42"/>
      <c r="Q3" s="42"/>
      <c r="R3" s="42"/>
      <c r="S3" s="42"/>
    </row>
    <row r="4" spans="1:19" ht="15.75" customHeight="1" x14ac:dyDescent="0.15">
      <c r="A4" s="50" t="s">
        <v>5</v>
      </c>
      <c r="B4" s="53" t="s">
        <v>6</v>
      </c>
      <c r="C4" s="54"/>
      <c r="D4" s="54"/>
      <c r="E4" s="54"/>
      <c r="F4" s="55"/>
      <c r="G4" s="50" t="s">
        <v>5</v>
      </c>
      <c r="H4" s="53" t="s">
        <v>6</v>
      </c>
      <c r="I4" s="54"/>
      <c r="J4" s="54"/>
      <c r="K4" s="54"/>
      <c r="L4" s="55"/>
      <c r="M4" s="50" t="s">
        <v>5</v>
      </c>
      <c r="N4" s="53" t="s">
        <v>6</v>
      </c>
      <c r="O4" s="54"/>
      <c r="P4" s="54"/>
      <c r="Q4" s="54"/>
      <c r="R4" s="55"/>
      <c r="S4" s="46" t="s">
        <v>7</v>
      </c>
    </row>
    <row r="5" spans="1:19" ht="15.75" customHeight="1" x14ac:dyDescent="0.15">
      <c r="A5" s="50"/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38</v>
      </c>
      <c r="G5" s="50"/>
      <c r="H5" s="14" t="s">
        <v>22</v>
      </c>
      <c r="I5" s="14" t="s">
        <v>23</v>
      </c>
      <c r="J5" s="14" t="s">
        <v>24</v>
      </c>
      <c r="K5" s="14" t="s">
        <v>25</v>
      </c>
      <c r="L5" s="23" t="s">
        <v>37</v>
      </c>
      <c r="M5" s="50"/>
      <c r="N5" s="14" t="s">
        <v>22</v>
      </c>
      <c r="O5" s="14" t="s">
        <v>23</v>
      </c>
      <c r="P5" s="14" t="s">
        <v>24</v>
      </c>
      <c r="Q5" s="23" t="s">
        <v>25</v>
      </c>
      <c r="R5" s="23" t="s">
        <v>37</v>
      </c>
      <c r="S5" s="46"/>
    </row>
    <row r="6" spans="1:19" ht="15.75" customHeight="1" x14ac:dyDescent="0.15">
      <c r="A6" s="15"/>
      <c r="B6" s="16"/>
      <c r="C6" s="16"/>
      <c r="D6" s="16"/>
      <c r="E6" s="16"/>
      <c r="F6" s="16"/>
      <c r="G6" s="15"/>
      <c r="H6" s="16"/>
      <c r="I6" s="16"/>
      <c r="J6" s="16"/>
      <c r="K6" s="16"/>
      <c r="L6" s="16"/>
      <c r="M6" s="15"/>
      <c r="N6" s="16"/>
      <c r="O6" s="16"/>
      <c r="P6" s="16"/>
      <c r="Q6" s="16"/>
      <c r="R6" s="16"/>
      <c r="S6" s="51"/>
    </row>
    <row r="7" spans="1:19" ht="15.75" customHeight="1" x14ac:dyDescent="0.15">
      <c r="A7" s="15"/>
      <c r="B7" s="16"/>
      <c r="C7" s="16"/>
      <c r="D7" s="16"/>
      <c r="E7" s="16"/>
      <c r="F7" s="16"/>
      <c r="G7" s="15"/>
      <c r="H7" s="16"/>
      <c r="I7" s="16"/>
      <c r="J7" s="16"/>
      <c r="K7" s="16"/>
      <c r="L7" s="16"/>
      <c r="M7" s="15"/>
      <c r="N7" s="16"/>
      <c r="O7" s="16"/>
      <c r="P7" s="16"/>
      <c r="Q7" s="16"/>
      <c r="R7" s="16"/>
      <c r="S7" s="52"/>
    </row>
    <row r="8" spans="1:19" ht="15.75" customHeight="1" x14ac:dyDescent="0.15">
      <c r="A8" s="15"/>
      <c r="B8" s="16"/>
      <c r="C8" s="16"/>
      <c r="D8" s="16"/>
      <c r="E8" s="16"/>
      <c r="F8" s="16"/>
      <c r="G8" s="15"/>
      <c r="H8" s="16"/>
      <c r="I8" s="16"/>
      <c r="J8" s="16"/>
      <c r="K8" s="16"/>
      <c r="L8" s="16"/>
      <c r="M8" s="15"/>
      <c r="N8" s="16"/>
      <c r="O8" s="16"/>
      <c r="P8" s="16"/>
      <c r="Q8" s="16"/>
      <c r="R8" s="16"/>
      <c r="S8" s="52"/>
    </row>
    <row r="9" spans="1:19" ht="15.75" customHeight="1" x14ac:dyDescent="0.15">
      <c r="A9" s="15"/>
      <c r="B9" s="16"/>
      <c r="C9" s="16"/>
      <c r="D9" s="16"/>
      <c r="E9" s="16"/>
      <c r="F9" s="16"/>
      <c r="G9" s="15"/>
      <c r="H9" s="16"/>
      <c r="I9" s="16"/>
      <c r="J9" s="16"/>
      <c r="K9" s="16"/>
      <c r="L9" s="16"/>
      <c r="M9" s="15"/>
      <c r="N9" s="16"/>
      <c r="O9" s="16"/>
      <c r="P9" s="16"/>
      <c r="Q9" s="16"/>
      <c r="R9" s="16"/>
      <c r="S9" s="52"/>
    </row>
    <row r="10" spans="1:19" ht="15.75" customHeight="1" x14ac:dyDescent="0.15">
      <c r="A10" s="15"/>
      <c r="B10" s="16"/>
      <c r="C10" s="16"/>
      <c r="D10" s="16"/>
      <c r="E10" s="16"/>
      <c r="F10" s="16"/>
      <c r="G10" s="15"/>
      <c r="H10" s="16"/>
      <c r="I10" s="16"/>
      <c r="J10" s="16"/>
      <c r="K10" s="16"/>
      <c r="L10" s="16"/>
      <c r="M10" s="15"/>
      <c r="N10" s="16"/>
      <c r="O10" s="16"/>
      <c r="P10" s="16"/>
      <c r="Q10" s="16"/>
      <c r="R10" s="16"/>
      <c r="S10" s="52"/>
    </row>
    <row r="11" spans="1:19" ht="15.75" customHeight="1" x14ac:dyDescent="0.15">
      <c r="A11" s="15"/>
      <c r="B11" s="16"/>
      <c r="C11" s="16"/>
      <c r="D11" s="16"/>
      <c r="E11" s="16"/>
      <c r="F11" s="16"/>
      <c r="G11" s="15"/>
      <c r="H11" s="16"/>
      <c r="I11" s="16"/>
      <c r="J11" s="16"/>
      <c r="K11" s="16"/>
      <c r="L11" s="16"/>
      <c r="M11" s="15"/>
      <c r="N11" s="16"/>
      <c r="O11" s="16"/>
      <c r="P11" s="16"/>
      <c r="Q11" s="16"/>
      <c r="R11" s="16"/>
      <c r="S11" s="52"/>
    </row>
    <row r="12" spans="1:19" ht="15.75" customHeight="1" x14ac:dyDescent="0.15">
      <c r="A12" s="15"/>
      <c r="B12" s="16"/>
      <c r="C12" s="16"/>
      <c r="D12" s="16"/>
      <c r="E12" s="16"/>
      <c r="F12" s="16"/>
      <c r="G12" s="15"/>
      <c r="H12" s="16"/>
      <c r="I12" s="16"/>
      <c r="J12" s="16"/>
      <c r="K12" s="16"/>
      <c r="L12" s="16"/>
      <c r="M12" s="15"/>
      <c r="N12" s="16"/>
      <c r="O12" s="16"/>
      <c r="P12" s="16"/>
      <c r="Q12" s="16"/>
      <c r="R12" s="16"/>
      <c r="S12" s="52"/>
    </row>
    <row r="13" spans="1:19" ht="15.75" customHeight="1" x14ac:dyDescent="0.15">
      <c r="A13" s="15"/>
      <c r="B13" s="16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5"/>
      <c r="N13" s="16"/>
      <c r="O13" s="16"/>
      <c r="P13" s="16"/>
      <c r="Q13" s="16"/>
      <c r="R13" s="16"/>
      <c r="S13" s="52"/>
    </row>
    <row r="14" spans="1:19" ht="15.75" customHeight="1" x14ac:dyDescent="0.15">
      <c r="A14" s="15"/>
      <c r="B14" s="16"/>
      <c r="C14" s="16"/>
      <c r="D14" s="16"/>
      <c r="E14" s="16"/>
      <c r="F14" s="16"/>
      <c r="G14" s="15"/>
      <c r="H14" s="16"/>
      <c r="I14" s="16"/>
      <c r="J14" s="16"/>
      <c r="K14" s="16"/>
      <c r="L14" s="16"/>
      <c r="M14" s="15"/>
      <c r="N14" s="16"/>
      <c r="O14" s="16"/>
      <c r="P14" s="16"/>
      <c r="Q14" s="16"/>
      <c r="R14" s="16"/>
      <c r="S14" s="52"/>
    </row>
    <row r="15" spans="1:19" ht="15.75" customHeight="1" x14ac:dyDescent="0.15">
      <c r="A15" s="15"/>
      <c r="B15" s="16"/>
      <c r="C15" s="16"/>
      <c r="D15" s="16"/>
      <c r="E15" s="16"/>
      <c r="F15" s="16"/>
      <c r="G15" s="15"/>
      <c r="H15" s="16"/>
      <c r="I15" s="16"/>
      <c r="J15" s="16"/>
      <c r="K15" s="16"/>
      <c r="L15" s="16"/>
      <c r="M15" s="15"/>
      <c r="N15" s="16"/>
      <c r="O15" s="16"/>
      <c r="P15" s="16"/>
      <c r="Q15" s="16"/>
      <c r="R15" s="16"/>
      <c r="S15" s="52"/>
    </row>
    <row r="16" spans="1:19" ht="15.75" customHeight="1" x14ac:dyDescent="0.15">
      <c r="A16" s="15"/>
      <c r="B16" s="16"/>
      <c r="C16" s="16"/>
      <c r="D16" s="16"/>
      <c r="E16" s="16"/>
      <c r="F16" s="16"/>
      <c r="G16" s="15"/>
      <c r="H16" s="16"/>
      <c r="I16" s="16"/>
      <c r="J16" s="16"/>
      <c r="K16" s="16"/>
      <c r="L16" s="16"/>
      <c r="M16" s="15"/>
      <c r="N16" s="16"/>
      <c r="O16" s="16"/>
      <c r="P16" s="16"/>
      <c r="Q16" s="16"/>
      <c r="R16" s="16"/>
      <c r="S16" s="52"/>
    </row>
    <row r="17" spans="1:19" ht="15.75" customHeight="1" x14ac:dyDescent="0.15">
      <c r="A17" s="15"/>
      <c r="B17" s="16"/>
      <c r="C17" s="16"/>
      <c r="D17" s="16"/>
      <c r="E17" s="16"/>
      <c r="F17" s="16"/>
      <c r="G17" s="15"/>
      <c r="H17" s="16"/>
      <c r="I17" s="16"/>
      <c r="J17" s="16"/>
      <c r="K17" s="16"/>
      <c r="L17" s="16"/>
      <c r="M17" s="15"/>
      <c r="N17" s="16"/>
      <c r="O17" s="16"/>
      <c r="P17" s="16"/>
      <c r="Q17" s="16"/>
      <c r="R17" s="16"/>
      <c r="S17" s="52"/>
    </row>
    <row r="18" spans="1:19" ht="15.75" customHeight="1" x14ac:dyDescent="0.15">
      <c r="A18" s="15"/>
      <c r="B18" s="16"/>
      <c r="C18" s="16"/>
      <c r="D18" s="16"/>
      <c r="E18" s="16"/>
      <c r="F18" s="16"/>
      <c r="G18" s="15"/>
      <c r="H18" s="16"/>
      <c r="I18" s="16"/>
      <c r="J18" s="16"/>
      <c r="K18" s="16"/>
      <c r="L18" s="16"/>
      <c r="M18" s="15"/>
      <c r="N18" s="16"/>
      <c r="O18" s="16"/>
      <c r="P18" s="16"/>
      <c r="Q18" s="16"/>
      <c r="R18" s="16"/>
      <c r="S18" s="52"/>
    </row>
    <row r="19" spans="1:19" ht="15.75" customHeight="1" x14ac:dyDescent="0.15">
      <c r="A19" s="15"/>
      <c r="B19" s="16"/>
      <c r="C19" s="16"/>
      <c r="D19" s="16"/>
      <c r="E19" s="16"/>
      <c r="F19" s="16"/>
      <c r="G19" s="15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52"/>
    </row>
    <row r="20" spans="1:19" ht="15.75" customHeight="1" x14ac:dyDescent="0.15">
      <c r="A20" s="15"/>
      <c r="B20" s="16"/>
      <c r="C20" s="16"/>
      <c r="D20" s="16"/>
      <c r="E20" s="16"/>
      <c r="F20" s="16"/>
      <c r="G20" s="15"/>
      <c r="H20" s="16"/>
      <c r="I20" s="16"/>
      <c r="J20" s="16"/>
      <c r="K20" s="16"/>
      <c r="L20" s="16"/>
      <c r="M20" s="15"/>
      <c r="N20" s="16"/>
      <c r="O20" s="16"/>
      <c r="P20" s="16"/>
      <c r="Q20" s="16"/>
      <c r="R20" s="16"/>
      <c r="S20" s="52"/>
    </row>
    <row r="21" spans="1:19" ht="15.75" customHeight="1" x14ac:dyDescent="0.15">
      <c r="A21" s="15"/>
      <c r="B21" s="16"/>
      <c r="C21" s="16"/>
      <c r="D21" s="16"/>
      <c r="E21" s="16"/>
      <c r="F21" s="16"/>
      <c r="G21" s="15"/>
      <c r="H21" s="16"/>
      <c r="I21" s="16"/>
      <c r="J21" s="16"/>
      <c r="K21" s="16"/>
      <c r="L21" s="16"/>
      <c r="M21" s="15"/>
      <c r="N21" s="16"/>
      <c r="O21" s="16"/>
      <c r="P21" s="16"/>
      <c r="Q21" s="16"/>
      <c r="R21" s="16"/>
      <c r="S21" s="52"/>
    </row>
    <row r="22" spans="1:19" ht="15.75" customHeight="1" x14ac:dyDescent="0.15">
      <c r="A22" s="15"/>
      <c r="B22" s="16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5"/>
      <c r="N22" s="16"/>
      <c r="O22" s="16"/>
      <c r="P22" s="16"/>
      <c r="Q22" s="16"/>
      <c r="R22" s="16"/>
      <c r="S22" s="52"/>
    </row>
    <row r="23" spans="1:19" ht="15.75" customHeight="1" x14ac:dyDescent="0.15">
      <c r="A23" s="15"/>
      <c r="B23" s="16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24" t="s">
        <v>12</v>
      </c>
      <c r="N23" s="24"/>
      <c r="O23" s="43"/>
      <c r="P23" s="44"/>
      <c r="Q23" s="44"/>
      <c r="R23" s="45"/>
      <c r="S23" s="52"/>
    </row>
    <row r="24" spans="1:19" ht="15.75" customHeight="1" x14ac:dyDescent="0.15">
      <c r="A24" s="15"/>
      <c r="B24" s="16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24" t="s">
        <v>13</v>
      </c>
      <c r="N24" s="24"/>
      <c r="O24" s="43"/>
      <c r="P24" s="44"/>
      <c r="Q24" s="44"/>
      <c r="R24" s="45"/>
      <c r="S24" s="52"/>
    </row>
    <row r="25" spans="1:19" ht="15.75" customHeight="1" x14ac:dyDescent="0.15">
      <c r="A25" s="15"/>
      <c r="B25" s="16"/>
      <c r="C25" s="16"/>
      <c r="D25" s="16"/>
      <c r="E25" s="16"/>
      <c r="F25" s="16"/>
      <c r="G25" s="15"/>
      <c r="H25" s="16"/>
      <c r="I25" s="16"/>
      <c r="J25" s="16"/>
      <c r="K25" s="16"/>
      <c r="L25" s="16"/>
      <c r="M25" s="25" t="s">
        <v>14</v>
      </c>
      <c r="N25" s="25"/>
      <c r="O25" s="43"/>
      <c r="P25" s="44"/>
      <c r="Q25" s="44"/>
      <c r="R25" s="45"/>
      <c r="S25" s="52"/>
    </row>
    <row r="26" spans="1:19" ht="15.75" customHeight="1" x14ac:dyDescent="0.15">
      <c r="A26" s="15"/>
      <c r="B26" s="16"/>
      <c r="C26" s="16"/>
      <c r="D26" s="16"/>
      <c r="E26" s="16"/>
      <c r="F26" s="16"/>
      <c r="G26" s="15"/>
      <c r="H26" s="16"/>
      <c r="I26" s="16"/>
      <c r="J26" s="16"/>
      <c r="K26" s="16"/>
      <c r="L26" s="16"/>
      <c r="M26" s="25" t="s">
        <v>15</v>
      </c>
      <c r="N26" s="25"/>
      <c r="O26" s="43"/>
      <c r="P26" s="44"/>
      <c r="Q26" s="44"/>
      <c r="R26" s="45"/>
      <c r="S26" s="52"/>
    </row>
    <row r="27" spans="1:19" ht="15.75" customHeight="1" x14ac:dyDescent="0.15">
      <c r="A27" s="15"/>
      <c r="B27" s="16"/>
      <c r="C27" s="16"/>
      <c r="D27" s="16"/>
      <c r="E27" s="16"/>
      <c r="F27" s="16"/>
      <c r="G27" s="15"/>
      <c r="H27" s="16"/>
      <c r="I27" s="16"/>
      <c r="J27" s="16"/>
      <c r="K27" s="16"/>
      <c r="L27" s="16"/>
      <c r="M27" s="24" t="s">
        <v>16</v>
      </c>
      <c r="N27" s="24"/>
      <c r="O27" s="43"/>
      <c r="P27" s="44"/>
      <c r="Q27" s="44"/>
      <c r="R27" s="45"/>
      <c r="S27" s="52"/>
    </row>
    <row r="28" spans="1:19" ht="15.75" customHeight="1" x14ac:dyDescent="0.15">
      <c r="A28" s="15"/>
      <c r="B28" s="16"/>
      <c r="C28" s="16"/>
      <c r="D28" s="16"/>
      <c r="E28" s="16"/>
      <c r="F28" s="16"/>
      <c r="G28" s="15"/>
      <c r="H28" s="16"/>
      <c r="I28" s="16"/>
      <c r="J28" s="16"/>
      <c r="K28" s="16"/>
      <c r="L28" s="16"/>
      <c r="M28" s="25" t="s">
        <v>17</v>
      </c>
      <c r="N28" s="25"/>
      <c r="O28" s="43"/>
      <c r="P28" s="44"/>
      <c r="Q28" s="44"/>
      <c r="R28" s="45"/>
      <c r="S28" s="52"/>
    </row>
    <row r="29" spans="1:19" ht="15.75" customHeight="1" x14ac:dyDescent="0.15">
      <c r="A29" s="15"/>
      <c r="B29" s="16"/>
      <c r="C29" s="16"/>
      <c r="D29" s="16"/>
      <c r="E29" s="16"/>
      <c r="F29" s="16"/>
      <c r="G29" s="15"/>
      <c r="H29" s="16"/>
      <c r="I29" s="16"/>
      <c r="J29" s="16"/>
      <c r="K29" s="16"/>
      <c r="L29" s="16"/>
      <c r="M29" s="24" t="s">
        <v>18</v>
      </c>
      <c r="N29" s="24"/>
      <c r="O29" s="43"/>
      <c r="P29" s="44"/>
      <c r="Q29" s="44"/>
      <c r="R29" s="45"/>
      <c r="S29" s="52"/>
    </row>
    <row r="30" spans="1:19" ht="15.75" customHeight="1" x14ac:dyDescent="0.15">
      <c r="A30" s="15"/>
      <c r="B30" s="16"/>
      <c r="C30" s="16"/>
      <c r="D30" s="16"/>
      <c r="E30" s="16"/>
      <c r="F30" s="16"/>
      <c r="G30" s="15"/>
      <c r="H30" s="16"/>
      <c r="I30" s="16"/>
      <c r="J30" s="16"/>
      <c r="K30" s="16"/>
      <c r="L30" s="16"/>
      <c r="M30" s="25" t="s">
        <v>19</v>
      </c>
      <c r="N30" s="25"/>
      <c r="O30" s="43"/>
      <c r="P30" s="44"/>
      <c r="Q30" s="44"/>
      <c r="R30" s="45"/>
      <c r="S30" s="52"/>
    </row>
    <row r="31" spans="1:19" ht="15.75" customHeight="1" x14ac:dyDescent="0.15">
      <c r="A31" s="15"/>
      <c r="B31" s="16"/>
      <c r="C31" s="16"/>
      <c r="D31" s="16"/>
      <c r="E31" s="16"/>
      <c r="F31" s="16"/>
      <c r="G31" s="15"/>
      <c r="H31" s="16"/>
      <c r="I31" s="16"/>
      <c r="J31" s="16"/>
      <c r="K31" s="16"/>
      <c r="L31" s="16"/>
      <c r="M31" s="25" t="s">
        <v>20</v>
      </c>
      <c r="N31" s="25"/>
      <c r="O31" s="47"/>
      <c r="P31" s="48"/>
      <c r="Q31" s="48"/>
      <c r="R31" s="49"/>
      <c r="S31" s="52"/>
    </row>
    <row r="32" spans="1:19" ht="15.75" customHeight="1" x14ac:dyDescent="0.15">
      <c r="A32" s="15"/>
      <c r="B32" s="16"/>
      <c r="C32" s="16"/>
      <c r="D32" s="16"/>
      <c r="E32" s="16"/>
      <c r="F32" s="16"/>
      <c r="G32" s="15"/>
      <c r="H32" s="16"/>
      <c r="I32" s="16"/>
      <c r="J32" s="16"/>
      <c r="K32" s="16"/>
      <c r="L32" s="16"/>
      <c r="M32" s="24" t="s">
        <v>21</v>
      </c>
      <c r="N32" s="24"/>
      <c r="O32" s="43"/>
      <c r="P32" s="44"/>
      <c r="Q32" s="44"/>
      <c r="R32" s="45"/>
      <c r="S32" s="52"/>
    </row>
  </sheetData>
  <mergeCells count="35">
    <mergeCell ref="O30:R30"/>
    <mergeCell ref="M31:N31"/>
    <mergeCell ref="O31:R31"/>
    <mergeCell ref="M32:N32"/>
    <mergeCell ref="O32:R32"/>
    <mergeCell ref="S6:S32"/>
    <mergeCell ref="M23:N23"/>
    <mergeCell ref="O23:R23"/>
    <mergeCell ref="M24:N24"/>
    <mergeCell ref="O24:R24"/>
    <mergeCell ref="M25:N25"/>
    <mergeCell ref="O25:R25"/>
    <mergeCell ref="M26:N26"/>
    <mergeCell ref="O26:R26"/>
    <mergeCell ref="M27:N27"/>
    <mergeCell ref="O27:R27"/>
    <mergeCell ref="M28:N28"/>
    <mergeCell ref="O28:R28"/>
    <mergeCell ref="M29:N29"/>
    <mergeCell ref="O29:R29"/>
    <mergeCell ref="M30:N30"/>
    <mergeCell ref="N4:R4"/>
    <mergeCell ref="A1:S1"/>
    <mergeCell ref="B2:G2"/>
    <mergeCell ref="I2:M2"/>
    <mergeCell ref="N2:S2"/>
    <mergeCell ref="B3:G3"/>
    <mergeCell ref="I3:M3"/>
    <mergeCell ref="N3:S3"/>
    <mergeCell ref="S4:S5"/>
    <mergeCell ref="A4:A5"/>
    <mergeCell ref="B4:F4"/>
    <mergeCell ref="G4:G5"/>
    <mergeCell ref="H4:L4"/>
    <mergeCell ref="M4:M5"/>
  </mergeCells>
  <phoneticPr fontId="2" type="noConversion"/>
  <conditionalFormatting sqref="A4:A32 M6:M22 G6:G32 Q23:Q32">
    <cfRule type="cellIs" dxfId="4" priority="1" stopIfTrue="1" operator="between">
      <formula>10</formula>
      <formula>16.2</formula>
    </cfRule>
  </conditionalFormatting>
  <pageMargins left="0.70866141732283472" right="0.70866141732283472" top="0.74803149606299213" bottom="0.78740157480314965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view="pageBreakPreview" zoomScaleNormal="100" zoomScaleSheetLayoutView="100" workbookViewId="0">
      <selection activeCell="M16" sqref="L16:N16"/>
    </sheetView>
  </sheetViews>
  <sheetFormatPr defaultColWidth="9" defaultRowHeight="15.75" customHeight="1" x14ac:dyDescent="0.15"/>
  <cols>
    <col min="1" max="1" width="14.375" style="4" customWidth="1" collapsed="1"/>
    <col min="2" max="2" width="14.375" style="5" customWidth="1" collapsed="1"/>
    <col min="3" max="4" width="7.625" style="6" customWidth="1" collapsed="1"/>
    <col min="5" max="7" width="7.625" style="6" customWidth="1"/>
    <col min="8" max="8" width="7.625" style="6" customWidth="1" collapsed="1"/>
    <col min="9" max="11" width="7.625" style="6" customWidth="1"/>
    <col min="12" max="12" width="7.625" style="6" customWidth="1" collapsed="1"/>
    <col min="13" max="15" width="10.625" style="7" customWidth="1" collapsed="1"/>
    <col min="16" max="16384" width="9" style="3" collapsed="1"/>
  </cols>
  <sheetData>
    <row r="1" spans="1:15" ht="25.5" x14ac:dyDescent="0.15">
      <c r="A1" s="36" t="s">
        <v>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13" t="s">
        <v>22</v>
      </c>
      <c r="I5" s="13" t="s">
        <v>23</v>
      </c>
      <c r="J5" s="23" t="s">
        <v>35</v>
      </c>
      <c r="K5" s="23" t="s">
        <v>36</v>
      </c>
      <c r="L5" s="23" t="s">
        <v>38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M25:N25"/>
    <mergeCell ref="M26:N26"/>
    <mergeCell ref="M27:N27"/>
    <mergeCell ref="M28:N28"/>
    <mergeCell ref="M10:N10"/>
    <mergeCell ref="M11:N11"/>
    <mergeCell ref="M12:N12"/>
    <mergeCell ref="M13:N13"/>
    <mergeCell ref="M14:N14"/>
    <mergeCell ref="M22:N22"/>
    <mergeCell ref="M23:N23"/>
    <mergeCell ref="M24:N24"/>
    <mergeCell ref="M15:N15"/>
    <mergeCell ref="M16:N16"/>
    <mergeCell ref="M17:N17"/>
    <mergeCell ref="M19:N19"/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A6:A32"/>
    <mergeCell ref="M29:N29"/>
    <mergeCell ref="M30:N30"/>
    <mergeCell ref="M31:N31"/>
    <mergeCell ref="M32:N32"/>
    <mergeCell ref="M18:N18"/>
  </mergeCells>
  <phoneticPr fontId="2" type="noConversion"/>
  <conditionalFormatting sqref="B6:B32">
    <cfRule type="cellIs" dxfId="3" priority="1" stopIfTrue="1" operator="between">
      <formula>10</formula>
      <formula>16.2</formula>
    </cfRule>
  </conditionalFormatting>
  <pageMargins left="0.70866141732283472" right="0.70866141732283472" top="0.74803149606299213" bottom="0.78740157480314965" header="0.31496062992125984" footer="0.31496062992125984"/>
  <pageSetup paperSize="9" scale="90" firstPageNumber="63" orientation="landscape" useFirstPageNumber="1" r:id="rId1"/>
  <headerFooter>
    <oddHeader>&amp;C陕西交控工程技术有限公司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view="pageBreakPreview" zoomScaleNormal="100" zoomScaleSheetLayoutView="100" workbookViewId="0">
      <selection activeCell="C5" sqref="C5:L5"/>
    </sheetView>
  </sheetViews>
  <sheetFormatPr defaultColWidth="9" defaultRowHeight="15.75" customHeight="1" x14ac:dyDescent="0.15"/>
  <cols>
    <col min="1" max="1" width="14.75" style="4" customWidth="1"/>
    <col min="2" max="2" width="15" style="5" customWidth="1"/>
    <col min="3" max="12" width="7.625" style="6" customWidth="1"/>
    <col min="13" max="13" width="10.625" style="7" customWidth="1"/>
    <col min="14" max="14" width="9.375" style="7" customWidth="1"/>
    <col min="15" max="15" width="10.625" style="7" customWidth="1"/>
    <col min="16" max="16384" width="9" style="3"/>
  </cols>
  <sheetData>
    <row r="1" spans="1:15" ht="25.5" x14ac:dyDescent="0.15">
      <c r="A1" s="36" t="s">
        <v>29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56" t="s">
        <v>42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35</v>
      </c>
      <c r="K5" s="23" t="s">
        <v>36</v>
      </c>
      <c r="L5" s="23" t="s">
        <v>38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M29:N29"/>
    <mergeCell ref="M30:N30"/>
    <mergeCell ref="M31:N31"/>
    <mergeCell ref="M32:N32"/>
    <mergeCell ref="A6:A32"/>
    <mergeCell ref="M18:N18"/>
    <mergeCell ref="M19:N19"/>
    <mergeCell ref="M10:N10"/>
    <mergeCell ref="M11:N11"/>
    <mergeCell ref="M12:N12"/>
    <mergeCell ref="M13:N13"/>
    <mergeCell ref="M14:N14"/>
    <mergeCell ref="M25:N25"/>
    <mergeCell ref="M26:N26"/>
    <mergeCell ref="M27:N27"/>
    <mergeCell ref="M28:N28"/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M22:N22"/>
    <mergeCell ref="M23:N23"/>
    <mergeCell ref="M24:N24"/>
    <mergeCell ref="M15:N15"/>
    <mergeCell ref="M16:N16"/>
    <mergeCell ref="M17:N17"/>
  </mergeCells>
  <phoneticPr fontId="2" type="noConversion"/>
  <conditionalFormatting sqref="B6:B32">
    <cfRule type="cellIs" dxfId="2" priority="1" stopIfTrue="1" operator="between">
      <formula>10</formula>
      <formula>16.2</formula>
    </cfRule>
  </conditionalFormatting>
  <pageMargins left="0.70866141732283472" right="0.70866141732283472" top="0.74803149606299213" bottom="0.78740157480314965" header="0.31496062992125984" footer="0.31496062992125984"/>
  <pageSetup paperSize="9" scale="90" firstPageNumber="63" orientation="landscape" useFirstPageNumber="1" r:id="rId1"/>
  <headerFooter>
    <oddHeader>&amp;C陕西交控工程技术有限公司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"/>
  <sheetViews>
    <sheetView view="pageBreakPreview" zoomScaleNormal="100" zoomScaleSheetLayoutView="100" workbookViewId="0">
      <selection activeCell="L11" sqref="L11"/>
    </sheetView>
  </sheetViews>
  <sheetFormatPr defaultColWidth="9" defaultRowHeight="15.75" customHeight="1" x14ac:dyDescent="0.15"/>
  <cols>
    <col min="1" max="1" width="15.625" style="4" customWidth="1"/>
    <col min="2" max="2" width="14.25" style="5" customWidth="1"/>
    <col min="3" max="12" width="7.625" style="6" customWidth="1"/>
    <col min="13" max="13" width="10.625" style="7" customWidth="1"/>
    <col min="14" max="14" width="9" style="7" customWidth="1"/>
    <col min="15" max="15" width="10.625" style="7" customWidth="1"/>
    <col min="16" max="16384" width="9" style="3"/>
  </cols>
  <sheetData>
    <row r="1" spans="1:15" ht="25.5" x14ac:dyDescent="0.15">
      <c r="A1" s="36" t="s">
        <v>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23" t="s">
        <v>31</v>
      </c>
      <c r="G5" s="23" t="s">
        <v>32</v>
      </c>
      <c r="H5" s="23" t="s">
        <v>33</v>
      </c>
      <c r="I5" s="23" t="s">
        <v>34</v>
      </c>
      <c r="J5" s="23" t="s">
        <v>35</v>
      </c>
      <c r="K5" s="23" t="s">
        <v>36</v>
      </c>
      <c r="L5" s="23" t="s">
        <v>38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M29:N29"/>
    <mergeCell ref="M30:N30"/>
    <mergeCell ref="M31:N31"/>
    <mergeCell ref="M32:N32"/>
    <mergeCell ref="A6:A32"/>
    <mergeCell ref="M18:N18"/>
    <mergeCell ref="M19:N19"/>
    <mergeCell ref="M10:N10"/>
    <mergeCell ref="M11:N11"/>
    <mergeCell ref="M12:N12"/>
    <mergeCell ref="M13:N13"/>
    <mergeCell ref="M14:N14"/>
    <mergeCell ref="M25:N25"/>
    <mergeCell ref="M26:N26"/>
    <mergeCell ref="M27:N27"/>
    <mergeCell ref="M28:N28"/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M22:N22"/>
    <mergeCell ref="M23:N23"/>
    <mergeCell ref="M24:N24"/>
    <mergeCell ref="M15:N15"/>
    <mergeCell ref="M16:N16"/>
    <mergeCell ref="M17:N17"/>
  </mergeCells>
  <phoneticPr fontId="2" type="noConversion"/>
  <conditionalFormatting sqref="B6:B32">
    <cfRule type="cellIs" dxfId="1" priority="1" stopIfTrue="1" operator="between">
      <formula>10</formula>
      <formula>16.2</formula>
    </cfRule>
  </conditionalFormatting>
  <pageMargins left="0.70866141732283472" right="0.70866141732283472" top="0.74803149606299213" bottom="0.78740157480314965" header="0.31496062992125984" footer="0.31496062992125984"/>
  <pageSetup paperSize="9" scale="90" firstPageNumber="63" orientation="landscape" useFirstPageNumber="1" r:id="rId1"/>
  <headerFooter>
    <oddHeader>&amp;C陕西交控工程技术有限公司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17</vt:i4>
      </vt:variant>
    </vt:vector>
  </HeadingPairs>
  <TitlesOfParts>
    <vt:vector size="28" baseType="lpstr">
      <vt:lpstr>匝道桥</vt:lpstr>
      <vt:lpstr>匝道隧道</vt:lpstr>
      <vt:lpstr>匝道左幅</vt:lpstr>
      <vt:lpstr>匝道右幅</vt:lpstr>
      <vt:lpstr>左幅</vt:lpstr>
      <vt:lpstr>右幅</vt:lpstr>
      <vt:lpstr>桥</vt:lpstr>
      <vt:lpstr>隧道</vt:lpstr>
      <vt:lpstr>复合路面左幅</vt:lpstr>
      <vt:lpstr>复合路面右幅</vt:lpstr>
      <vt:lpstr>Sheet1</vt:lpstr>
      <vt:lpstr>复合路面右幅!Print_Area</vt:lpstr>
      <vt:lpstr>复合路面左幅!Print_Area</vt:lpstr>
      <vt:lpstr>桥!Print_Area</vt:lpstr>
      <vt:lpstr>隧道!Print_Area</vt:lpstr>
      <vt:lpstr>匝道桥!Print_Area</vt:lpstr>
      <vt:lpstr>匝道隧道!Print_Area</vt:lpstr>
      <vt:lpstr>匝道右幅!Print_Area</vt:lpstr>
      <vt:lpstr>匝道左幅!Print_Area</vt:lpstr>
      <vt:lpstr>左幅!Print_Area</vt:lpstr>
      <vt:lpstr>复合路面右幅!Print_Titles</vt:lpstr>
      <vt:lpstr>复合路面左幅!Print_Titles</vt:lpstr>
      <vt:lpstr>桥!Print_Titles</vt:lpstr>
      <vt:lpstr>隧道!Print_Titles</vt:lpstr>
      <vt:lpstr>匝道桥!Print_Titles</vt:lpstr>
      <vt:lpstr>匝道隧道!Print_Titles</vt:lpstr>
      <vt:lpstr>匝道右幅!Print_Titles</vt:lpstr>
      <vt:lpstr>匝道左幅!Print_Titles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2024-01-22T08:36:50Z</cp:lastPrinted>
  <dcterms:created xsi:type="dcterms:W3CDTF">1996-12-17T01:32:00Z</dcterms:created>
  <dcterms:modified xsi:type="dcterms:W3CDTF">2024-01-22T08:37:31Z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