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C3DE1CAD-79AE-4624-9B49-B5CD27798D2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1." sheetId="6" r:id="rId1"/>
    <sheet name="Q2." sheetId="1" r:id="rId2"/>
    <sheet name="Q3." sheetId="3" r:id="rId3"/>
    <sheet name="Sheet1" sheetId="7" r:id="rId4"/>
    <sheet name="Sheet2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6" l="1"/>
  <c r="G28" i="6"/>
  <c r="G27" i="6"/>
  <c r="D28" i="6"/>
  <c r="D27" i="6"/>
  <c r="H23" i="6"/>
  <c r="G21" i="6"/>
  <c r="G20" i="6"/>
  <c r="D23" i="6"/>
  <c r="D20" i="6"/>
  <c r="F18" i="6"/>
  <c r="D22" i="6" s="1"/>
  <c r="J11" i="6"/>
  <c r="J12" i="6" s="1"/>
  <c r="J13" i="6" s="1"/>
  <c r="J14" i="6" s="1"/>
  <c r="J15" i="6" s="1"/>
  <c r="J16" i="6" s="1"/>
  <c r="J17" i="6" s="1"/>
  <c r="I12" i="6"/>
  <c r="I13" i="6"/>
  <c r="I17" i="6"/>
  <c r="H13" i="6"/>
  <c r="H14" i="6"/>
  <c r="H15" i="6"/>
  <c r="H16" i="6"/>
  <c r="H17" i="6"/>
  <c r="H11" i="6"/>
  <c r="H18" i="6" s="1"/>
  <c r="D21" i="6" s="1"/>
  <c r="G12" i="6"/>
  <c r="H12" i="6" s="1"/>
  <c r="G13" i="6"/>
  <c r="G14" i="6"/>
  <c r="I14" i="6" s="1"/>
  <c r="G15" i="6"/>
  <c r="I15" i="6" s="1"/>
  <c r="G16" i="6"/>
  <c r="I16" i="6" s="1"/>
  <c r="G17" i="6"/>
  <c r="G11" i="6"/>
  <c r="I11" i="6" s="1"/>
  <c r="I18" i="6" s="1"/>
</calcChain>
</file>

<file path=xl/sharedStrings.xml><?xml version="1.0" encoding="utf-8"?>
<sst xmlns="http://schemas.openxmlformats.org/spreadsheetml/2006/main" count="192" uniqueCount="146">
  <si>
    <t>Georgia</t>
  </si>
  <si>
    <t>Texas</t>
  </si>
  <si>
    <t>Maryland</t>
  </si>
  <si>
    <t>Alabama</t>
  </si>
  <si>
    <t>Massachusetts</t>
  </si>
  <si>
    <t>Illinois</t>
  </si>
  <si>
    <t>Ohio</t>
  </si>
  <si>
    <t>Colorado</t>
  </si>
  <si>
    <t>Michigan</t>
  </si>
  <si>
    <t>Connecticut</t>
  </si>
  <si>
    <t>Indiana</t>
  </si>
  <si>
    <t>Florida</t>
  </si>
  <si>
    <t>Missouri</t>
  </si>
  <si>
    <t>Nevada</t>
  </si>
  <si>
    <t>California</t>
  </si>
  <si>
    <t>Kentucky</t>
  </si>
  <si>
    <t>Tennessee</t>
  </si>
  <si>
    <t>Wisconsin</t>
  </si>
  <si>
    <t>Minnesota</t>
  </si>
  <si>
    <t>New York</t>
  </si>
  <si>
    <t>North Carolina</t>
  </si>
  <si>
    <t>Las Vegas</t>
  </si>
  <si>
    <t>Los Angeles</t>
  </si>
  <si>
    <t>Kansas City</t>
  </si>
  <si>
    <t xml:space="preserve">City </t>
  </si>
  <si>
    <t>State</t>
  </si>
  <si>
    <t>Average Snowfall</t>
  </si>
  <si>
    <t>Average Low temp</t>
  </si>
  <si>
    <t>Atlanta</t>
  </si>
  <si>
    <t>Austin</t>
  </si>
  <si>
    <t>Baltimore</t>
  </si>
  <si>
    <t>Birmingham</t>
  </si>
  <si>
    <t>Boston</t>
  </si>
  <si>
    <t>Buffalo</t>
  </si>
  <si>
    <t>Charlotte</t>
  </si>
  <si>
    <t>Chicago</t>
  </si>
  <si>
    <t>Cincinnati</t>
  </si>
  <si>
    <t>Cleveland</t>
  </si>
  <si>
    <t>Columbus</t>
  </si>
  <si>
    <t>Dallas</t>
  </si>
  <si>
    <t>Denver</t>
  </si>
  <si>
    <t>Detroit</t>
  </si>
  <si>
    <t>Hartford</t>
  </si>
  <si>
    <t>Houston</t>
  </si>
  <si>
    <t>Indianapolis</t>
  </si>
  <si>
    <t>Jacksonville</t>
  </si>
  <si>
    <t>Louisville</t>
  </si>
  <si>
    <t>Memphis</t>
  </si>
  <si>
    <t>Miami</t>
  </si>
  <si>
    <t>Milwaukee</t>
  </si>
  <si>
    <t>Minneapolis</t>
  </si>
  <si>
    <t>Nashville</t>
  </si>
  <si>
    <t>New Orleans</t>
  </si>
  <si>
    <t>Louisiana</t>
  </si>
  <si>
    <t>Oklahoma City</t>
  </si>
  <si>
    <t>Oklahoma</t>
  </si>
  <si>
    <t>Orlando</t>
  </si>
  <si>
    <t>Philadelphia</t>
  </si>
  <si>
    <t>Pennsylvania</t>
  </si>
  <si>
    <t>Phoenix</t>
  </si>
  <si>
    <t>Arizona</t>
  </si>
  <si>
    <t>Pittsburgh</t>
  </si>
  <si>
    <t>Portland</t>
  </si>
  <si>
    <t>Oregon</t>
  </si>
  <si>
    <t>Providence</t>
  </si>
  <si>
    <t>Rhode Island</t>
  </si>
  <si>
    <t>Raleigh</t>
  </si>
  <si>
    <t>Richmond</t>
  </si>
  <si>
    <t>Virginia</t>
  </si>
  <si>
    <t>Riverside</t>
  </si>
  <si>
    <t>Rochester</t>
  </si>
  <si>
    <t>Sacramento</t>
  </si>
  <si>
    <t>Salt Lake City</t>
  </si>
  <si>
    <t>San Antonio</t>
  </si>
  <si>
    <t>San Diego</t>
  </si>
  <si>
    <t>San Francisco</t>
  </si>
  <si>
    <t>San Jose</t>
  </si>
  <si>
    <t>Seattle</t>
  </si>
  <si>
    <t>Washington</t>
  </si>
  <si>
    <t>St. Louis</t>
  </si>
  <si>
    <t>Tampa</t>
  </si>
  <si>
    <t>Virginia Beach</t>
  </si>
  <si>
    <t>DC</t>
  </si>
  <si>
    <t>Utah</t>
  </si>
  <si>
    <t>TASK</t>
  </si>
  <si>
    <t xml:space="preserve">Q2. </t>
  </si>
  <si>
    <t>The Current Results website lists the average annual high and low temperatures (degrees fahrenheit) and average annual snowfall (inches)</t>
  </si>
  <si>
    <t xml:space="preserve">for fifty-one major U.S. cities, based on data from 1981 to 2010. The data is shown below. </t>
  </si>
  <si>
    <t>For example, the average low temperature for Columbus, Ohio is 44 degrees and the average annual snowfall is 27.5 inches.</t>
  </si>
  <si>
    <t>a. Construct a scatter diagram with the average annual low temperature on the horizontal</t>
  </si>
  <si>
    <t>axis and the average annual snowfall on the vertical axis.</t>
  </si>
  <si>
    <t>b. Does there appear to be any relationship between these two variables?</t>
  </si>
  <si>
    <t>c. Based on the scatter diagram, comment on any data points that seem to be unusual.</t>
  </si>
  <si>
    <t>Age</t>
  </si>
  <si>
    <t>Smartphone</t>
  </si>
  <si>
    <t>Other Cell</t>
  </si>
  <si>
    <t>No Cell Phone</t>
  </si>
  <si>
    <t>18-24</t>
  </si>
  <si>
    <t>25-34</t>
  </si>
  <si>
    <t>35-44</t>
  </si>
  <si>
    <t>45-54</t>
  </si>
  <si>
    <t>55-64</t>
  </si>
  <si>
    <t>65+</t>
  </si>
  <si>
    <t>Q3.</t>
  </si>
  <si>
    <t>Smartphones are advanced mobile phones with Internet, photo, and music and video</t>
  </si>
  <si>
    <t>capability (The Pew Research Center, Internet &amp; American Life Project, 2011). The following survey results show smartphone ownership by age.</t>
  </si>
  <si>
    <t>a. Construct a stacked bar chart to display the above survey data on type of mobile phone</t>
  </si>
  <si>
    <t>ownership. Use age category as the variable on the horizontal axis.</t>
  </si>
  <si>
    <t>b. Comment on the relationship between age and smartphone ownership.</t>
  </si>
  <si>
    <t>c. How would you expect the results of this survey to be different if conducted in 2021?</t>
  </si>
  <si>
    <t>Q1.</t>
  </si>
  <si>
    <t>For the following frequency distribution table, calculate the following:</t>
  </si>
  <si>
    <t>a) Karl Pearson’s Coefficient of Skewness</t>
  </si>
  <si>
    <t>b) Bowley’s Measure of Skewness</t>
  </si>
  <si>
    <t xml:space="preserve">c) Percentile Coefficient of Kurtosis </t>
  </si>
  <si>
    <t>x</t>
  </si>
  <si>
    <t>10-20</t>
  </si>
  <si>
    <t>20-30</t>
  </si>
  <si>
    <t>30-40</t>
  </si>
  <si>
    <t>40-50</t>
  </si>
  <si>
    <t>50-60</t>
  </si>
  <si>
    <t>60-70</t>
  </si>
  <si>
    <t>70-80</t>
  </si>
  <si>
    <t>f</t>
  </si>
  <si>
    <t>LL</t>
  </si>
  <si>
    <t>UL</t>
  </si>
  <si>
    <t>CL</t>
  </si>
  <si>
    <t>m</t>
  </si>
  <si>
    <t>fm</t>
  </si>
  <si>
    <t>fm2</t>
  </si>
  <si>
    <t>cf</t>
  </si>
  <si>
    <t>CW</t>
  </si>
  <si>
    <t>Mean</t>
  </si>
  <si>
    <t>Median class</t>
  </si>
  <si>
    <t>Median</t>
  </si>
  <si>
    <t>ans.</t>
  </si>
  <si>
    <t>in 2021, usage of smartphone will increase.</t>
  </si>
  <si>
    <t>Var</t>
  </si>
  <si>
    <t>SD</t>
  </si>
  <si>
    <t>P10 class</t>
  </si>
  <si>
    <t>Q1 class</t>
  </si>
  <si>
    <t>Q3 class</t>
  </si>
  <si>
    <t>K.P. Skewness</t>
  </si>
  <si>
    <t xml:space="preserve">Q1 </t>
  </si>
  <si>
    <t xml:space="preserve">Q3 </t>
  </si>
  <si>
    <t>B.M. Skewness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</si>
</sst>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left"/>
    </xf>
    <xf numFmtId="0" fontId="20" fillId="0" borderId="0" xfId="42" applyFont="1" applyAlignment="1">
      <alignment horizontal="center"/>
    </xf>
    <xf numFmtId="0" fontId="21" fillId="0" borderId="0" xfId="42" applyFont="1"/>
    <xf numFmtId="0" fontId="21" fillId="0" borderId="0" xfId="42" applyFont="1" applyAlignment="1">
      <alignment horizontal="center"/>
    </xf>
    <xf numFmtId="9" fontId="21" fillId="0" borderId="0" xfId="42" applyNumberFormat="1" applyFont="1" applyAlignment="1">
      <alignment horizontal="center"/>
    </xf>
    <xf numFmtId="0" fontId="20" fillId="0" borderId="0" xfId="43" applyFont="1"/>
    <xf numFmtId="0" fontId="21" fillId="0" borderId="0" xfId="43" applyFont="1"/>
    <xf numFmtId="0" fontId="21" fillId="0" borderId="10" xfId="43" applyFont="1" applyBorder="1" applyAlignment="1">
      <alignment horizontal="center"/>
    </xf>
    <xf numFmtId="49" fontId="21" fillId="0" borderId="10" xfId="43" applyNumberFormat="1" applyFont="1" applyBorder="1" applyAlignment="1">
      <alignment horizontal="center"/>
    </xf>
    <xf numFmtId="0" fontId="21" fillId="33" borderId="10" xfId="43" applyFont="1" applyFill="1" applyBorder="1" applyAlignment="1">
      <alignment horizontal="center"/>
    </xf>
    <xf numFmtId="0" fontId="20" fillId="0" borderId="10" xfId="43" applyFont="1" applyBorder="1"/>
    <xf numFmtId="0" fontId="20" fillId="0" borderId="10" xfId="43" applyFont="1" applyBorder="1" applyAlignment="1">
      <alignment horizontal="center"/>
    </xf>
    <xf numFmtId="0" fontId="0" fillId="33" borderId="0" xfId="0" applyFill="1" applyAlignment="1">
      <alignment horizontal="center"/>
    </xf>
    <xf numFmtId="0" fontId="20" fillId="0" borderId="10" xfId="42" applyFont="1" applyBorder="1" applyAlignment="1">
      <alignment horizontal="center"/>
    </xf>
    <xf numFmtId="0" fontId="21" fillId="0" borderId="10" xfId="42" applyFont="1" applyBorder="1"/>
    <xf numFmtId="0" fontId="21" fillId="0" borderId="10" xfId="43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3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Snowfall vs Temperature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66577526865744"/>
          <c:y val="0.14079128997764168"/>
          <c:w val="0.82857227752191354"/>
          <c:h val="0.7430054576511269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 Snowfall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Sheet1!$B$2:$B$52</c:f>
              <c:numCache>
                <c:formatCode>General</c:formatCode>
                <c:ptCount val="51"/>
                <c:pt idx="0">
                  <c:v>53</c:v>
                </c:pt>
                <c:pt idx="1">
                  <c:v>59</c:v>
                </c:pt>
                <c:pt idx="2">
                  <c:v>45</c:v>
                </c:pt>
                <c:pt idx="3">
                  <c:v>53</c:v>
                </c:pt>
                <c:pt idx="4">
                  <c:v>44</c:v>
                </c:pt>
                <c:pt idx="5">
                  <c:v>40</c:v>
                </c:pt>
                <c:pt idx="6">
                  <c:v>49</c:v>
                </c:pt>
                <c:pt idx="7">
                  <c:v>41</c:v>
                </c:pt>
                <c:pt idx="8">
                  <c:v>43</c:v>
                </c:pt>
                <c:pt idx="9">
                  <c:v>43</c:v>
                </c:pt>
                <c:pt idx="10">
                  <c:v>44</c:v>
                </c:pt>
                <c:pt idx="11">
                  <c:v>57</c:v>
                </c:pt>
                <c:pt idx="12">
                  <c:v>36</c:v>
                </c:pt>
                <c:pt idx="13">
                  <c:v>42</c:v>
                </c:pt>
                <c:pt idx="14">
                  <c:v>40</c:v>
                </c:pt>
                <c:pt idx="15">
                  <c:v>60</c:v>
                </c:pt>
                <c:pt idx="16">
                  <c:v>44</c:v>
                </c:pt>
                <c:pt idx="17">
                  <c:v>58</c:v>
                </c:pt>
                <c:pt idx="18">
                  <c:v>48</c:v>
                </c:pt>
                <c:pt idx="19">
                  <c:v>59</c:v>
                </c:pt>
                <c:pt idx="20">
                  <c:v>56</c:v>
                </c:pt>
                <c:pt idx="21">
                  <c:v>49</c:v>
                </c:pt>
                <c:pt idx="22">
                  <c:v>54</c:v>
                </c:pt>
                <c:pt idx="23">
                  <c:v>70</c:v>
                </c:pt>
                <c:pt idx="24">
                  <c:v>40</c:v>
                </c:pt>
                <c:pt idx="25">
                  <c:v>37</c:v>
                </c:pt>
                <c:pt idx="26">
                  <c:v>49</c:v>
                </c:pt>
                <c:pt idx="27">
                  <c:v>61</c:v>
                </c:pt>
                <c:pt idx="28">
                  <c:v>48</c:v>
                </c:pt>
                <c:pt idx="29">
                  <c:v>51</c:v>
                </c:pt>
                <c:pt idx="30">
                  <c:v>63</c:v>
                </c:pt>
                <c:pt idx="31">
                  <c:v>47</c:v>
                </c:pt>
                <c:pt idx="32">
                  <c:v>63</c:v>
                </c:pt>
                <c:pt idx="33">
                  <c:v>42</c:v>
                </c:pt>
                <c:pt idx="34">
                  <c:v>45</c:v>
                </c:pt>
                <c:pt idx="35">
                  <c:v>43</c:v>
                </c:pt>
                <c:pt idx="36">
                  <c:v>50</c:v>
                </c:pt>
                <c:pt idx="37">
                  <c:v>48</c:v>
                </c:pt>
                <c:pt idx="38">
                  <c:v>53</c:v>
                </c:pt>
                <c:pt idx="39">
                  <c:v>39</c:v>
                </c:pt>
                <c:pt idx="40">
                  <c:v>48</c:v>
                </c:pt>
                <c:pt idx="41">
                  <c:v>42</c:v>
                </c:pt>
                <c:pt idx="42">
                  <c:v>59</c:v>
                </c:pt>
                <c:pt idx="43">
                  <c:v>58</c:v>
                </c:pt>
                <c:pt idx="44">
                  <c:v>51</c:v>
                </c:pt>
                <c:pt idx="45">
                  <c:v>50</c:v>
                </c:pt>
                <c:pt idx="46">
                  <c:v>46</c:v>
                </c:pt>
                <c:pt idx="47">
                  <c:v>48</c:v>
                </c:pt>
                <c:pt idx="48">
                  <c:v>65</c:v>
                </c:pt>
                <c:pt idx="49">
                  <c:v>52</c:v>
                </c:pt>
                <c:pt idx="50">
                  <c:v>50</c:v>
                </c:pt>
              </c:numCache>
            </c:numRef>
          </c:xVal>
          <c:yVal>
            <c:numRef>
              <c:f>Sheet1!$C$2:$C$52</c:f>
              <c:numCache>
                <c:formatCode>General</c:formatCode>
                <c:ptCount val="51"/>
                <c:pt idx="0">
                  <c:v>2.9</c:v>
                </c:pt>
                <c:pt idx="1">
                  <c:v>0.6</c:v>
                </c:pt>
                <c:pt idx="2">
                  <c:v>20.2</c:v>
                </c:pt>
                <c:pt idx="3">
                  <c:v>1.6</c:v>
                </c:pt>
                <c:pt idx="4">
                  <c:v>43.8</c:v>
                </c:pt>
                <c:pt idx="5">
                  <c:v>94.7</c:v>
                </c:pt>
                <c:pt idx="6">
                  <c:v>4.3</c:v>
                </c:pt>
                <c:pt idx="7">
                  <c:v>36.700000000000003</c:v>
                </c:pt>
                <c:pt idx="8">
                  <c:v>11.2</c:v>
                </c:pt>
                <c:pt idx="9">
                  <c:v>68.099999999999994</c:v>
                </c:pt>
                <c:pt idx="10">
                  <c:v>27.5</c:v>
                </c:pt>
                <c:pt idx="11">
                  <c:v>1.5</c:v>
                </c:pt>
                <c:pt idx="12">
                  <c:v>53.8</c:v>
                </c:pt>
                <c:pt idx="13">
                  <c:v>42.7</c:v>
                </c:pt>
                <c:pt idx="14">
                  <c:v>40.5</c:v>
                </c:pt>
                <c:pt idx="15">
                  <c:v>0.1</c:v>
                </c:pt>
                <c:pt idx="16">
                  <c:v>25.9</c:v>
                </c:pt>
                <c:pt idx="17">
                  <c:v>0</c:v>
                </c:pt>
                <c:pt idx="18">
                  <c:v>13.4</c:v>
                </c:pt>
                <c:pt idx="19">
                  <c:v>0.3</c:v>
                </c:pt>
                <c:pt idx="20">
                  <c:v>0</c:v>
                </c:pt>
                <c:pt idx="21">
                  <c:v>12.5</c:v>
                </c:pt>
                <c:pt idx="22">
                  <c:v>3.8</c:v>
                </c:pt>
                <c:pt idx="23">
                  <c:v>0</c:v>
                </c:pt>
                <c:pt idx="24">
                  <c:v>46.9</c:v>
                </c:pt>
                <c:pt idx="25">
                  <c:v>54</c:v>
                </c:pt>
                <c:pt idx="26">
                  <c:v>6.3</c:v>
                </c:pt>
                <c:pt idx="27">
                  <c:v>0</c:v>
                </c:pt>
                <c:pt idx="28">
                  <c:v>25.1</c:v>
                </c:pt>
                <c:pt idx="29">
                  <c:v>7.8</c:v>
                </c:pt>
                <c:pt idx="30">
                  <c:v>0</c:v>
                </c:pt>
                <c:pt idx="31">
                  <c:v>22.4</c:v>
                </c:pt>
                <c:pt idx="32">
                  <c:v>0</c:v>
                </c:pt>
                <c:pt idx="33">
                  <c:v>41.9</c:v>
                </c:pt>
                <c:pt idx="34">
                  <c:v>3</c:v>
                </c:pt>
                <c:pt idx="35">
                  <c:v>33.799999999999997</c:v>
                </c:pt>
                <c:pt idx="36">
                  <c:v>3.9</c:v>
                </c:pt>
                <c:pt idx="37">
                  <c:v>10.3</c:v>
                </c:pt>
                <c:pt idx="38">
                  <c:v>0</c:v>
                </c:pt>
                <c:pt idx="39">
                  <c:v>99.5</c:v>
                </c:pt>
                <c:pt idx="40">
                  <c:v>0</c:v>
                </c:pt>
                <c:pt idx="41">
                  <c:v>56.2</c:v>
                </c:pt>
                <c:pt idx="42">
                  <c:v>0.7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17.7</c:v>
                </c:pt>
                <c:pt idx="48">
                  <c:v>0</c:v>
                </c:pt>
                <c:pt idx="49">
                  <c:v>5.8</c:v>
                </c:pt>
                <c:pt idx="50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CC-42C6-BF4F-F64A4CE22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89184"/>
        <c:axId val="98987392"/>
      </c:scatterChart>
      <c:valAx>
        <c:axId val="9898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Temperature</a:t>
                </a:r>
              </a:p>
            </c:rich>
          </c:tx>
          <c:layout>
            <c:manualLayout>
              <c:xMode val="edge"/>
              <c:yMode val="edge"/>
              <c:x val="0.46683652750953303"/>
              <c:y val="0.915542779374800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8987392"/>
        <c:crosses val="autoZero"/>
        <c:crossBetween val="midCat"/>
      </c:valAx>
      <c:valAx>
        <c:axId val="98987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Snowfall</a:t>
                </a:r>
              </a:p>
            </c:rich>
          </c:tx>
          <c:layout>
            <c:manualLayout>
              <c:xMode val="edge"/>
              <c:yMode val="edge"/>
              <c:x val="2.6395615642384324E-2"/>
              <c:y val="0.422479134552625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8989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Stacked Bar Chart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7057739862606157E-2"/>
          <c:y val="9.0155704942732243E-2"/>
          <c:w val="0.65556867891513559"/>
          <c:h val="0.79822506561679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Smartphone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Sheet2!$A$4:$A$9</c:f>
              <c:strCache>
                <c:ptCount val="6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6"/>
                <c:pt idx="0">
                  <c:v>0.49</c:v>
                </c:pt>
                <c:pt idx="1">
                  <c:v>0.57999999999999996</c:v>
                </c:pt>
                <c:pt idx="2">
                  <c:v>0.44</c:v>
                </c:pt>
                <c:pt idx="3">
                  <c:v>0.28000000000000003</c:v>
                </c:pt>
                <c:pt idx="4">
                  <c:v>0.22</c:v>
                </c:pt>
                <c:pt idx="5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E-4A90-82FA-182F1F768FB0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Other Cell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Sheet2!$A$4:$A$9</c:f>
              <c:strCache>
                <c:ptCount val="6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Sheet2!$C$4:$C$9</c:f>
              <c:numCache>
                <c:formatCode>General</c:formatCode>
                <c:ptCount val="6"/>
                <c:pt idx="0">
                  <c:v>0.46</c:v>
                </c:pt>
                <c:pt idx="1">
                  <c:v>0.35</c:v>
                </c:pt>
                <c:pt idx="2">
                  <c:v>0.45</c:v>
                </c:pt>
                <c:pt idx="3">
                  <c:v>0.57999999999999996</c:v>
                </c:pt>
                <c:pt idx="4">
                  <c:v>0.59</c:v>
                </c:pt>
                <c:pt idx="5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E-4A90-82FA-182F1F768FB0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No Cell Phone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Sheet2!$A$4:$A$9</c:f>
              <c:strCache>
                <c:ptCount val="6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Sheet2!$D$4:$D$9</c:f>
              <c:numCache>
                <c:formatCode>General</c:formatCode>
                <c:ptCount val="6"/>
                <c:pt idx="0">
                  <c:v>0.05</c:v>
                </c:pt>
                <c:pt idx="1">
                  <c:v>7.0000000000000007E-2</c:v>
                </c:pt>
                <c:pt idx="2">
                  <c:v>0.11</c:v>
                </c:pt>
                <c:pt idx="3">
                  <c:v>0.14000000000000001</c:v>
                </c:pt>
                <c:pt idx="4">
                  <c:v>0.19</c:v>
                </c:pt>
                <c:pt idx="5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E-4A90-82FA-182F1F768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697344"/>
        <c:axId val="156698880"/>
      </c:barChart>
      <c:catAx>
        <c:axId val="15669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Age Group</a:t>
                </a:r>
              </a:p>
            </c:rich>
          </c:tx>
          <c:layout>
            <c:manualLayout>
              <c:xMode val="edge"/>
              <c:yMode val="edge"/>
              <c:x val="0.36830517431149806"/>
              <c:y val="0.9358660697577336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6698880"/>
        <c:crosses val="autoZero"/>
        <c:auto val="1"/>
        <c:lblAlgn val="ctr"/>
        <c:lblOffset val="100"/>
        <c:noMultiLvlLbl val="0"/>
      </c:catAx>
      <c:valAx>
        <c:axId val="156698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Percentage Ownership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69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</xdr:row>
      <xdr:rowOff>66675</xdr:rowOff>
    </xdr:from>
    <xdr:to>
      <xdr:col>15</xdr:col>
      <xdr:colOff>552450</xdr:colOff>
      <xdr:row>22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152399</xdr:rowOff>
    </xdr:from>
    <xdr:to>
      <xdr:col>17</xdr:col>
      <xdr:colOff>28575</xdr:colOff>
      <xdr:row>26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showGridLines="0" tabSelected="1" topLeftCell="A18" workbookViewId="0">
      <selection activeCell="G30" sqref="G30"/>
    </sheetView>
  </sheetViews>
  <sheetFormatPr defaultColWidth="8.75" defaultRowHeight="15.5" x14ac:dyDescent="0.35"/>
  <cols>
    <col min="1" max="1" width="4.25" style="9" customWidth="1"/>
    <col min="2" max="2" width="8.75" style="10"/>
    <col min="3" max="3" width="11.1640625" style="10" bestFit="1" customWidth="1"/>
    <col min="4" max="16384" width="8.75" style="10"/>
  </cols>
  <sheetData>
    <row r="1" spans="1:11" x14ac:dyDescent="0.35">
      <c r="A1" s="9" t="s">
        <v>110</v>
      </c>
      <c r="B1" s="10" t="s">
        <v>111</v>
      </c>
    </row>
    <row r="2" spans="1:11" x14ac:dyDescent="0.35">
      <c r="B2" s="10" t="s">
        <v>112</v>
      </c>
    </row>
    <row r="3" spans="1:11" x14ac:dyDescent="0.35">
      <c r="B3" s="10" t="s">
        <v>113</v>
      </c>
    </row>
    <row r="4" spans="1:11" x14ac:dyDescent="0.35">
      <c r="B4" s="10" t="s">
        <v>114</v>
      </c>
    </row>
    <row r="6" spans="1:11" x14ac:dyDescent="0.35">
      <c r="B6" s="11" t="s">
        <v>115</v>
      </c>
      <c r="C6" s="11" t="s">
        <v>116</v>
      </c>
      <c r="D6" s="11" t="s">
        <v>117</v>
      </c>
      <c r="E6" s="11" t="s">
        <v>118</v>
      </c>
      <c r="F6" s="11" t="s">
        <v>119</v>
      </c>
      <c r="G6" s="11" t="s">
        <v>120</v>
      </c>
      <c r="H6" s="11" t="s">
        <v>121</v>
      </c>
      <c r="I6" s="11" t="s">
        <v>122</v>
      </c>
    </row>
    <row r="7" spans="1:11" x14ac:dyDescent="0.35">
      <c r="B7" s="11" t="s">
        <v>123</v>
      </c>
      <c r="C7" s="11">
        <v>18</v>
      </c>
      <c r="D7" s="11">
        <v>30</v>
      </c>
      <c r="E7" s="11">
        <v>40</v>
      </c>
      <c r="F7" s="11">
        <v>55</v>
      </c>
      <c r="G7" s="11">
        <v>38</v>
      </c>
      <c r="H7" s="11">
        <v>20</v>
      </c>
      <c r="I7" s="11">
        <v>16</v>
      </c>
    </row>
    <row r="10" spans="1:11" x14ac:dyDescent="0.35">
      <c r="C10" s="15" t="s">
        <v>124</v>
      </c>
      <c r="D10" s="15" t="s">
        <v>125</v>
      </c>
      <c r="E10" s="15" t="s">
        <v>126</v>
      </c>
      <c r="F10" s="15" t="s">
        <v>123</v>
      </c>
      <c r="G10" s="15" t="s">
        <v>127</v>
      </c>
      <c r="H10" s="15" t="s">
        <v>128</v>
      </c>
      <c r="I10" s="15" t="s">
        <v>129</v>
      </c>
      <c r="J10" s="15" t="s">
        <v>130</v>
      </c>
    </row>
    <row r="11" spans="1:11" x14ac:dyDescent="0.35">
      <c r="C11" s="11">
        <v>10</v>
      </c>
      <c r="D11" s="11">
        <v>20</v>
      </c>
      <c r="E11" s="12" t="s">
        <v>116</v>
      </c>
      <c r="F11" s="11">
        <v>18</v>
      </c>
      <c r="G11" s="11">
        <f>(C11+D11)/2</f>
        <v>15</v>
      </c>
      <c r="H11" s="11">
        <f>F11*G11</f>
        <v>270</v>
      </c>
      <c r="I11" s="11">
        <f>F11*G11*G11</f>
        <v>4050</v>
      </c>
      <c r="J11" s="11">
        <f>F11</f>
        <v>18</v>
      </c>
    </row>
    <row r="12" spans="1:11" x14ac:dyDescent="0.35">
      <c r="C12" s="11">
        <v>20</v>
      </c>
      <c r="D12" s="11">
        <v>30</v>
      </c>
      <c r="E12" s="11" t="s">
        <v>117</v>
      </c>
      <c r="F12" s="11">
        <v>30</v>
      </c>
      <c r="G12" s="11">
        <f t="shared" ref="G12:G17" si="0">(C12+D12)/2</f>
        <v>25</v>
      </c>
      <c r="H12" s="11">
        <f t="shared" ref="H12:H17" si="1">F12*G12</f>
        <v>750</v>
      </c>
      <c r="I12" s="11">
        <f t="shared" ref="I12:I17" si="2">F12*G12*G12</f>
        <v>18750</v>
      </c>
      <c r="J12" s="11">
        <f>J11+F12</f>
        <v>48</v>
      </c>
      <c r="K12" s="10" t="s">
        <v>139</v>
      </c>
    </row>
    <row r="13" spans="1:11" x14ac:dyDescent="0.35">
      <c r="C13" s="11">
        <v>30</v>
      </c>
      <c r="D13" s="11">
        <v>40</v>
      </c>
      <c r="E13" s="11" t="s">
        <v>118</v>
      </c>
      <c r="F13" s="11">
        <v>40</v>
      </c>
      <c r="G13" s="11">
        <f t="shared" si="0"/>
        <v>35</v>
      </c>
      <c r="H13" s="11">
        <f t="shared" si="1"/>
        <v>1400</v>
      </c>
      <c r="I13" s="11">
        <f t="shared" si="2"/>
        <v>49000</v>
      </c>
      <c r="J13" s="11">
        <f t="shared" ref="J13:J17" si="3">J12+F13</f>
        <v>88</v>
      </c>
      <c r="K13" s="10" t="s">
        <v>140</v>
      </c>
    </row>
    <row r="14" spans="1:11" x14ac:dyDescent="0.35">
      <c r="C14" s="11">
        <v>40</v>
      </c>
      <c r="D14" s="11">
        <v>50</v>
      </c>
      <c r="E14" s="11" t="s">
        <v>119</v>
      </c>
      <c r="F14" s="11">
        <v>55</v>
      </c>
      <c r="G14" s="11">
        <f t="shared" si="0"/>
        <v>45</v>
      </c>
      <c r="H14" s="11">
        <f t="shared" si="1"/>
        <v>2475</v>
      </c>
      <c r="I14" s="11">
        <f t="shared" si="2"/>
        <v>111375</v>
      </c>
      <c r="J14" s="13">
        <f t="shared" si="3"/>
        <v>143</v>
      </c>
      <c r="K14" s="10" t="s">
        <v>133</v>
      </c>
    </row>
    <row r="15" spans="1:11" x14ac:dyDescent="0.35">
      <c r="C15" s="11">
        <v>50</v>
      </c>
      <c r="D15" s="11">
        <v>60</v>
      </c>
      <c r="E15" s="11" t="s">
        <v>120</v>
      </c>
      <c r="F15" s="11">
        <v>38</v>
      </c>
      <c r="G15" s="11">
        <f t="shared" si="0"/>
        <v>55</v>
      </c>
      <c r="H15" s="11">
        <f t="shared" si="1"/>
        <v>2090</v>
      </c>
      <c r="I15" s="11">
        <f t="shared" si="2"/>
        <v>114950</v>
      </c>
      <c r="J15" s="11">
        <f t="shared" si="3"/>
        <v>181</v>
      </c>
      <c r="K15" s="10" t="s">
        <v>141</v>
      </c>
    </row>
    <row r="16" spans="1:11" x14ac:dyDescent="0.35">
      <c r="C16" s="11">
        <v>60</v>
      </c>
      <c r="D16" s="11">
        <v>70</v>
      </c>
      <c r="E16" s="11" t="s">
        <v>121</v>
      </c>
      <c r="F16" s="11">
        <v>20</v>
      </c>
      <c r="G16" s="11">
        <f t="shared" si="0"/>
        <v>65</v>
      </c>
      <c r="H16" s="11">
        <f t="shared" si="1"/>
        <v>1300</v>
      </c>
      <c r="I16" s="11">
        <f t="shared" si="2"/>
        <v>84500</v>
      </c>
      <c r="J16" s="11">
        <f t="shared" si="3"/>
        <v>201</v>
      </c>
    </row>
    <row r="17" spans="3:10" x14ac:dyDescent="0.35">
      <c r="C17" s="11">
        <v>70</v>
      </c>
      <c r="D17" s="11">
        <v>80</v>
      </c>
      <c r="E17" s="11" t="s">
        <v>122</v>
      </c>
      <c r="F17" s="11">
        <v>16</v>
      </c>
      <c r="G17" s="11">
        <f t="shared" si="0"/>
        <v>75</v>
      </c>
      <c r="H17" s="11">
        <f t="shared" si="1"/>
        <v>1200</v>
      </c>
      <c r="I17" s="11">
        <f t="shared" si="2"/>
        <v>90000</v>
      </c>
      <c r="J17" s="11">
        <f t="shared" si="3"/>
        <v>217</v>
      </c>
    </row>
    <row r="18" spans="3:10" x14ac:dyDescent="0.35">
      <c r="F18" s="14">
        <f>SUM(F11:F17)</f>
        <v>217</v>
      </c>
      <c r="H18" s="14">
        <f>SUM(H11:H17)</f>
        <v>9485</v>
      </c>
      <c r="I18" s="14">
        <f>SUM(I11:I17)</f>
        <v>472625</v>
      </c>
    </row>
    <row r="20" spans="3:10" x14ac:dyDescent="0.35">
      <c r="C20" s="14" t="s">
        <v>131</v>
      </c>
      <c r="D20" s="19">
        <f>D17-C17</f>
        <v>10</v>
      </c>
      <c r="F20" s="10" t="s">
        <v>137</v>
      </c>
      <c r="G20" s="10">
        <f>($I$18-(($H$18*$H$18)/$F$18))/$F$18</f>
        <v>267.45949160101077</v>
      </c>
    </row>
    <row r="21" spans="3:10" x14ac:dyDescent="0.35">
      <c r="C21" s="14" t="s">
        <v>132</v>
      </c>
      <c r="D21" s="19">
        <f>H18/F18</f>
        <v>43.70967741935484</v>
      </c>
      <c r="F21" s="10" t="s">
        <v>138</v>
      </c>
      <c r="G21" s="10">
        <f>SQRT(G20)</f>
        <v>16.354188809018037</v>
      </c>
    </row>
    <row r="22" spans="3:10" x14ac:dyDescent="0.35">
      <c r="C22" s="14" t="s">
        <v>133</v>
      </c>
      <c r="D22" s="19">
        <f>F18/2</f>
        <v>108.5</v>
      </c>
    </row>
    <row r="23" spans="3:10" x14ac:dyDescent="0.35">
      <c r="C23" s="14" t="s">
        <v>134</v>
      </c>
      <c r="D23" s="19">
        <f>C14+(($D$22-J13)/F14)*$D$20</f>
        <v>43.727272727272727</v>
      </c>
      <c r="F23" s="19" t="s">
        <v>142</v>
      </c>
      <c r="G23" s="19"/>
      <c r="H23" s="19">
        <f>3*(D21-D23)/G21</f>
        <v>-3.2276699486649602E-3</v>
      </c>
    </row>
    <row r="27" spans="3:10" x14ac:dyDescent="0.35">
      <c r="C27" s="10" t="s">
        <v>140</v>
      </c>
      <c r="D27" s="10">
        <f>$F$18/4</f>
        <v>54.25</v>
      </c>
      <c r="F27" s="10" t="s">
        <v>141</v>
      </c>
      <c r="G27" s="10">
        <f>($F$18*3)/4</f>
        <v>162.75</v>
      </c>
    </row>
    <row r="28" spans="3:10" x14ac:dyDescent="0.35">
      <c r="C28" s="10" t="s">
        <v>143</v>
      </c>
      <c r="D28" s="10">
        <f>C13+((($F$18*0.25)-J12)/F13)*$D$20</f>
        <v>31.5625</v>
      </c>
      <c r="F28" s="10" t="s">
        <v>144</v>
      </c>
      <c r="G28" s="10">
        <f>C15+((($F$18*0.75)-J14)/F15)*D20</f>
        <v>55.19736842105263</v>
      </c>
    </row>
    <row r="30" spans="3:10" x14ac:dyDescent="0.35">
      <c r="C30" s="19" t="s">
        <v>145</v>
      </c>
      <c r="D30" s="19"/>
      <c r="E30" s="19">
        <f>(G28+D28-(2*D23))/(G28-D28)</f>
        <v>-2.9392041500601009E-2</v>
      </c>
    </row>
  </sheetData>
  <pageMargins left="0.7" right="0.7" top="0.75" bottom="0.75" header="0.3" footer="0.3"/>
  <pageSetup paperSize="9" orientation="portrait" horizontalDpi="4294967295" verticalDpi="4294967295" r:id="rId1"/>
  <ignoredErrors>
    <ignoredError sqref="C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6"/>
  <sheetViews>
    <sheetView showGridLines="0" topLeftCell="A31" workbookViewId="0">
      <selection activeCell="E45" sqref="E45"/>
    </sheetView>
  </sheetViews>
  <sheetFormatPr defaultRowHeight="15.5" x14ac:dyDescent="0.35"/>
  <cols>
    <col min="1" max="1" width="4.75" customWidth="1"/>
    <col min="2" max="2" width="12.33203125" bestFit="1" customWidth="1"/>
    <col min="3" max="3" width="12.25" bestFit="1" customWidth="1"/>
    <col min="4" max="4" width="17.25" bestFit="1" customWidth="1"/>
    <col min="5" max="5" width="15.83203125" bestFit="1" customWidth="1"/>
  </cols>
  <sheetData>
    <row r="1" spans="1:7" x14ac:dyDescent="0.35">
      <c r="A1" t="s">
        <v>85</v>
      </c>
      <c r="B1" t="s">
        <v>86</v>
      </c>
    </row>
    <row r="2" spans="1:7" x14ac:dyDescent="0.35">
      <c r="B2" t="s">
        <v>87</v>
      </c>
    </row>
    <row r="3" spans="1:7" x14ac:dyDescent="0.35">
      <c r="B3" t="s">
        <v>88</v>
      </c>
    </row>
    <row r="5" spans="1:7" x14ac:dyDescent="0.35">
      <c r="B5" s="4" t="s">
        <v>24</v>
      </c>
      <c r="C5" s="4" t="s">
        <v>25</v>
      </c>
      <c r="D5" s="2" t="s">
        <v>27</v>
      </c>
      <c r="E5" s="2" t="s">
        <v>26</v>
      </c>
      <c r="G5" s="3" t="s">
        <v>84</v>
      </c>
    </row>
    <row r="6" spans="1:7" x14ac:dyDescent="0.35">
      <c r="B6" t="s">
        <v>28</v>
      </c>
      <c r="C6" t="s">
        <v>0</v>
      </c>
      <c r="D6" s="1">
        <v>53</v>
      </c>
      <c r="E6" s="1">
        <v>2.9</v>
      </c>
    </row>
    <row r="7" spans="1:7" x14ac:dyDescent="0.35">
      <c r="B7" t="s">
        <v>29</v>
      </c>
      <c r="C7" t="s">
        <v>1</v>
      </c>
      <c r="D7" s="1">
        <v>59</v>
      </c>
      <c r="E7" s="1">
        <v>0.6</v>
      </c>
      <c r="G7" t="s">
        <v>89</v>
      </c>
    </row>
    <row r="8" spans="1:7" x14ac:dyDescent="0.35">
      <c r="B8" t="s">
        <v>30</v>
      </c>
      <c r="C8" t="s">
        <v>2</v>
      </c>
      <c r="D8" s="1">
        <v>45</v>
      </c>
      <c r="E8" s="1">
        <v>20.2</v>
      </c>
      <c r="G8" t="s">
        <v>90</v>
      </c>
    </row>
    <row r="9" spans="1:7" x14ac:dyDescent="0.35">
      <c r="B9" t="s">
        <v>31</v>
      </c>
      <c r="C9" t="s">
        <v>3</v>
      </c>
      <c r="D9" s="1">
        <v>53</v>
      </c>
      <c r="E9" s="1">
        <v>1.6</v>
      </c>
      <c r="G9" t="s">
        <v>91</v>
      </c>
    </row>
    <row r="10" spans="1:7" x14ac:dyDescent="0.35">
      <c r="B10" t="s">
        <v>32</v>
      </c>
      <c r="C10" t="s">
        <v>4</v>
      </c>
      <c r="D10" s="1">
        <v>44</v>
      </c>
      <c r="E10" s="1">
        <v>43.8</v>
      </c>
      <c r="G10" t="s">
        <v>92</v>
      </c>
    </row>
    <row r="11" spans="1:7" x14ac:dyDescent="0.35">
      <c r="B11" t="s">
        <v>33</v>
      </c>
      <c r="C11" t="s">
        <v>19</v>
      </c>
      <c r="D11" s="1">
        <v>40</v>
      </c>
      <c r="E11" s="16">
        <v>94.7</v>
      </c>
    </row>
    <row r="12" spans="1:7" x14ac:dyDescent="0.35">
      <c r="B12" t="s">
        <v>34</v>
      </c>
      <c r="C12" t="s">
        <v>20</v>
      </c>
      <c r="D12" s="1">
        <v>49</v>
      </c>
      <c r="E12" s="1">
        <v>4.3</v>
      </c>
    </row>
    <row r="13" spans="1:7" x14ac:dyDescent="0.35">
      <c r="B13" t="s">
        <v>35</v>
      </c>
      <c r="C13" t="s">
        <v>5</v>
      </c>
      <c r="D13" s="1">
        <v>41</v>
      </c>
      <c r="E13" s="1">
        <v>36.700000000000003</v>
      </c>
    </row>
    <row r="14" spans="1:7" x14ac:dyDescent="0.35">
      <c r="B14" t="s">
        <v>36</v>
      </c>
      <c r="C14" t="s">
        <v>6</v>
      </c>
      <c r="D14" s="1">
        <v>43</v>
      </c>
      <c r="E14" s="1">
        <v>11.2</v>
      </c>
    </row>
    <row r="15" spans="1:7" x14ac:dyDescent="0.35">
      <c r="B15" t="s">
        <v>37</v>
      </c>
      <c r="C15" t="s">
        <v>6</v>
      </c>
      <c r="D15" s="1">
        <v>43</v>
      </c>
      <c r="E15" s="1">
        <v>68.099999999999994</v>
      </c>
    </row>
    <row r="16" spans="1:7" x14ac:dyDescent="0.35">
      <c r="B16" t="s">
        <v>38</v>
      </c>
      <c r="C16" t="s">
        <v>6</v>
      </c>
      <c r="D16" s="1">
        <v>44</v>
      </c>
      <c r="E16" s="1">
        <v>27.5</v>
      </c>
    </row>
    <row r="17" spans="2:5" x14ac:dyDescent="0.35">
      <c r="B17" t="s">
        <v>39</v>
      </c>
      <c r="C17" t="s">
        <v>1</v>
      </c>
      <c r="D17" s="1">
        <v>57</v>
      </c>
      <c r="E17" s="1">
        <v>1.5</v>
      </c>
    </row>
    <row r="18" spans="2:5" x14ac:dyDescent="0.35">
      <c r="B18" t="s">
        <v>40</v>
      </c>
      <c r="C18" t="s">
        <v>7</v>
      </c>
      <c r="D18" s="1">
        <v>36</v>
      </c>
      <c r="E18" s="1">
        <v>53.8</v>
      </c>
    </row>
    <row r="19" spans="2:5" x14ac:dyDescent="0.35">
      <c r="B19" t="s">
        <v>41</v>
      </c>
      <c r="C19" t="s">
        <v>8</v>
      </c>
      <c r="D19" s="1">
        <v>42</v>
      </c>
      <c r="E19" s="1">
        <v>42.7</v>
      </c>
    </row>
    <row r="20" spans="2:5" x14ac:dyDescent="0.35">
      <c r="B20" t="s">
        <v>42</v>
      </c>
      <c r="C20" t="s">
        <v>9</v>
      </c>
      <c r="D20" s="1">
        <v>40</v>
      </c>
      <c r="E20" s="1">
        <v>40.5</v>
      </c>
    </row>
    <row r="21" spans="2:5" x14ac:dyDescent="0.35">
      <c r="B21" t="s">
        <v>43</v>
      </c>
      <c r="C21" t="s">
        <v>1</v>
      </c>
      <c r="D21" s="1">
        <v>60</v>
      </c>
      <c r="E21" s="1">
        <v>0.1</v>
      </c>
    </row>
    <row r="22" spans="2:5" x14ac:dyDescent="0.35">
      <c r="B22" t="s">
        <v>44</v>
      </c>
      <c r="C22" t="s">
        <v>10</v>
      </c>
      <c r="D22" s="1">
        <v>44</v>
      </c>
      <c r="E22" s="1">
        <v>25.9</v>
      </c>
    </row>
    <row r="23" spans="2:5" x14ac:dyDescent="0.35">
      <c r="B23" t="s">
        <v>45</v>
      </c>
      <c r="C23" t="s">
        <v>11</v>
      </c>
      <c r="D23" s="1">
        <v>58</v>
      </c>
      <c r="E23" s="1">
        <v>0</v>
      </c>
    </row>
    <row r="24" spans="2:5" x14ac:dyDescent="0.35">
      <c r="B24" t="s">
        <v>23</v>
      </c>
      <c r="C24" t="s">
        <v>12</v>
      </c>
      <c r="D24" s="1">
        <v>48</v>
      </c>
      <c r="E24" s="1">
        <v>13.4</v>
      </c>
    </row>
    <row r="25" spans="2:5" x14ac:dyDescent="0.35">
      <c r="B25" t="s">
        <v>21</v>
      </c>
      <c r="C25" t="s">
        <v>13</v>
      </c>
      <c r="D25" s="1">
        <v>59</v>
      </c>
      <c r="E25" s="1">
        <v>0.3</v>
      </c>
    </row>
    <row r="26" spans="2:5" x14ac:dyDescent="0.35">
      <c r="B26" t="s">
        <v>22</v>
      </c>
      <c r="C26" t="s">
        <v>14</v>
      </c>
      <c r="D26" s="1">
        <v>56</v>
      </c>
      <c r="E26" s="1">
        <v>0</v>
      </c>
    </row>
    <row r="27" spans="2:5" x14ac:dyDescent="0.35">
      <c r="B27" t="s">
        <v>46</v>
      </c>
      <c r="C27" t="s">
        <v>15</v>
      </c>
      <c r="D27" s="1">
        <v>49</v>
      </c>
      <c r="E27" s="1">
        <v>12.5</v>
      </c>
    </row>
    <row r="28" spans="2:5" x14ac:dyDescent="0.35">
      <c r="B28" t="s">
        <v>47</v>
      </c>
      <c r="C28" t="s">
        <v>16</v>
      </c>
      <c r="D28" s="1">
        <v>54</v>
      </c>
      <c r="E28" s="1">
        <v>3.8</v>
      </c>
    </row>
    <row r="29" spans="2:5" x14ac:dyDescent="0.35">
      <c r="B29" t="s">
        <v>48</v>
      </c>
      <c r="C29" t="s">
        <v>11</v>
      </c>
      <c r="D29" s="1">
        <v>70</v>
      </c>
      <c r="E29" s="1">
        <v>0</v>
      </c>
    </row>
    <row r="30" spans="2:5" x14ac:dyDescent="0.35">
      <c r="B30" t="s">
        <v>49</v>
      </c>
      <c r="C30" t="s">
        <v>17</v>
      </c>
      <c r="D30" s="1">
        <v>40</v>
      </c>
      <c r="E30" s="1">
        <v>46.9</v>
      </c>
    </row>
    <row r="31" spans="2:5" x14ac:dyDescent="0.35">
      <c r="B31" t="s">
        <v>50</v>
      </c>
      <c r="C31" t="s">
        <v>18</v>
      </c>
      <c r="D31" s="1">
        <v>37</v>
      </c>
      <c r="E31" s="1">
        <v>54</v>
      </c>
    </row>
    <row r="32" spans="2:5" x14ac:dyDescent="0.35">
      <c r="B32" t="s">
        <v>51</v>
      </c>
      <c r="C32" t="s">
        <v>16</v>
      </c>
      <c r="D32" s="1">
        <v>49</v>
      </c>
      <c r="E32" s="1">
        <v>6.3</v>
      </c>
    </row>
    <row r="33" spans="2:5" x14ac:dyDescent="0.35">
      <c r="B33" t="s">
        <v>52</v>
      </c>
      <c r="C33" t="s">
        <v>53</v>
      </c>
      <c r="D33" s="1">
        <v>61</v>
      </c>
      <c r="E33" s="1">
        <v>0</v>
      </c>
    </row>
    <row r="34" spans="2:5" x14ac:dyDescent="0.35">
      <c r="B34" t="s">
        <v>19</v>
      </c>
      <c r="C34" t="s">
        <v>19</v>
      </c>
      <c r="D34" s="1">
        <v>48</v>
      </c>
      <c r="E34" s="1">
        <v>25.1</v>
      </c>
    </row>
    <row r="35" spans="2:5" x14ac:dyDescent="0.35">
      <c r="B35" t="s">
        <v>54</v>
      </c>
      <c r="C35" t="s">
        <v>55</v>
      </c>
      <c r="D35" s="1">
        <v>51</v>
      </c>
      <c r="E35" s="1">
        <v>7.8</v>
      </c>
    </row>
    <row r="36" spans="2:5" x14ac:dyDescent="0.35">
      <c r="B36" t="s">
        <v>56</v>
      </c>
      <c r="C36" t="s">
        <v>11</v>
      </c>
      <c r="D36" s="1">
        <v>63</v>
      </c>
      <c r="E36" s="1">
        <v>0</v>
      </c>
    </row>
    <row r="37" spans="2:5" x14ac:dyDescent="0.35">
      <c r="B37" t="s">
        <v>57</v>
      </c>
      <c r="C37" t="s">
        <v>58</v>
      </c>
      <c r="D37" s="1">
        <v>47</v>
      </c>
      <c r="E37" s="1">
        <v>22.4</v>
      </c>
    </row>
    <row r="38" spans="2:5" x14ac:dyDescent="0.35">
      <c r="B38" t="s">
        <v>59</v>
      </c>
      <c r="C38" t="s">
        <v>60</v>
      </c>
      <c r="D38" s="1">
        <v>63</v>
      </c>
      <c r="E38" s="1">
        <v>0</v>
      </c>
    </row>
    <row r="39" spans="2:5" x14ac:dyDescent="0.35">
      <c r="B39" t="s">
        <v>61</v>
      </c>
      <c r="C39" t="s">
        <v>58</v>
      </c>
      <c r="D39" s="1">
        <v>42</v>
      </c>
      <c r="E39" s="1">
        <v>41.9</v>
      </c>
    </row>
    <row r="40" spans="2:5" x14ac:dyDescent="0.35">
      <c r="B40" t="s">
        <v>62</v>
      </c>
      <c r="C40" t="s">
        <v>63</v>
      </c>
      <c r="D40" s="1">
        <v>45</v>
      </c>
      <c r="E40" s="1">
        <v>3</v>
      </c>
    </row>
    <row r="41" spans="2:5" x14ac:dyDescent="0.35">
      <c r="B41" t="s">
        <v>64</v>
      </c>
      <c r="C41" t="s">
        <v>65</v>
      </c>
      <c r="D41" s="1">
        <v>43</v>
      </c>
      <c r="E41" s="1">
        <v>33.799999999999997</v>
      </c>
    </row>
    <row r="42" spans="2:5" x14ac:dyDescent="0.35">
      <c r="B42" t="s">
        <v>66</v>
      </c>
      <c r="C42" t="s">
        <v>20</v>
      </c>
      <c r="D42" s="1">
        <v>50</v>
      </c>
      <c r="E42" s="1">
        <v>3.9</v>
      </c>
    </row>
    <row r="43" spans="2:5" x14ac:dyDescent="0.35">
      <c r="B43" t="s">
        <v>67</v>
      </c>
      <c r="C43" t="s">
        <v>68</v>
      </c>
      <c r="D43" s="1">
        <v>48</v>
      </c>
      <c r="E43" s="1">
        <v>10.3</v>
      </c>
    </row>
    <row r="44" spans="2:5" x14ac:dyDescent="0.35">
      <c r="B44" t="s">
        <v>69</v>
      </c>
      <c r="C44" t="s">
        <v>14</v>
      </c>
      <c r="D44" s="1">
        <v>53</v>
      </c>
      <c r="E44" s="1">
        <v>0</v>
      </c>
    </row>
    <row r="45" spans="2:5" x14ac:dyDescent="0.35">
      <c r="B45" t="s">
        <v>70</v>
      </c>
      <c r="C45" t="s">
        <v>19</v>
      </c>
      <c r="D45" s="1">
        <v>39</v>
      </c>
      <c r="E45" s="16">
        <v>99.5</v>
      </c>
    </row>
    <row r="46" spans="2:5" x14ac:dyDescent="0.35">
      <c r="B46" t="s">
        <v>71</v>
      </c>
      <c r="C46" t="s">
        <v>14</v>
      </c>
      <c r="D46" s="1">
        <v>48</v>
      </c>
      <c r="E46" s="1">
        <v>0</v>
      </c>
    </row>
    <row r="47" spans="2:5" x14ac:dyDescent="0.35">
      <c r="B47" t="s">
        <v>72</v>
      </c>
      <c r="C47" t="s">
        <v>83</v>
      </c>
      <c r="D47" s="1">
        <v>42</v>
      </c>
      <c r="E47" s="1">
        <v>56.2</v>
      </c>
    </row>
    <row r="48" spans="2:5" x14ac:dyDescent="0.35">
      <c r="B48" t="s">
        <v>73</v>
      </c>
      <c r="C48" t="s">
        <v>1</v>
      </c>
      <c r="D48" s="1">
        <v>59</v>
      </c>
      <c r="E48" s="1">
        <v>0.7</v>
      </c>
    </row>
    <row r="49" spans="2:5" x14ac:dyDescent="0.35">
      <c r="B49" t="s">
        <v>74</v>
      </c>
      <c r="C49" t="s">
        <v>14</v>
      </c>
      <c r="D49" s="1">
        <v>58</v>
      </c>
      <c r="E49" s="1">
        <v>0</v>
      </c>
    </row>
    <row r="50" spans="2:5" x14ac:dyDescent="0.35">
      <c r="B50" t="s">
        <v>75</v>
      </c>
      <c r="C50" t="s">
        <v>14</v>
      </c>
      <c r="D50" s="1">
        <v>51</v>
      </c>
      <c r="E50" s="1">
        <v>0</v>
      </c>
    </row>
    <row r="51" spans="2:5" x14ac:dyDescent="0.35">
      <c r="B51" t="s">
        <v>76</v>
      </c>
      <c r="C51" t="s">
        <v>14</v>
      </c>
      <c r="D51" s="1">
        <v>50</v>
      </c>
      <c r="E51" s="1">
        <v>0</v>
      </c>
    </row>
    <row r="52" spans="2:5" x14ac:dyDescent="0.35">
      <c r="B52" t="s">
        <v>77</v>
      </c>
      <c r="C52" t="s">
        <v>78</v>
      </c>
      <c r="D52" s="1">
        <v>46</v>
      </c>
      <c r="E52" s="1">
        <v>5</v>
      </c>
    </row>
    <row r="53" spans="2:5" x14ac:dyDescent="0.35">
      <c r="B53" t="s">
        <v>79</v>
      </c>
      <c r="C53" t="s">
        <v>12</v>
      </c>
      <c r="D53" s="1">
        <v>48</v>
      </c>
      <c r="E53" s="1">
        <v>17.7</v>
      </c>
    </row>
    <row r="54" spans="2:5" x14ac:dyDescent="0.35">
      <c r="B54" t="s">
        <v>80</v>
      </c>
      <c r="C54" t="s">
        <v>11</v>
      </c>
      <c r="D54" s="1">
        <v>65</v>
      </c>
      <c r="E54" s="1">
        <v>0</v>
      </c>
    </row>
    <row r="55" spans="2:5" x14ac:dyDescent="0.35">
      <c r="B55" t="s">
        <v>81</v>
      </c>
      <c r="C55" t="s">
        <v>68</v>
      </c>
      <c r="D55" s="1">
        <v>52</v>
      </c>
      <c r="E55" s="1">
        <v>5.8</v>
      </c>
    </row>
    <row r="56" spans="2:5" x14ac:dyDescent="0.35">
      <c r="B56" t="s">
        <v>78</v>
      </c>
      <c r="C56" t="s">
        <v>82</v>
      </c>
      <c r="D56" s="1">
        <v>50</v>
      </c>
      <c r="E56" s="1">
        <v>14.5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3"/>
  <sheetViews>
    <sheetView showGridLines="0" workbookViewId="0">
      <selection activeCell="H10" sqref="H10"/>
    </sheetView>
  </sheetViews>
  <sheetFormatPr defaultColWidth="8.25" defaultRowHeight="15.5" x14ac:dyDescent="0.35"/>
  <cols>
    <col min="1" max="1" width="4.75" style="6" customWidth="1"/>
    <col min="2" max="2" width="8.25" style="6"/>
    <col min="3" max="3" width="13.08203125" style="6" customWidth="1"/>
    <col min="4" max="4" width="11.75" style="6" customWidth="1"/>
    <col min="5" max="5" width="15.33203125" style="6" customWidth="1"/>
    <col min="6" max="6" width="12.25" style="6" bestFit="1" customWidth="1"/>
    <col min="7" max="7" width="8.25" style="6"/>
    <col min="8" max="8" width="10.75" style="6" bestFit="1" customWidth="1"/>
    <col min="9" max="9" width="9" style="6" bestFit="1" customWidth="1"/>
    <col min="10" max="10" width="12.25" style="6" bestFit="1" customWidth="1"/>
    <col min="11" max="12" width="8.25" style="6"/>
    <col min="13" max="14" width="10.75" style="6" bestFit="1" customWidth="1"/>
    <col min="15" max="15" width="12.25" style="6" bestFit="1" customWidth="1"/>
    <col min="16" max="16384" width="8.25" style="6"/>
  </cols>
  <sheetData>
    <row r="1" spans="1:15" x14ac:dyDescent="0.35">
      <c r="A1" s="6" t="s">
        <v>103</v>
      </c>
      <c r="B1" s="6" t="s">
        <v>104</v>
      </c>
    </row>
    <row r="2" spans="1:15" x14ac:dyDescent="0.35">
      <c r="B2" s="6" t="s">
        <v>105</v>
      </c>
    </row>
    <row r="4" spans="1:15" s="5" customFormat="1" ht="15" x14ac:dyDescent="0.3">
      <c r="B4" s="17" t="s">
        <v>93</v>
      </c>
      <c r="C4" s="17" t="s">
        <v>94</v>
      </c>
      <c r="D4" s="17" t="s">
        <v>95</v>
      </c>
      <c r="E4" s="17" t="s">
        <v>96</v>
      </c>
      <c r="G4" s="5" t="s">
        <v>84</v>
      </c>
    </row>
    <row r="5" spans="1:15" x14ac:dyDescent="0.35">
      <c r="B5" s="18" t="s">
        <v>97</v>
      </c>
      <c r="C5" s="18">
        <v>0.49</v>
      </c>
      <c r="D5" s="18">
        <v>0.46</v>
      </c>
      <c r="E5" s="18">
        <v>0.05</v>
      </c>
      <c r="G5" s="6" t="s">
        <v>106</v>
      </c>
    </row>
    <row r="6" spans="1:15" x14ac:dyDescent="0.35">
      <c r="B6" s="18" t="s">
        <v>98</v>
      </c>
      <c r="C6" s="18">
        <v>0.57999999999999996</v>
      </c>
      <c r="D6" s="18">
        <v>0.35</v>
      </c>
      <c r="E6" s="18">
        <v>7.0000000000000007E-2</v>
      </c>
      <c r="G6" s="6" t="s">
        <v>107</v>
      </c>
    </row>
    <row r="7" spans="1:15" x14ac:dyDescent="0.35">
      <c r="B7" s="18" t="s">
        <v>99</v>
      </c>
      <c r="C7" s="18">
        <v>0.44</v>
      </c>
      <c r="D7" s="18">
        <v>0.45</v>
      </c>
      <c r="E7" s="18">
        <v>0.11</v>
      </c>
      <c r="G7" s="6" t="s">
        <v>108</v>
      </c>
      <c r="I7" s="7"/>
      <c r="J7" s="7"/>
      <c r="L7" s="7"/>
      <c r="M7" s="7"/>
      <c r="N7" s="7"/>
      <c r="O7" s="7"/>
    </row>
    <row r="8" spans="1:15" x14ac:dyDescent="0.35">
      <c r="B8" s="18" t="s">
        <v>100</v>
      </c>
      <c r="C8" s="18">
        <v>0.28000000000000003</v>
      </c>
      <c r="D8" s="18">
        <v>0.57999999999999996</v>
      </c>
      <c r="E8" s="18">
        <v>0.14000000000000001</v>
      </c>
      <c r="G8" s="6" t="s">
        <v>109</v>
      </c>
      <c r="I8" s="7"/>
      <c r="J8" s="7"/>
      <c r="L8" s="7"/>
    </row>
    <row r="9" spans="1:15" x14ac:dyDescent="0.35">
      <c r="B9" s="18" t="s">
        <v>101</v>
      </c>
      <c r="C9" s="18">
        <v>0.22</v>
      </c>
      <c r="D9" s="18">
        <v>0.59</v>
      </c>
      <c r="E9" s="18">
        <v>0.19</v>
      </c>
      <c r="G9" s="6" t="s">
        <v>135</v>
      </c>
      <c r="H9" s="6" t="s">
        <v>136</v>
      </c>
      <c r="I9" s="7"/>
      <c r="J9" s="7"/>
      <c r="L9" s="7"/>
    </row>
    <row r="10" spans="1:15" x14ac:dyDescent="0.35">
      <c r="B10" s="18" t="s">
        <v>102</v>
      </c>
      <c r="C10" s="18">
        <v>0.11</v>
      </c>
      <c r="D10" s="18">
        <v>0.45</v>
      </c>
      <c r="E10" s="18">
        <v>0.44</v>
      </c>
      <c r="I10" s="7"/>
      <c r="J10" s="7"/>
      <c r="L10" s="7"/>
    </row>
    <row r="11" spans="1:15" x14ac:dyDescent="0.35">
      <c r="I11" s="7"/>
      <c r="J11" s="7"/>
      <c r="L11" s="7"/>
    </row>
    <row r="12" spans="1:15" x14ac:dyDescent="0.35">
      <c r="I12" s="7"/>
      <c r="J12" s="7"/>
      <c r="L12" s="7"/>
    </row>
    <row r="13" spans="1:15" x14ac:dyDescent="0.35">
      <c r="I13" s="7"/>
      <c r="J13" s="7"/>
      <c r="L13" s="7"/>
    </row>
    <row r="17" spans="7:16" x14ac:dyDescent="0.35">
      <c r="G17" s="7"/>
      <c r="M17" s="7"/>
    </row>
    <row r="18" spans="7:16" x14ac:dyDescent="0.35">
      <c r="G18" s="7"/>
      <c r="M18" s="7"/>
      <c r="N18" s="8"/>
      <c r="O18" s="8"/>
      <c r="P18" s="8"/>
    </row>
    <row r="19" spans="7:16" x14ac:dyDescent="0.35">
      <c r="G19" s="7"/>
      <c r="M19" s="7"/>
      <c r="N19" s="8"/>
      <c r="O19" s="8"/>
      <c r="P19" s="8"/>
    </row>
    <row r="20" spans="7:16" x14ac:dyDescent="0.35">
      <c r="G20" s="7"/>
      <c r="M20" s="7"/>
      <c r="N20" s="8"/>
      <c r="O20" s="8"/>
      <c r="P20" s="8"/>
    </row>
    <row r="21" spans="7:16" x14ac:dyDescent="0.35">
      <c r="G21" s="7"/>
      <c r="M21" s="7"/>
      <c r="N21" s="8"/>
      <c r="O21" s="8"/>
      <c r="P21" s="8"/>
    </row>
    <row r="22" spans="7:16" x14ac:dyDescent="0.35">
      <c r="G22" s="7"/>
      <c r="M22" s="7"/>
      <c r="N22" s="8"/>
      <c r="O22" s="8"/>
      <c r="P22" s="8"/>
    </row>
    <row r="23" spans="7:16" x14ac:dyDescent="0.35">
      <c r="G23" s="7"/>
      <c r="M23" s="7"/>
      <c r="N23" s="8"/>
      <c r="O23" s="8"/>
      <c r="P2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52"/>
  <sheetViews>
    <sheetView workbookViewId="0">
      <selection activeCell="C41" sqref="C41"/>
    </sheetView>
  </sheetViews>
  <sheetFormatPr defaultRowHeight="15.5" x14ac:dyDescent="0.35"/>
  <cols>
    <col min="2" max="2" width="16.75" bestFit="1" customWidth="1"/>
    <col min="3" max="3" width="15.58203125" bestFit="1" customWidth="1"/>
  </cols>
  <sheetData>
    <row r="1" spans="2:3" x14ac:dyDescent="0.35">
      <c r="B1" s="2" t="s">
        <v>27</v>
      </c>
      <c r="C1" s="2" t="s">
        <v>26</v>
      </c>
    </row>
    <row r="2" spans="2:3" x14ac:dyDescent="0.35">
      <c r="B2" s="1">
        <v>53</v>
      </c>
      <c r="C2" s="1">
        <v>2.9</v>
      </c>
    </row>
    <row r="3" spans="2:3" x14ac:dyDescent="0.35">
      <c r="B3" s="1">
        <v>59</v>
      </c>
      <c r="C3" s="1">
        <v>0.6</v>
      </c>
    </row>
    <row r="4" spans="2:3" x14ac:dyDescent="0.35">
      <c r="B4" s="1">
        <v>45</v>
      </c>
      <c r="C4" s="1">
        <v>20.2</v>
      </c>
    </row>
    <row r="5" spans="2:3" x14ac:dyDescent="0.35">
      <c r="B5" s="1">
        <v>53</v>
      </c>
      <c r="C5" s="1">
        <v>1.6</v>
      </c>
    </row>
    <row r="6" spans="2:3" x14ac:dyDescent="0.35">
      <c r="B6" s="1">
        <v>44</v>
      </c>
      <c r="C6" s="1">
        <v>43.8</v>
      </c>
    </row>
    <row r="7" spans="2:3" x14ac:dyDescent="0.35">
      <c r="B7" s="1">
        <v>40</v>
      </c>
      <c r="C7" s="16">
        <v>94.7</v>
      </c>
    </row>
    <row r="8" spans="2:3" x14ac:dyDescent="0.35">
      <c r="B8" s="1">
        <v>49</v>
      </c>
      <c r="C8" s="1">
        <v>4.3</v>
      </c>
    </row>
    <row r="9" spans="2:3" x14ac:dyDescent="0.35">
      <c r="B9" s="1">
        <v>41</v>
      </c>
      <c r="C9" s="1">
        <v>36.700000000000003</v>
      </c>
    </row>
    <row r="10" spans="2:3" x14ac:dyDescent="0.35">
      <c r="B10" s="1">
        <v>43</v>
      </c>
      <c r="C10" s="1">
        <v>11.2</v>
      </c>
    </row>
    <row r="11" spans="2:3" x14ac:dyDescent="0.35">
      <c r="B11" s="1">
        <v>43</v>
      </c>
      <c r="C11" s="1">
        <v>68.099999999999994</v>
      </c>
    </row>
    <row r="12" spans="2:3" x14ac:dyDescent="0.35">
      <c r="B12" s="1">
        <v>44</v>
      </c>
      <c r="C12" s="1">
        <v>27.5</v>
      </c>
    </row>
    <row r="13" spans="2:3" x14ac:dyDescent="0.35">
      <c r="B13" s="1">
        <v>57</v>
      </c>
      <c r="C13" s="1">
        <v>1.5</v>
      </c>
    </row>
    <row r="14" spans="2:3" x14ac:dyDescent="0.35">
      <c r="B14" s="1">
        <v>36</v>
      </c>
      <c r="C14" s="1">
        <v>53.8</v>
      </c>
    </row>
    <row r="15" spans="2:3" x14ac:dyDescent="0.35">
      <c r="B15" s="1">
        <v>42</v>
      </c>
      <c r="C15" s="1">
        <v>42.7</v>
      </c>
    </row>
    <row r="16" spans="2:3" x14ac:dyDescent="0.35">
      <c r="B16" s="1">
        <v>40</v>
      </c>
      <c r="C16" s="1">
        <v>40.5</v>
      </c>
    </row>
    <row r="17" spans="2:3" x14ac:dyDescent="0.35">
      <c r="B17" s="1">
        <v>60</v>
      </c>
      <c r="C17" s="1">
        <v>0.1</v>
      </c>
    </row>
    <row r="18" spans="2:3" x14ac:dyDescent="0.35">
      <c r="B18" s="1">
        <v>44</v>
      </c>
      <c r="C18" s="1">
        <v>25.9</v>
      </c>
    </row>
    <row r="19" spans="2:3" x14ac:dyDescent="0.35">
      <c r="B19" s="1">
        <v>58</v>
      </c>
      <c r="C19" s="1">
        <v>0</v>
      </c>
    </row>
    <row r="20" spans="2:3" x14ac:dyDescent="0.35">
      <c r="B20" s="1">
        <v>48</v>
      </c>
      <c r="C20" s="1">
        <v>13.4</v>
      </c>
    </row>
    <row r="21" spans="2:3" x14ac:dyDescent="0.35">
      <c r="B21" s="1">
        <v>59</v>
      </c>
      <c r="C21" s="1">
        <v>0.3</v>
      </c>
    </row>
    <row r="22" spans="2:3" x14ac:dyDescent="0.35">
      <c r="B22" s="1">
        <v>56</v>
      </c>
      <c r="C22" s="1">
        <v>0</v>
      </c>
    </row>
    <row r="23" spans="2:3" x14ac:dyDescent="0.35">
      <c r="B23" s="1">
        <v>49</v>
      </c>
      <c r="C23" s="1">
        <v>12.5</v>
      </c>
    </row>
    <row r="24" spans="2:3" x14ac:dyDescent="0.35">
      <c r="B24" s="1">
        <v>54</v>
      </c>
      <c r="C24" s="1">
        <v>3.8</v>
      </c>
    </row>
    <row r="25" spans="2:3" x14ac:dyDescent="0.35">
      <c r="B25" s="1">
        <v>70</v>
      </c>
      <c r="C25" s="1">
        <v>0</v>
      </c>
    </row>
    <row r="26" spans="2:3" x14ac:dyDescent="0.35">
      <c r="B26" s="1">
        <v>40</v>
      </c>
      <c r="C26" s="1">
        <v>46.9</v>
      </c>
    </row>
    <row r="27" spans="2:3" x14ac:dyDescent="0.35">
      <c r="B27" s="1">
        <v>37</v>
      </c>
      <c r="C27" s="1">
        <v>54</v>
      </c>
    </row>
    <row r="28" spans="2:3" x14ac:dyDescent="0.35">
      <c r="B28" s="1">
        <v>49</v>
      </c>
      <c r="C28" s="1">
        <v>6.3</v>
      </c>
    </row>
    <row r="29" spans="2:3" x14ac:dyDescent="0.35">
      <c r="B29" s="1">
        <v>61</v>
      </c>
      <c r="C29" s="1">
        <v>0</v>
      </c>
    </row>
    <row r="30" spans="2:3" x14ac:dyDescent="0.35">
      <c r="B30" s="1">
        <v>48</v>
      </c>
      <c r="C30" s="1">
        <v>25.1</v>
      </c>
    </row>
    <row r="31" spans="2:3" x14ac:dyDescent="0.35">
      <c r="B31" s="1">
        <v>51</v>
      </c>
      <c r="C31" s="1">
        <v>7.8</v>
      </c>
    </row>
    <row r="32" spans="2:3" x14ac:dyDescent="0.35">
      <c r="B32" s="1">
        <v>63</v>
      </c>
      <c r="C32" s="1">
        <v>0</v>
      </c>
    </row>
    <row r="33" spans="2:3" x14ac:dyDescent="0.35">
      <c r="B33" s="1">
        <v>47</v>
      </c>
      <c r="C33" s="1">
        <v>22.4</v>
      </c>
    </row>
    <row r="34" spans="2:3" x14ac:dyDescent="0.35">
      <c r="B34" s="1">
        <v>63</v>
      </c>
      <c r="C34" s="1">
        <v>0</v>
      </c>
    </row>
    <row r="35" spans="2:3" x14ac:dyDescent="0.35">
      <c r="B35" s="1">
        <v>42</v>
      </c>
      <c r="C35" s="1">
        <v>41.9</v>
      </c>
    </row>
    <row r="36" spans="2:3" x14ac:dyDescent="0.35">
      <c r="B36" s="1">
        <v>45</v>
      </c>
      <c r="C36" s="1">
        <v>3</v>
      </c>
    </row>
    <row r="37" spans="2:3" x14ac:dyDescent="0.35">
      <c r="B37" s="1">
        <v>43</v>
      </c>
      <c r="C37" s="1">
        <v>33.799999999999997</v>
      </c>
    </row>
    <row r="38" spans="2:3" x14ac:dyDescent="0.35">
      <c r="B38" s="1">
        <v>50</v>
      </c>
      <c r="C38" s="1">
        <v>3.9</v>
      </c>
    </row>
    <row r="39" spans="2:3" x14ac:dyDescent="0.35">
      <c r="B39" s="1">
        <v>48</v>
      </c>
      <c r="C39" s="1">
        <v>10.3</v>
      </c>
    </row>
    <row r="40" spans="2:3" x14ac:dyDescent="0.35">
      <c r="B40" s="1">
        <v>53</v>
      </c>
      <c r="C40" s="1">
        <v>0</v>
      </c>
    </row>
    <row r="41" spans="2:3" x14ac:dyDescent="0.35">
      <c r="B41" s="1">
        <v>39</v>
      </c>
      <c r="C41" s="16">
        <v>99.5</v>
      </c>
    </row>
    <row r="42" spans="2:3" x14ac:dyDescent="0.35">
      <c r="B42" s="1">
        <v>48</v>
      </c>
      <c r="C42" s="1">
        <v>0</v>
      </c>
    </row>
    <row r="43" spans="2:3" x14ac:dyDescent="0.35">
      <c r="B43" s="1">
        <v>42</v>
      </c>
      <c r="C43" s="1">
        <v>56.2</v>
      </c>
    </row>
    <row r="44" spans="2:3" x14ac:dyDescent="0.35">
      <c r="B44" s="1">
        <v>59</v>
      </c>
      <c r="C44" s="1">
        <v>0.7</v>
      </c>
    </row>
    <row r="45" spans="2:3" x14ac:dyDescent="0.35">
      <c r="B45" s="1">
        <v>58</v>
      </c>
      <c r="C45" s="1">
        <v>0</v>
      </c>
    </row>
    <row r="46" spans="2:3" x14ac:dyDescent="0.35">
      <c r="B46" s="1">
        <v>51</v>
      </c>
      <c r="C46" s="1">
        <v>0</v>
      </c>
    </row>
    <row r="47" spans="2:3" x14ac:dyDescent="0.35">
      <c r="B47" s="1">
        <v>50</v>
      </c>
      <c r="C47" s="1">
        <v>0</v>
      </c>
    </row>
    <row r="48" spans="2:3" x14ac:dyDescent="0.35">
      <c r="B48" s="1">
        <v>46</v>
      </c>
      <c r="C48" s="1">
        <v>5</v>
      </c>
    </row>
    <row r="49" spans="2:3" x14ac:dyDescent="0.35">
      <c r="B49" s="1">
        <v>48</v>
      </c>
      <c r="C49" s="1">
        <v>17.7</v>
      </c>
    </row>
    <row r="50" spans="2:3" x14ac:dyDescent="0.35">
      <c r="B50" s="1">
        <v>65</v>
      </c>
      <c r="C50" s="1">
        <v>0</v>
      </c>
    </row>
    <row r="51" spans="2:3" x14ac:dyDescent="0.35">
      <c r="B51" s="1">
        <v>52</v>
      </c>
      <c r="C51" s="1">
        <v>5.8</v>
      </c>
    </row>
    <row r="52" spans="2:3" x14ac:dyDescent="0.35">
      <c r="B52" s="1">
        <v>50</v>
      </c>
      <c r="C52" s="1">
        <v>14.5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D9"/>
  <sheetViews>
    <sheetView workbookViewId="0">
      <selection activeCell="C12" sqref="C12"/>
    </sheetView>
  </sheetViews>
  <sheetFormatPr defaultRowHeight="15.5" x14ac:dyDescent="0.35"/>
  <cols>
    <col min="2" max="2" width="10.83203125" bestFit="1" customWidth="1"/>
    <col min="3" max="3" width="9.58203125" bestFit="1" customWidth="1"/>
    <col min="4" max="4" width="13" bestFit="1" customWidth="1"/>
  </cols>
  <sheetData>
    <row r="3" spans="1:4" x14ac:dyDescent="0.35">
      <c r="A3" s="17" t="s">
        <v>93</v>
      </c>
      <c r="B3" s="17" t="s">
        <v>94</v>
      </c>
      <c r="C3" s="17" t="s">
        <v>95</v>
      </c>
      <c r="D3" s="17" t="s">
        <v>96</v>
      </c>
    </row>
    <row r="4" spans="1:4" x14ac:dyDescent="0.35">
      <c r="A4" s="18" t="s">
        <v>97</v>
      </c>
      <c r="B4" s="18">
        <v>0.49</v>
      </c>
      <c r="C4" s="18">
        <v>0.46</v>
      </c>
      <c r="D4" s="18">
        <v>0.05</v>
      </c>
    </row>
    <row r="5" spans="1:4" x14ac:dyDescent="0.35">
      <c r="A5" s="18" t="s">
        <v>98</v>
      </c>
      <c r="B5" s="18">
        <v>0.57999999999999996</v>
      </c>
      <c r="C5" s="18">
        <v>0.35</v>
      </c>
      <c r="D5" s="18">
        <v>7.0000000000000007E-2</v>
      </c>
    </row>
    <row r="6" spans="1:4" x14ac:dyDescent="0.35">
      <c r="A6" s="18" t="s">
        <v>99</v>
      </c>
      <c r="B6" s="18">
        <v>0.44</v>
      </c>
      <c r="C6" s="18">
        <v>0.45</v>
      </c>
      <c r="D6" s="18">
        <v>0.11</v>
      </c>
    </row>
    <row r="7" spans="1:4" x14ac:dyDescent="0.35">
      <c r="A7" s="18" t="s">
        <v>100</v>
      </c>
      <c r="B7" s="18">
        <v>0.28000000000000003</v>
      </c>
      <c r="C7" s="18">
        <v>0.57999999999999996</v>
      </c>
      <c r="D7" s="18">
        <v>0.14000000000000001</v>
      </c>
    </row>
    <row r="8" spans="1:4" x14ac:dyDescent="0.35">
      <c r="A8" s="18" t="s">
        <v>101</v>
      </c>
      <c r="B8" s="18">
        <v>0.22</v>
      </c>
      <c r="C8" s="18">
        <v>0.59</v>
      </c>
      <c r="D8" s="18">
        <v>0.19</v>
      </c>
    </row>
    <row r="9" spans="1:4" x14ac:dyDescent="0.35">
      <c r="A9" s="18" t="s">
        <v>102</v>
      </c>
      <c r="B9" s="18">
        <v>0.11</v>
      </c>
      <c r="C9" s="18">
        <v>0.45</v>
      </c>
      <c r="D9" s="18">
        <v>0.44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Q1.</vt:lpstr>
      <vt:lpstr>Q2.</vt:lpstr>
      <vt:lpstr>Q3.</vt:lpstr>
      <vt:lpstr>Sheet1</vt:lpstr>
      <vt:lpstr>Sheet2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HP</cp:lastModifiedBy>
  <dcterms:created xsi:type="dcterms:W3CDTF">2012-07-20T03:48:50Z</dcterms:created>
  <dcterms:modified xsi:type="dcterms:W3CDTF">2022-10-15T14:47:57Z</dcterms:modified>
</cp:coreProperties>
</file>