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uri\Downloads\Data analytics with Excel (SEC)\"/>
    </mc:Choice>
  </mc:AlternateContent>
  <xr:revisionPtr revIDLastSave="0" documentId="13_ncr:1_{3DE8F91C-02E3-4B6F-B809-298269E75499}" xr6:coauthVersionLast="47" xr6:coauthVersionMax="47" xr10:uidLastSave="{00000000-0000-0000-0000-000000000000}"/>
  <bookViews>
    <workbookView xWindow="-108" yWindow="-108" windowWidth="23256" windowHeight="13176" xr2:uid="{35FF83B9-4BD1-4D3C-BE55-F4CA1DA6F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9" i="1" l="1"/>
  <c r="M118" i="1"/>
  <c r="M117" i="1"/>
  <c r="M116" i="1"/>
  <c r="M115" i="1"/>
  <c r="M114" i="1"/>
  <c r="M113" i="1"/>
  <c r="M112" i="1"/>
  <c r="M101" i="1" a="1"/>
  <c r="M101" i="1" s="1"/>
  <c r="M100" i="1"/>
  <c r="M89" i="1" a="1"/>
  <c r="M89" i="1" s="1"/>
  <c r="M88" i="1"/>
  <c r="M87" i="1" a="1"/>
  <c r="M87" i="1" s="1"/>
  <c r="M86" i="1"/>
  <c r="M85" i="1"/>
  <c r="M84" i="1"/>
  <c r="M83" i="1" a="1"/>
  <c r="M83" i="1" s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 a="1"/>
  <c r="M40" i="1" s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13" i="1"/>
  <c r="M23" i="1"/>
  <c r="M22" i="1"/>
  <c r="M21" i="1"/>
  <c r="M20" i="1"/>
  <c r="M19" i="1"/>
  <c r="M18" i="1"/>
  <c r="M17" i="1"/>
  <c r="M16" i="1"/>
  <c r="M15" i="1"/>
  <c r="M14" i="1"/>
  <c r="M6" i="1"/>
  <c r="M12" i="1"/>
  <c r="M11" i="1"/>
  <c r="M10" i="1"/>
  <c r="M9" i="1"/>
  <c r="M8" i="1"/>
  <c r="M7" i="1"/>
  <c r="M4" i="1"/>
  <c r="M5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<sst xmlns="http://schemas.openxmlformats.org/spreadsheetml/2006/main" count="122" uniqueCount="122">
  <si>
    <t>Product ID</t>
  </si>
  <si>
    <t>Product Name</t>
  </si>
  <si>
    <t>Quantity Sold</t>
  </si>
  <si>
    <t>Unit Price</t>
  </si>
  <si>
    <t>Sales-Date</t>
  </si>
  <si>
    <t>Laptop</t>
  </si>
  <si>
    <t>Tablet</t>
  </si>
  <si>
    <t>Smartphone</t>
  </si>
  <si>
    <t>Headphones</t>
  </si>
  <si>
    <t>Monitor</t>
  </si>
  <si>
    <t>Keyboard</t>
  </si>
  <si>
    <t>Mouse</t>
  </si>
  <si>
    <t>Printer</t>
  </si>
  <si>
    <t>Router</t>
  </si>
  <si>
    <t>Speaker</t>
  </si>
  <si>
    <t>Functions</t>
  </si>
  <si>
    <t>1.SUM</t>
  </si>
  <si>
    <t>2.SUMIF</t>
  </si>
  <si>
    <t>3.SUMPRODUCT</t>
  </si>
  <si>
    <t>4.SUMSQ</t>
  </si>
  <si>
    <t>5.SUMIFS</t>
  </si>
  <si>
    <t>6.SERIESSUM</t>
  </si>
  <si>
    <t>7.COUNT</t>
  </si>
  <si>
    <t>8.COUNTA</t>
  </si>
  <si>
    <t>9.COUNTBLANK</t>
  </si>
  <si>
    <t>10.COUNTIF</t>
  </si>
  <si>
    <t>11.COUNTIFS</t>
  </si>
  <si>
    <t>12.MAX</t>
  </si>
  <si>
    <t>13.MAXA</t>
  </si>
  <si>
    <t>14.MAXIFS</t>
  </si>
  <si>
    <t>15.MIN</t>
  </si>
  <si>
    <t>16.MINA</t>
  </si>
  <si>
    <t>17.MINIFS</t>
  </si>
  <si>
    <t>18.AVERAGE</t>
  </si>
  <si>
    <t>19.AVERAGEA</t>
  </si>
  <si>
    <t>20.AVERAGEIF</t>
  </si>
  <si>
    <t>21.AVERAGEIFS</t>
  </si>
  <si>
    <t>22.SQRT</t>
  </si>
  <si>
    <t>23.POWER</t>
  </si>
  <si>
    <t>24.ROUND</t>
  </si>
  <si>
    <t>25.ROUNDUP</t>
  </si>
  <si>
    <t>26.ROUNDDOWN</t>
  </si>
  <si>
    <t>27.MOD</t>
  </si>
  <si>
    <t>28.ABS</t>
  </si>
  <si>
    <t>29.MEDIAN</t>
  </si>
  <si>
    <t>30.MODE.SNGL</t>
  </si>
  <si>
    <t>31.LARGE</t>
  </si>
  <si>
    <t>32.SMALL</t>
  </si>
  <si>
    <t>33.RANK.EQ</t>
  </si>
  <si>
    <t>34.TEXT</t>
  </si>
  <si>
    <t>Name: John Smith</t>
  </si>
  <si>
    <t>35.TEXTAFTER</t>
  </si>
  <si>
    <t>John smith : manager</t>
  </si>
  <si>
    <t>36.TEXTBEFORE</t>
  </si>
  <si>
    <t>Jaya</t>
  </si>
  <si>
    <t>suriya</t>
  </si>
  <si>
    <t>MBA</t>
  </si>
  <si>
    <t>37.TEXTJOIN</t>
  </si>
  <si>
    <t>Jsuriya , MBA</t>
  </si>
  <si>
    <t>40.TEXTSPLIT</t>
  </si>
  <si>
    <t>41.LEFT</t>
  </si>
  <si>
    <t>42.RIGHT</t>
  </si>
  <si>
    <t>43.MID</t>
  </si>
  <si>
    <t>44.LEN</t>
  </si>
  <si>
    <t>45.CONCAT</t>
  </si>
  <si>
    <t>46.UPPER</t>
  </si>
  <si>
    <t>47.LOWER</t>
  </si>
  <si>
    <t>48.PROPER</t>
  </si>
  <si>
    <t>yashwanth</t>
  </si>
  <si>
    <t>jaya      suriya    (mba)</t>
  </si>
  <si>
    <t>49.TRIM</t>
  </si>
  <si>
    <t>50.SUBSTITUTE</t>
  </si>
  <si>
    <t>51.REPT</t>
  </si>
  <si>
    <t>52.TODAY</t>
  </si>
  <si>
    <t>53.NOW</t>
  </si>
  <si>
    <t>54.YEAR</t>
  </si>
  <si>
    <t>55.MONTH</t>
  </si>
  <si>
    <t>56.DAY</t>
  </si>
  <si>
    <t>57.DAYS</t>
  </si>
  <si>
    <t>58.DAYS360</t>
  </si>
  <si>
    <t>59.DATE</t>
  </si>
  <si>
    <t>60.EDATE</t>
  </si>
  <si>
    <t>61.EOMONTH</t>
  </si>
  <si>
    <t>62.WEEKDAY</t>
  </si>
  <si>
    <t>63.WEEKNUM</t>
  </si>
  <si>
    <t>64.ISOWEEKNUM</t>
  </si>
  <si>
    <t>65.IF</t>
  </si>
  <si>
    <t>66.AND</t>
  </si>
  <si>
    <t>67.OR</t>
  </si>
  <si>
    <t>68.NOT</t>
  </si>
  <si>
    <t>69.RANDBETWEEN</t>
  </si>
  <si>
    <t>70.RAND</t>
  </si>
  <si>
    <t>71.ISBLANK</t>
  </si>
  <si>
    <t>72.ISERR</t>
  </si>
  <si>
    <t>73.ISERROR</t>
  </si>
  <si>
    <t>74.ISEVEN</t>
  </si>
  <si>
    <t>75.ISFORMULA</t>
  </si>
  <si>
    <t>76.ISLOGICAL</t>
  </si>
  <si>
    <t>77.ISNA</t>
  </si>
  <si>
    <t>78.ISNONTEXT</t>
  </si>
  <si>
    <t>79.ISNUMBER</t>
  </si>
  <si>
    <t>80.ISODD</t>
  </si>
  <si>
    <t>81.ISOMITTED</t>
  </si>
  <si>
    <t>82.OFFSET</t>
  </si>
  <si>
    <t>83.TRANSPOSE</t>
  </si>
  <si>
    <t>84.INDEX</t>
  </si>
  <si>
    <t>85.MATCH</t>
  </si>
  <si>
    <t>86.CHOOSE</t>
  </si>
  <si>
    <t>88.FILTER</t>
  </si>
  <si>
    <t>89.SECOND</t>
  </si>
  <si>
    <t>90.SORT</t>
  </si>
  <si>
    <t>91.SUBTOTAL</t>
  </si>
  <si>
    <t>92.CLEAN</t>
  </si>
  <si>
    <t>93.EVEN</t>
  </si>
  <si>
    <t>94.ODD</t>
  </si>
  <si>
    <t>95.FIND</t>
  </si>
  <si>
    <t>96.WORKDAY</t>
  </si>
  <si>
    <t>97.NETWORKDAYS</t>
  </si>
  <si>
    <t>98.MINUTE</t>
  </si>
  <si>
    <t>99.HOUR</t>
  </si>
  <si>
    <t>100.XMATCH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</si>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</sst>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Black"/>
      <family val="2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19" fontId="4" fillId="0" borderId="0" xfId="0" applyNumberFormat="1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1" fillId="5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22" fontId="0" fillId="5" borderId="1" xfId="0" applyNumberFormat="1" applyFill="1" applyBorder="1"/>
    <xf numFmtId="164" fontId="0" fillId="5" borderId="1" xfId="0" applyNumberForma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934824</xdr:colOff>
      <xdr:row>88</xdr:row>
      <xdr:rowOff>54991</xdr:rowOff>
    </xdr:from>
    <xdr:to>
      <xdr:col>11</xdr:col>
      <xdr:colOff>1434495</xdr:colOff>
      <xdr:row>89</xdr:row>
      <xdr:rowOff>7856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4F0DD32-3A72-B722-6BAB-3143BB397510}"/>
            </a:ext>
          </a:extLst>
        </xdr:cNvPr>
        <xdr:cNvSpPr/>
      </xdr:nvSpPr>
      <xdr:spPr>
        <a:xfrm>
          <a:off x="9748886" y="15436393"/>
          <a:ext cx="499671" cy="12569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942681</xdr:colOff>
      <xdr:row>100</xdr:row>
      <xdr:rowOff>54989</xdr:rowOff>
    </xdr:from>
    <xdr:to>
      <xdr:col>11</xdr:col>
      <xdr:colOff>1442352</xdr:colOff>
      <xdr:row>101</xdr:row>
      <xdr:rowOff>7854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0F6F85A-A881-4E5B-A1D6-6DA679AF98BB}"/>
            </a:ext>
          </a:extLst>
        </xdr:cNvPr>
        <xdr:cNvSpPr/>
      </xdr:nvSpPr>
      <xdr:spPr>
        <a:xfrm>
          <a:off x="9756743" y="17510288"/>
          <a:ext cx="499671" cy="12569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77FC-7424-4172-A42A-42A8FA56867C}">
  <dimension ref="A1:V119"/>
  <sheetViews>
    <sheetView tabSelected="1" zoomScale="101" workbookViewId="0">
      <selection activeCell="J13" sqref="J13"/>
    </sheetView>
  </sheetViews>
  <sheetFormatPr defaultRowHeight="13.8"/>
  <cols>
    <col min="1" max="1" width="11.09765625" bestFit="1" customWidth="1"/>
    <col min="2" max="2" width="14.59765625" bestFit="1" customWidth="1"/>
    <col min="3" max="3" width="14" bestFit="1" customWidth="1"/>
    <col min="4" max="4" width="10.19921875" bestFit="1" customWidth="1"/>
    <col min="5" max="5" width="11.3984375" bestFit="1" customWidth="1"/>
    <col min="10" max="10" width="10.3984375" customWidth="1"/>
    <col min="12" max="12" width="22.796875" customWidth="1"/>
    <col min="13" max="13" width="22.3984375" customWidth="1"/>
    <col min="14" max="14" width="9.69921875" customWidth="1"/>
    <col min="15" max="15" width="19.19921875" customWidth="1"/>
  </cols>
  <sheetData>
    <row r="1" spans="1:13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L1" s="9" t="s">
        <v>15</v>
      </c>
      <c r="M1" s="12" t="s">
        <v>121</v>
      </c>
    </row>
    <row r="2" spans="1:13" ht="15">
      <c r="A2" s="7">
        <v>1</v>
      </c>
      <c r="B2" s="7" t="s">
        <v>5</v>
      </c>
      <c r="C2" s="7">
        <v>15</v>
      </c>
      <c r="D2" s="7">
        <v>800</v>
      </c>
      <c r="E2" s="8">
        <v>45301</v>
      </c>
      <c r="L2" s="10"/>
      <c r="M2" s="13"/>
    </row>
    <row r="3" spans="1:13" ht="15">
      <c r="A3" s="7">
        <v>2</v>
      </c>
      <c r="B3" s="7" t="s">
        <v>6</v>
      </c>
      <c r="C3" s="7">
        <v>25</v>
      </c>
      <c r="D3" s="7">
        <v>300</v>
      </c>
      <c r="E3" s="8">
        <v>45306</v>
      </c>
      <c r="L3" s="11" t="s">
        <v>16</v>
      </c>
      <c r="M3" s="13">
        <f>SUM(C2:C11)</f>
        <v>330</v>
      </c>
    </row>
    <row r="4" spans="1:13" ht="15">
      <c r="A4" s="7">
        <v>3</v>
      </c>
      <c r="B4" s="7" t="s">
        <v>7</v>
      </c>
      <c r="C4" s="7">
        <v>40</v>
      </c>
      <c r="D4" s="7">
        <v>500</v>
      </c>
      <c r="E4" s="8">
        <v>45311</v>
      </c>
      <c r="L4" s="11" t="s">
        <v>17</v>
      </c>
      <c r="M4" s="13">
        <f>SUMIF(C2:C11, "&gt;30")</f>
        <v>230</v>
      </c>
    </row>
    <row r="5" spans="1:13" ht="15">
      <c r="A5" s="7">
        <v>4</v>
      </c>
      <c r="B5" s="7" t="s">
        <v>8</v>
      </c>
      <c r="C5" s="7">
        <v>50</v>
      </c>
      <c r="D5" s="7">
        <v>50</v>
      </c>
      <c r="E5" s="8">
        <v>45316</v>
      </c>
      <c r="L5" s="11" t="s">
        <v>18</v>
      </c>
      <c r="M5" s="13">
        <f>SUMPRODUCT(C2:C11)</f>
        <v>330</v>
      </c>
    </row>
    <row r="6" spans="1:13" ht="15">
      <c r="A6" s="7">
        <v>5</v>
      </c>
      <c r="B6" s="7" t="s">
        <v>9</v>
      </c>
      <c r="C6" s="7">
        <v>30</v>
      </c>
      <c r="D6" s="7">
        <v>200</v>
      </c>
      <c r="E6" s="8">
        <v>45323</v>
      </c>
      <c r="L6" s="11" t="s">
        <v>19</v>
      </c>
      <c r="M6" s="13">
        <f>SUMSQ(C2:C11)</f>
        <v>13200</v>
      </c>
    </row>
    <row r="7" spans="1:13" ht="15">
      <c r="A7" s="7">
        <v>6</v>
      </c>
      <c r="B7" s="7" t="s">
        <v>10</v>
      </c>
      <c r="C7" s="7">
        <v>45</v>
      </c>
      <c r="D7" s="7">
        <v>30</v>
      </c>
      <c r="E7" s="8">
        <v>45327</v>
      </c>
      <c r="L7" s="11" t="s">
        <v>20</v>
      </c>
      <c r="M7" s="13">
        <f>SUMIF(C2:C11, "&gt;30", D2:D11)</f>
        <v>670</v>
      </c>
    </row>
    <row r="8" spans="1:13" ht="15">
      <c r="A8" s="7">
        <v>7</v>
      </c>
      <c r="B8" s="7" t="s">
        <v>11</v>
      </c>
      <c r="C8" s="7">
        <v>60</v>
      </c>
      <c r="D8" s="7">
        <v>20</v>
      </c>
      <c r="E8" s="8">
        <v>45332</v>
      </c>
      <c r="L8" s="11" t="s">
        <v>21</v>
      </c>
      <c r="M8" s="13">
        <f>SERIESSUM(C2,2,4,2)</f>
        <v>450</v>
      </c>
    </row>
    <row r="9" spans="1:13" ht="15">
      <c r="A9" s="7">
        <v>8</v>
      </c>
      <c r="B9" s="7" t="s">
        <v>12</v>
      </c>
      <c r="C9" s="7">
        <v>10</v>
      </c>
      <c r="D9" s="7">
        <v>150</v>
      </c>
      <c r="E9" s="8">
        <v>45337</v>
      </c>
      <c r="L9" s="11" t="s">
        <v>22</v>
      </c>
      <c r="M9" s="13">
        <f xml:space="preserve"> COUNT(C2:C11)</f>
        <v>10</v>
      </c>
    </row>
    <row r="10" spans="1:13" ht="15">
      <c r="A10" s="7">
        <v>9</v>
      </c>
      <c r="B10" s="7" t="s">
        <v>13</v>
      </c>
      <c r="C10" s="7">
        <v>35</v>
      </c>
      <c r="D10" s="7">
        <v>70</v>
      </c>
      <c r="E10" s="8">
        <v>45342</v>
      </c>
      <c r="L10" s="11" t="s">
        <v>23</v>
      </c>
      <c r="M10" s="13">
        <f>COUNTA(C2:C11)</f>
        <v>10</v>
      </c>
    </row>
    <row r="11" spans="1:13" ht="15">
      <c r="A11" s="7">
        <v>10</v>
      </c>
      <c r="B11" s="7" t="s">
        <v>14</v>
      </c>
      <c r="C11" s="7">
        <v>20</v>
      </c>
      <c r="D11" s="7">
        <v>100</v>
      </c>
      <c r="E11" s="8">
        <v>45347</v>
      </c>
      <c r="L11" s="11" t="s">
        <v>24</v>
      </c>
      <c r="M11" s="13">
        <f>COUNTBLANK(C2:C11)</f>
        <v>0</v>
      </c>
    </row>
    <row r="12" spans="1:13">
      <c r="L12" s="11" t="s">
        <v>25</v>
      </c>
      <c r="M12" s="13">
        <f>COUNTIF(C2:C11,"&gt;40")</f>
        <v>3</v>
      </c>
    </row>
    <row r="13" spans="1:13">
      <c r="L13" s="11" t="s">
        <v>26</v>
      </c>
      <c r="M13" s="13">
        <f>COUNTIFS(C2:C11,"&gt;40",D2:D11,"&gt;300")</f>
        <v>0</v>
      </c>
    </row>
    <row r="14" spans="1:13">
      <c r="L14" s="11" t="s">
        <v>27</v>
      </c>
      <c r="M14" s="13">
        <f>MAX(D2:D11)</f>
        <v>800</v>
      </c>
    </row>
    <row r="15" spans="1:13">
      <c r="L15" s="11" t="s">
        <v>28</v>
      </c>
      <c r="M15" s="13">
        <f>MAXA(D2:D11)</f>
        <v>800</v>
      </c>
    </row>
    <row r="16" spans="1:13">
      <c r="L16" s="11" t="s">
        <v>29</v>
      </c>
      <c r="M16" s="13">
        <f>_xlfn.MAXIFS(D2:D11,D2:D11,"&gt;500")</f>
        <v>800</v>
      </c>
    </row>
    <row r="17" spans="12:15">
      <c r="L17" s="11" t="s">
        <v>30</v>
      </c>
      <c r="M17" s="13">
        <f>MIN(D2:D11)</f>
        <v>20</v>
      </c>
    </row>
    <row r="18" spans="12:15">
      <c r="L18" s="11" t="s">
        <v>31</v>
      </c>
      <c r="M18" s="13">
        <f>MINA(D2:D11,C2:C11)</f>
        <v>10</v>
      </c>
    </row>
    <row r="19" spans="12:15">
      <c r="L19" s="11" t="s">
        <v>32</v>
      </c>
      <c r="M19" s="13">
        <f>_xlfn.MINIFS(D2:D11,D2:D11,"&gt;300")</f>
        <v>500</v>
      </c>
    </row>
    <row r="20" spans="12:15">
      <c r="L20" s="11" t="s">
        <v>33</v>
      </c>
      <c r="M20" s="13">
        <f>AVERAGE(C2:C11)</f>
        <v>33</v>
      </c>
    </row>
    <row r="21" spans="12:15">
      <c r="L21" s="11" t="s">
        <v>34</v>
      </c>
      <c r="M21" s="13">
        <f>AVERAGEA(C2:C11)</f>
        <v>33</v>
      </c>
    </row>
    <row r="22" spans="12:15">
      <c r="L22" s="11" t="s">
        <v>35</v>
      </c>
      <c r="M22" s="13">
        <f>AVERAGEIF(D2:D11,"&gt;500")</f>
        <v>800</v>
      </c>
    </row>
    <row r="23" spans="12:15">
      <c r="L23" s="11" t="s">
        <v>36</v>
      </c>
      <c r="M23" s="13">
        <f>AVERAGEIFS(D2:D11,D2:D11,"&gt;200")</f>
        <v>533.33333333333337</v>
      </c>
    </row>
    <row r="24" spans="12:15">
      <c r="L24" s="11" t="s">
        <v>37</v>
      </c>
      <c r="M24" s="13">
        <f>SQRT(D2)</f>
        <v>28.284271247461902</v>
      </c>
    </row>
    <row r="25" spans="12:15">
      <c r="L25" s="11" t="s">
        <v>38</v>
      </c>
      <c r="M25" s="13">
        <f>POWER(C4,2)</f>
        <v>1600</v>
      </c>
    </row>
    <row r="26" spans="12:15">
      <c r="L26" s="11" t="s">
        <v>39</v>
      </c>
      <c r="M26" s="13">
        <f>ROUND(O26,0)</f>
        <v>5</v>
      </c>
      <c r="O26">
        <v>4.5</v>
      </c>
    </row>
    <row r="27" spans="12:15">
      <c r="L27" s="11" t="s">
        <v>40</v>
      </c>
      <c r="M27" s="13">
        <f>ROUNDUP(O27,0)</f>
        <v>8</v>
      </c>
      <c r="O27">
        <v>7.5</v>
      </c>
    </row>
    <row r="28" spans="12:15">
      <c r="L28" s="11" t="s">
        <v>41</v>
      </c>
      <c r="M28" s="13">
        <f>ROUNDDOWN(O28,0)</f>
        <v>6</v>
      </c>
      <c r="O28">
        <v>6.4</v>
      </c>
    </row>
    <row r="29" spans="12:15">
      <c r="L29" s="11" t="s">
        <v>42</v>
      </c>
      <c r="M29" s="13">
        <f>MOD(C2,2)</f>
        <v>1</v>
      </c>
    </row>
    <row r="30" spans="12:15">
      <c r="L30" s="11" t="s">
        <v>43</v>
      </c>
      <c r="M30" s="13">
        <f>ABS(D7)</f>
        <v>30</v>
      </c>
    </row>
    <row r="31" spans="12:15">
      <c r="L31" s="11" t="s">
        <v>44</v>
      </c>
      <c r="M31" s="13">
        <f>MEDIAN(C2:C11)</f>
        <v>32.5</v>
      </c>
    </row>
    <row r="32" spans="12:15">
      <c r="L32" s="11" t="s">
        <v>45</v>
      </c>
      <c r="M32" s="13">
        <f>_xlfn.MODE.SNGL(C2:C11,D2:D11)</f>
        <v>50</v>
      </c>
    </row>
    <row r="33" spans="12:17">
      <c r="L33" s="11" t="s">
        <v>46</v>
      </c>
      <c r="M33" s="13">
        <f>LARGE(D2:D11,2)</f>
        <v>500</v>
      </c>
    </row>
    <row r="34" spans="12:17">
      <c r="L34" s="11" t="s">
        <v>47</v>
      </c>
      <c r="M34" s="13">
        <f>SMALL(D2:D11,3)</f>
        <v>50</v>
      </c>
    </row>
    <row r="35" spans="12:17">
      <c r="L35" s="11" t="s">
        <v>48</v>
      </c>
      <c r="M35" s="13">
        <f>_xlfn.RANK.EQ(C2,C2:C11,1)</f>
        <v>2</v>
      </c>
    </row>
    <row r="36" spans="12:17">
      <c r="L36" s="11" t="s">
        <v>49</v>
      </c>
      <c r="M36" s="13" t="str">
        <f>TEXT(O36,"MMMM DD, YYYY")</f>
        <v>May 01, 2024</v>
      </c>
      <c r="O36" s="2">
        <v>45413</v>
      </c>
    </row>
    <row r="37" spans="12:17">
      <c r="L37" s="11" t="s">
        <v>51</v>
      </c>
      <c r="M37" s="13" t="str">
        <f>_xlfn.TEXTAFTER(O37,":")</f>
        <v xml:space="preserve"> John Smith</v>
      </c>
      <c r="O37" t="s">
        <v>50</v>
      </c>
    </row>
    <row r="38" spans="12:17">
      <c r="L38" s="11" t="s">
        <v>53</v>
      </c>
      <c r="M38" s="13" t="str">
        <f>_xlfn.TEXTBEFORE(O38,":")</f>
        <v xml:space="preserve">John smith </v>
      </c>
      <c r="O38" t="s">
        <v>52</v>
      </c>
    </row>
    <row r="39" spans="12:17">
      <c r="L39" s="11" t="s">
        <v>57</v>
      </c>
      <c r="M39" s="13" t="str">
        <f>_xlfn.TEXTJOIN(" , ",TRUE,O39,P39,Q39)</f>
        <v>Jaya , suriya , MBA</v>
      </c>
      <c r="O39" t="s">
        <v>54</v>
      </c>
      <c r="P39" t="s">
        <v>55</v>
      </c>
      <c r="Q39" t="s">
        <v>56</v>
      </c>
    </row>
    <row r="40" spans="12:17">
      <c r="L40" s="11" t="s">
        <v>59</v>
      </c>
      <c r="M40" s="13" t="str" cm="1">
        <f t="array" ref="M40:N40">_xlfn.TEXTSPLIT(O40,",")</f>
        <v xml:space="preserve">Jsuriya </v>
      </c>
      <c r="N40" t="str">
        <v xml:space="preserve"> MBA</v>
      </c>
      <c r="O40" t="s">
        <v>58</v>
      </c>
    </row>
    <row r="41" spans="12:17">
      <c r="L41" s="11" t="s">
        <v>60</v>
      </c>
      <c r="M41" s="13" t="str">
        <f>LEFT(P39,4)</f>
        <v>suri</v>
      </c>
    </row>
    <row r="42" spans="12:17">
      <c r="L42" s="11" t="s">
        <v>61</v>
      </c>
      <c r="M42" s="13" t="str">
        <f>RIGHT(M37,5)</f>
        <v>Smith</v>
      </c>
    </row>
    <row r="43" spans="12:17">
      <c r="L43" s="11" t="s">
        <v>62</v>
      </c>
      <c r="M43" s="13" t="str">
        <f>MID(M40,2,7)</f>
        <v xml:space="preserve">suriya </v>
      </c>
    </row>
    <row r="44" spans="12:17">
      <c r="L44" s="11" t="s">
        <v>63</v>
      </c>
      <c r="M44" s="13">
        <f>LEN(O37)</f>
        <v>16</v>
      </c>
    </row>
    <row r="45" spans="12:17">
      <c r="L45" s="11" t="s">
        <v>64</v>
      </c>
      <c r="M45" s="13" t="str">
        <f>_xlfn.CONCAT(O39,P39)</f>
        <v>Jayasuriya</v>
      </c>
    </row>
    <row r="46" spans="12:17">
      <c r="L46" s="11" t="s">
        <v>65</v>
      </c>
      <c r="M46" s="13" t="str">
        <f>UPPER(B2)</f>
        <v>LAPTOP</v>
      </c>
    </row>
    <row r="47" spans="12:17">
      <c r="L47" s="11" t="s">
        <v>66</v>
      </c>
      <c r="M47" s="13" t="str">
        <f>LOWER(B4)</f>
        <v>smartphone</v>
      </c>
    </row>
    <row r="48" spans="12:17">
      <c r="L48" s="11" t="s">
        <v>67</v>
      </c>
      <c r="M48" s="13" t="str">
        <f>PROPER(O48)</f>
        <v>Yashwanth</v>
      </c>
      <c r="O48" t="s">
        <v>68</v>
      </c>
    </row>
    <row r="49" spans="12:16">
      <c r="L49" s="11" t="s">
        <v>70</v>
      </c>
      <c r="M49" s="13" t="str">
        <f>TRIM(O49)</f>
        <v>jaya suriya (mba)</v>
      </c>
      <c r="O49" t="s">
        <v>69</v>
      </c>
    </row>
    <row r="50" spans="12:16">
      <c r="L50" s="11" t="s">
        <v>71</v>
      </c>
      <c r="M50" s="13" t="str">
        <f>SUBSTITUTE(Q39,O39,P39)</f>
        <v>MBA</v>
      </c>
    </row>
    <row r="51" spans="12:16">
      <c r="L51" s="11" t="s">
        <v>72</v>
      </c>
      <c r="M51" s="13" t="str">
        <f>REPT(M41,3)</f>
        <v>surisurisuri</v>
      </c>
    </row>
    <row r="52" spans="12:16">
      <c r="L52" s="11" t="s">
        <v>73</v>
      </c>
      <c r="M52" s="14">
        <f ca="1">TODAY()</f>
        <v>45552</v>
      </c>
    </row>
    <row r="53" spans="12:16">
      <c r="L53" s="11" t="s">
        <v>74</v>
      </c>
      <c r="M53" s="15">
        <f ca="1">NOW( )</f>
        <v>45552.89263761574</v>
      </c>
    </row>
    <row r="54" spans="12:16">
      <c r="L54" s="11" t="s">
        <v>75</v>
      </c>
      <c r="M54" s="13">
        <f>YEAR(E2)</f>
        <v>2024</v>
      </c>
    </row>
    <row r="55" spans="12:16">
      <c r="L55" s="11" t="s">
        <v>76</v>
      </c>
      <c r="M55" s="13">
        <f>MONTH(E6)</f>
        <v>2</v>
      </c>
    </row>
    <row r="56" spans="12:16">
      <c r="L56" s="11" t="s">
        <v>77</v>
      </c>
      <c r="M56" s="13">
        <f>DAY(E3)</f>
        <v>15</v>
      </c>
    </row>
    <row r="57" spans="12:16">
      <c r="L57" s="11" t="s">
        <v>78</v>
      </c>
      <c r="M57" s="13">
        <f>_xlfn.DAYS(E11,E2)</f>
        <v>46</v>
      </c>
    </row>
    <row r="58" spans="12:16">
      <c r="L58" s="11" t="s">
        <v>79</v>
      </c>
      <c r="M58" s="13">
        <f>DAYS360(E2,E11)</f>
        <v>45</v>
      </c>
    </row>
    <row r="59" spans="12:16">
      <c r="L59" s="11" t="s">
        <v>80</v>
      </c>
      <c r="M59" s="14">
        <f>DATE(N59,O59,P59)</f>
        <v>36703</v>
      </c>
      <c r="N59">
        <v>2000</v>
      </c>
      <c r="O59">
        <v>6</v>
      </c>
      <c r="P59">
        <v>26</v>
      </c>
    </row>
    <row r="60" spans="12:16">
      <c r="L60" s="11" t="s">
        <v>81</v>
      </c>
      <c r="M60" s="16">
        <f>EDATE(O60,2)</f>
        <v>45361</v>
      </c>
      <c r="O60" s="3">
        <v>45301</v>
      </c>
    </row>
    <row r="61" spans="12:16">
      <c r="L61" s="11" t="s">
        <v>82</v>
      </c>
      <c r="M61" s="14">
        <f>EOMONTH(E2,4)</f>
        <v>45443</v>
      </c>
    </row>
    <row r="62" spans="12:16">
      <c r="L62" s="11" t="s">
        <v>83</v>
      </c>
      <c r="M62" s="13">
        <f>WEEKDAY(E4)</f>
        <v>7</v>
      </c>
    </row>
    <row r="63" spans="12:16">
      <c r="L63" s="11" t="s">
        <v>84</v>
      </c>
      <c r="M63" s="13">
        <f>WEEKNUM(E3)</f>
        <v>3</v>
      </c>
    </row>
    <row r="64" spans="12:16">
      <c r="L64" s="11" t="s">
        <v>85</v>
      </c>
      <c r="M64" s="13">
        <f>_xlfn.ISOWEEKNUM(E8)</f>
        <v>6</v>
      </c>
    </row>
    <row r="65" spans="12:13">
      <c r="L65" s="11" t="s">
        <v>86</v>
      </c>
      <c r="M65" s="13" t="str">
        <f>IF(C2&gt;30,"HIGH SALES ","LOWSALES")</f>
        <v>LOWSALES</v>
      </c>
    </row>
    <row r="66" spans="12:13">
      <c r="L66" s="11" t="s">
        <v>87</v>
      </c>
      <c r="M66" s="13" t="b">
        <f>AND(C2&gt;30,D2&gt;100)</f>
        <v>0</v>
      </c>
    </row>
    <row r="67" spans="12:13">
      <c r="L67" s="11" t="s">
        <v>88</v>
      </c>
      <c r="M67" s="13" t="b">
        <f>OR(C2&gt;20,D2&gt;100)</f>
        <v>1</v>
      </c>
    </row>
    <row r="68" spans="12:13">
      <c r="L68" s="11" t="s">
        <v>89</v>
      </c>
      <c r="M68" s="13" t="b">
        <f>NOT(C4&gt;50)</f>
        <v>1</v>
      </c>
    </row>
    <row r="69" spans="12:13">
      <c r="L69" s="11" t="s">
        <v>90</v>
      </c>
      <c r="M69" s="13">
        <f ca="1">RANDBETWEEN(D11,D2)</f>
        <v>453</v>
      </c>
    </row>
    <row r="70" spans="12:13">
      <c r="L70" s="11" t="s">
        <v>91</v>
      </c>
      <c r="M70" s="13">
        <f ca="1">RAND()</f>
        <v>0.81779831775900935</v>
      </c>
    </row>
    <row r="71" spans="12:13">
      <c r="L71" s="11" t="s">
        <v>92</v>
      </c>
      <c r="M71" s="13" t="b">
        <f>ISBLANK(D3)</f>
        <v>0</v>
      </c>
    </row>
    <row r="72" spans="12:13">
      <c r="L72" s="11" t="s">
        <v>93</v>
      </c>
      <c r="M72" s="13" t="b">
        <f>ISERR(C7)</f>
        <v>0</v>
      </c>
    </row>
    <row r="73" spans="12:13">
      <c r="L73" s="11" t="s">
        <v>94</v>
      </c>
      <c r="M73" s="13" t="b">
        <f>ISERROR(C8)</f>
        <v>0</v>
      </c>
    </row>
    <row r="74" spans="12:13">
      <c r="L74" s="11" t="s">
        <v>95</v>
      </c>
      <c r="M74" s="13" t="b">
        <f>ISEVEN(N59)</f>
        <v>1</v>
      </c>
    </row>
    <row r="75" spans="12:13">
      <c r="L75" s="11" t="s">
        <v>96</v>
      </c>
      <c r="M75" s="13" t="b">
        <f>_xlfn.ISFORMULA(D2)</f>
        <v>0</v>
      </c>
    </row>
    <row r="76" spans="12:13">
      <c r="L76" s="11" t="s">
        <v>97</v>
      </c>
      <c r="M76" s="13" t="b">
        <f>ISLOGICAL(C11)</f>
        <v>0</v>
      </c>
    </row>
    <row r="77" spans="12:13">
      <c r="L77" s="11" t="s">
        <v>98</v>
      </c>
      <c r="M77" s="13" t="b">
        <f>ISNA(C10)</f>
        <v>0</v>
      </c>
    </row>
    <row r="78" spans="12:13">
      <c r="L78" s="11" t="s">
        <v>99</v>
      </c>
      <c r="M78" s="13" t="b">
        <f>ISNONTEXT(C3)</f>
        <v>1</v>
      </c>
    </row>
    <row r="79" spans="12:13">
      <c r="L79" s="11" t="s">
        <v>100</v>
      </c>
      <c r="M79" s="13" t="b">
        <f>ISNUMBER(C8)</f>
        <v>1</v>
      </c>
    </row>
    <row r="80" spans="12:13">
      <c r="L80" s="11" t="s">
        <v>101</v>
      </c>
      <c r="M80" s="13" t="b">
        <f>ISODD(C10)</f>
        <v>1</v>
      </c>
    </row>
    <row r="81" spans="12:22">
      <c r="L81" s="11" t="s">
        <v>102</v>
      </c>
      <c r="M81" s="13" t="b">
        <f>_xlfn.ISOMITTED(D2)</f>
        <v>0</v>
      </c>
    </row>
    <row r="82" spans="12:22">
      <c r="L82" s="11" t="s">
        <v>103</v>
      </c>
      <c r="M82" s="13">
        <f ca="1">OFFSET(A2,3,2)</f>
        <v>50</v>
      </c>
    </row>
    <row r="83" spans="12:22">
      <c r="L83" s="11" t="s">
        <v>104</v>
      </c>
      <c r="M83" s="13" cm="1">
        <f t="array" ref="M83:V83">TRANSPOSE(C2:C11)</f>
        <v>15</v>
      </c>
      <c r="N83">
        <v>25</v>
      </c>
      <c r="O83">
        <v>40</v>
      </c>
      <c r="P83">
        <v>50</v>
      </c>
      <c r="Q83">
        <v>30</v>
      </c>
      <c r="R83">
        <v>45</v>
      </c>
      <c r="S83">
        <v>60</v>
      </c>
      <c r="T83">
        <v>10</v>
      </c>
      <c r="U83">
        <v>35</v>
      </c>
      <c r="V83">
        <v>20</v>
      </c>
    </row>
    <row r="84" spans="12:22">
      <c r="L84" s="11" t="s">
        <v>105</v>
      </c>
      <c r="M84" s="13">
        <f>INDEX(A1:C10,2,3)</f>
        <v>15</v>
      </c>
    </row>
    <row r="85" spans="12:22">
      <c r="L85" s="11" t="s">
        <v>106</v>
      </c>
      <c r="M85" s="13">
        <f>MATCH("Monitor",B2:B11,0)</f>
        <v>5</v>
      </c>
    </row>
    <row r="86" spans="12:22">
      <c r="L86" s="11" t="s">
        <v>107</v>
      </c>
      <c r="M86" s="13" t="str">
        <f>CHOOSE(5,B2,B3,B4,B5,B6)</f>
        <v>Monitor</v>
      </c>
    </row>
    <row r="87" spans="12:22">
      <c r="L87" s="11" t="s">
        <v>108</v>
      </c>
      <c r="M87" s="13" cm="1">
        <f t="array" ref="M87:N87">_xlfn._xlws.FILTER(C2:D11,D2:D11&gt;500)</f>
        <v>15</v>
      </c>
      <c r="N87">
        <v>800</v>
      </c>
    </row>
    <row r="88" spans="12:22" ht="15">
      <c r="L88" s="11" t="s">
        <v>109</v>
      </c>
      <c r="M88" s="13">
        <f>SECOND(N88)</f>
        <v>45</v>
      </c>
      <c r="N88" s="4">
        <v>0.63593750000000004</v>
      </c>
    </row>
    <row r="89" spans="12:22">
      <c r="L89" s="11" t="s">
        <v>110</v>
      </c>
      <c r="M89" s="17" t="str" cm="1">
        <f t="array" ref="M89:N98">_xlfn._xlws.SORT(B2:C11)</f>
        <v>Headphones</v>
      </c>
      <c r="N89" s="5">
        <v>50</v>
      </c>
    </row>
    <row r="90" spans="12:22">
      <c r="L90" s="11"/>
      <c r="M90" s="17" t="str">
        <v>Keyboard</v>
      </c>
      <c r="N90" s="5">
        <v>45</v>
      </c>
    </row>
    <row r="91" spans="12:22">
      <c r="L91" s="11"/>
      <c r="M91" s="17" t="str">
        <v>Laptop</v>
      </c>
      <c r="N91" s="5">
        <v>15</v>
      </c>
    </row>
    <row r="92" spans="12:22">
      <c r="L92" s="11"/>
      <c r="M92" s="17" t="str">
        <v>Monitor</v>
      </c>
      <c r="N92" s="5">
        <v>30</v>
      </c>
    </row>
    <row r="93" spans="12:22">
      <c r="L93" s="11"/>
      <c r="M93" s="17" t="str">
        <v>Mouse</v>
      </c>
      <c r="N93" s="5">
        <v>60</v>
      </c>
    </row>
    <row r="94" spans="12:22">
      <c r="L94" s="11"/>
      <c r="M94" s="17" t="str">
        <v>Printer</v>
      </c>
      <c r="N94" s="5">
        <v>10</v>
      </c>
    </row>
    <row r="95" spans="12:22">
      <c r="L95" s="11"/>
      <c r="M95" s="17" t="str">
        <v>Router</v>
      </c>
      <c r="N95" s="5">
        <v>35</v>
      </c>
    </row>
    <row r="96" spans="12:22">
      <c r="L96" s="11"/>
      <c r="M96" s="17" t="str">
        <v>Smartphone</v>
      </c>
      <c r="N96" s="5">
        <v>40</v>
      </c>
    </row>
    <row r="97" spans="12:14">
      <c r="L97" s="11"/>
      <c r="M97" s="17" t="str">
        <v>Speaker</v>
      </c>
      <c r="N97" s="5">
        <v>20</v>
      </c>
    </row>
    <row r="98" spans="12:14">
      <c r="L98" s="11"/>
      <c r="M98" s="17" t="str">
        <v>Tablet</v>
      </c>
      <c r="N98" s="5">
        <v>25</v>
      </c>
    </row>
    <row r="99" spans="12:14">
      <c r="L99" s="11"/>
      <c r="M99" s="13"/>
    </row>
    <row r="100" spans="12:14">
      <c r="L100" s="11" t="s">
        <v>111</v>
      </c>
      <c r="M100" s="13">
        <f>SUBTOTAL(9,C2:C11)</f>
        <v>330</v>
      </c>
    </row>
    <row r="101" spans="12:14">
      <c r="L101" s="11" t="s">
        <v>112</v>
      </c>
      <c r="M101" s="17" t="str" cm="1">
        <f t="array" ref="M101:M110">CLEAN(B2:B11)</f>
        <v>Laptop</v>
      </c>
    </row>
    <row r="102" spans="12:14">
      <c r="L102" s="11"/>
      <c r="M102" s="17" t="str">
        <v>Tablet</v>
      </c>
    </row>
    <row r="103" spans="12:14">
      <c r="L103" s="11"/>
      <c r="M103" s="17" t="str">
        <v>Smartphone</v>
      </c>
    </row>
    <row r="104" spans="12:14">
      <c r="L104" s="11"/>
      <c r="M104" s="17" t="str">
        <v>Headphones</v>
      </c>
    </row>
    <row r="105" spans="12:14">
      <c r="L105" s="11"/>
      <c r="M105" s="17" t="str">
        <v>Monitor</v>
      </c>
    </row>
    <row r="106" spans="12:14">
      <c r="L106" s="11"/>
      <c r="M106" s="17" t="str">
        <v>Keyboard</v>
      </c>
    </row>
    <row r="107" spans="12:14">
      <c r="L107" s="11"/>
      <c r="M107" s="17" t="str">
        <v>Mouse</v>
      </c>
    </row>
    <row r="108" spans="12:14">
      <c r="L108" s="11"/>
      <c r="M108" s="17" t="str">
        <v>Printer</v>
      </c>
    </row>
    <row r="109" spans="12:14">
      <c r="L109" s="11"/>
      <c r="M109" s="17" t="str">
        <v>Router</v>
      </c>
    </row>
    <row r="110" spans="12:14">
      <c r="L110" s="11"/>
      <c r="M110" s="17" t="str">
        <v>Speaker</v>
      </c>
    </row>
    <row r="111" spans="12:14">
      <c r="L111" s="11"/>
      <c r="M111" s="13"/>
    </row>
    <row r="112" spans="12:14">
      <c r="L112" s="11" t="s">
        <v>113</v>
      </c>
      <c r="M112" s="13">
        <f>EVEN(9)</f>
        <v>10</v>
      </c>
    </row>
    <row r="113" spans="12:13">
      <c r="L113" s="11" t="s">
        <v>114</v>
      </c>
      <c r="M113" s="13">
        <f>ODD(10)</f>
        <v>11</v>
      </c>
    </row>
    <row r="114" spans="12:13">
      <c r="L114" s="11" t="s">
        <v>115</v>
      </c>
      <c r="M114" s="13">
        <f>FIND("e","Keyboard")</f>
        <v>2</v>
      </c>
    </row>
    <row r="115" spans="12:13">
      <c r="L115" s="11" t="s">
        <v>116</v>
      </c>
      <c r="M115" s="14">
        <f>WORKDAY(E2,10)</f>
        <v>45315</v>
      </c>
    </row>
    <row r="116" spans="12:13">
      <c r="L116" s="11" t="s">
        <v>117</v>
      </c>
      <c r="M116" s="13">
        <f>NETWORKDAYS(E2,E5)</f>
        <v>12</v>
      </c>
    </row>
    <row r="117" spans="12:13">
      <c r="L117" s="11" t="s">
        <v>118</v>
      </c>
      <c r="M117" s="13">
        <f>MINUTE(E2)</f>
        <v>0</v>
      </c>
    </row>
    <row r="118" spans="12:13">
      <c r="L118" s="11" t="s">
        <v>119</v>
      </c>
      <c r="M118" s="13">
        <f>HOUR(N88)</f>
        <v>15</v>
      </c>
    </row>
    <row r="119" spans="12:13">
      <c r="L119" s="11" t="s">
        <v>120</v>
      </c>
      <c r="M119" s="13">
        <f>_xlfn.XMATCH(B4,B2:B11)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suriya</dc:creator>
  <cp:lastModifiedBy>jaya suriya</cp:lastModifiedBy>
  <dcterms:created xsi:type="dcterms:W3CDTF">2024-09-16T07:56:32Z</dcterms:created>
  <dcterms:modified xsi:type="dcterms:W3CDTF">2024-09-17T15:55:54Z</dcterms:modified>
</cp:coreProperties>
</file>