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KAUSHAL\OneDrive\Desktop\Internshala\final project\Excel\Excel Project\"/>
    </mc:Choice>
  </mc:AlternateContent>
  <xr:revisionPtr revIDLastSave="0" documentId="13_ncr:1_{C74AE41B-1851-4C16-BCC4-A3FDA091057D}" xr6:coauthVersionLast="47" xr6:coauthVersionMax="47" xr10:uidLastSave="{00000000-0000-0000-0000-000000000000}"/>
  <bookViews>
    <workbookView xWindow="-108" yWindow="-108" windowWidth="23256" windowHeight="12456" firstSheet="4" activeTab="7" xr2:uid="{00000000-000D-0000-FFFF-FFFF00000000}"/>
  </bookViews>
  <sheets>
    <sheet name="Data sheet" sheetId="1" r:id="rId1"/>
    <sheet name="Filter data" sheetId="2" r:id="rId2"/>
    <sheet name="Count Days" sheetId="3" r:id="rId3"/>
    <sheet name="User Category Distance" sheetId="4" r:id="rId4"/>
    <sheet name="Total Steps" sheetId="5" r:id="rId5"/>
    <sheet name="Total Calories burned" sheetId="6" r:id="rId6"/>
    <sheet name="Active Categories in Minutes" sheetId="7" r:id="rId7"/>
    <sheet name="Distinct Dates" sheetId="8" r:id="rId8"/>
  </sheets>
  <calcPr calcId="191029"/>
  <pivotCaches>
    <pivotCache cacheId="0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2" i="8"/>
  <c r="P6" i="8"/>
  <c r="P5" i="8"/>
  <c r="P3" i="8"/>
  <c r="P2" i="8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" i="2"/>
  <c r="G15" i="2"/>
  <c r="G21" i="2"/>
  <c r="G27" i="2"/>
  <c r="F6" i="2"/>
  <c r="F18" i="2"/>
  <c r="F2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" i="2"/>
  <c r="D4" i="2"/>
  <c r="G4" i="2" s="1"/>
  <c r="D5" i="2"/>
  <c r="G5" i="2" s="1"/>
  <c r="D6" i="2"/>
  <c r="G6" i="2" s="1"/>
  <c r="D7" i="2"/>
  <c r="G7" i="2" s="1"/>
  <c r="D8" i="2"/>
  <c r="G8" i="2" s="1"/>
  <c r="D9" i="2"/>
  <c r="G9" i="2" s="1"/>
  <c r="D10" i="2"/>
  <c r="G10" i="2" s="1"/>
  <c r="D11" i="2"/>
  <c r="G11" i="2" s="1"/>
  <c r="D12" i="2"/>
  <c r="G12" i="2" s="1"/>
  <c r="D13" i="2"/>
  <c r="G13" i="2" s="1"/>
  <c r="D14" i="2"/>
  <c r="G14" i="2" s="1"/>
  <c r="D15" i="2"/>
  <c r="D16" i="2"/>
  <c r="G16" i="2" s="1"/>
  <c r="D17" i="2"/>
  <c r="G17" i="2" s="1"/>
  <c r="D18" i="2"/>
  <c r="G18" i="2" s="1"/>
  <c r="D19" i="2"/>
  <c r="G19" i="2" s="1"/>
  <c r="D20" i="2"/>
  <c r="G20" i="2" s="1"/>
  <c r="D21" i="2"/>
  <c r="D22" i="2"/>
  <c r="G22" i="2" s="1"/>
  <c r="D23" i="2"/>
  <c r="G23" i="2" s="1"/>
  <c r="D24" i="2"/>
  <c r="G24" i="2" s="1"/>
  <c r="D25" i="2"/>
  <c r="G25" i="2" s="1"/>
  <c r="D26" i="2"/>
  <c r="G26" i="2" s="1"/>
  <c r="D27" i="2"/>
  <c r="D28" i="2"/>
  <c r="G28" i="2" s="1"/>
  <c r="D29" i="2"/>
  <c r="G29" i="2" s="1"/>
  <c r="D30" i="2"/>
  <c r="G30" i="2" s="1"/>
  <c r="D31" i="2"/>
  <c r="G31" i="2" s="1"/>
  <c r="D32" i="2"/>
  <c r="G32" i="2" s="1"/>
  <c r="D33" i="2"/>
  <c r="G33" i="2" s="1"/>
  <c r="D34" i="2"/>
  <c r="G34" i="2" s="1"/>
  <c r="D35" i="2"/>
  <c r="G35" i="2" s="1"/>
  <c r="D3" i="2"/>
  <c r="G3" i="2" s="1"/>
  <c r="C4" i="2"/>
  <c r="F4" i="2" s="1"/>
  <c r="C5" i="2"/>
  <c r="F5" i="2" s="1"/>
  <c r="C6" i="2"/>
  <c r="C7" i="2"/>
  <c r="F7" i="2" s="1"/>
  <c r="C8" i="2"/>
  <c r="F8" i="2" s="1"/>
  <c r="C9" i="2"/>
  <c r="F9" i="2" s="1"/>
  <c r="C10" i="2"/>
  <c r="F10" i="2" s="1"/>
  <c r="C11" i="2"/>
  <c r="F11" i="2" s="1"/>
  <c r="C12" i="2"/>
  <c r="F12" i="2" s="1"/>
  <c r="C13" i="2"/>
  <c r="F13" i="2" s="1"/>
  <c r="C14" i="2"/>
  <c r="F14" i="2" s="1"/>
  <c r="C15" i="2"/>
  <c r="F15" i="2" s="1"/>
  <c r="C16" i="2"/>
  <c r="F16" i="2" s="1"/>
  <c r="C17" i="2"/>
  <c r="F17" i="2" s="1"/>
  <c r="C18" i="2"/>
  <c r="C19" i="2"/>
  <c r="F19" i="2" s="1"/>
  <c r="C20" i="2"/>
  <c r="F20" i="2" s="1"/>
  <c r="C21" i="2"/>
  <c r="F21" i="2" s="1"/>
  <c r="C22" i="2"/>
  <c r="C23" i="2"/>
  <c r="F23" i="2" s="1"/>
  <c r="C24" i="2"/>
  <c r="F24" i="2" s="1"/>
  <c r="C25" i="2"/>
  <c r="F25" i="2" s="1"/>
  <c r="C26" i="2"/>
  <c r="F26" i="2" s="1"/>
  <c r="C27" i="2"/>
  <c r="F27" i="2" s="1"/>
  <c r="C28" i="2"/>
  <c r="F28" i="2" s="1"/>
  <c r="C29" i="2"/>
  <c r="F29" i="2" s="1"/>
  <c r="C30" i="2"/>
  <c r="F30" i="2" s="1"/>
  <c r="C31" i="2"/>
  <c r="F31" i="2" s="1"/>
  <c r="C32" i="2"/>
  <c r="F32" i="2" s="1"/>
  <c r="C33" i="2"/>
  <c r="F33" i="2" s="1"/>
  <c r="C34" i="2"/>
  <c r="F34" i="2" s="1"/>
  <c r="C35" i="2"/>
  <c r="F35" i="2" s="1"/>
  <c r="C3" i="2"/>
  <c r="F3" i="2" s="1"/>
</calcChain>
</file>

<file path=xl/sharedStrings.xml><?xml version="1.0" encoding="utf-8"?>
<sst xmlns="http://schemas.openxmlformats.org/spreadsheetml/2006/main" count="756" uniqueCount="109">
  <si>
    <t>Id</t>
  </si>
  <si>
    <t>SedentaryMinutes</t>
  </si>
  <si>
    <t>LightlyActiveMinutes</t>
  </si>
  <si>
    <t>FairlyActiveMinutes</t>
  </si>
  <si>
    <t>VeryActiveMinutes</t>
  </si>
  <si>
    <t>SedentaryActiveDistance</t>
  </si>
  <si>
    <t>LightActiveDistance</t>
  </si>
  <si>
    <t>ModeratelyActiveDistance</t>
  </si>
  <si>
    <t>VeryActiveDistance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</si>
  <si>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</si>
  <si>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</si>
  <si>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</si>
  <si>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</si>
  <si>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</si>
  <si>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</si>
  <si>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</si>
  <si>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</si>
  <si>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</si>
  <si>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</si>
  <si>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</si>
  <si>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</si>
  <si>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</si>
  <si>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</si>
  <si>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</si>
  <si>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</si>
  <si>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</si>
  <si>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</si>
  <si>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ActivityDate</t>
  </si>
  <si>
    <t>TotalSteps</t>
  </si>
  <si>
    <t>TotalDistance</t>
  </si>
  <si>
    <t>TrackerDistance</t>
  </si>
  <si>
    <t>LoggedActivitiesDistance</t>
  </si>
  <si>
    <t>Calories</t>
  </si>
  <si>
    <t>User Id</t>
  </si>
  <si>
    <t>Count of Activate Date</t>
  </si>
  <si>
    <t>Average Distance</t>
  </si>
  <si>
    <t>Total Steps</t>
  </si>
  <si>
    <t>User Type</t>
  </si>
  <si>
    <t>Users</t>
  </si>
  <si>
    <t>Total Calories Burned</t>
  </si>
  <si>
    <t>Total VeryActiveMin</t>
  </si>
  <si>
    <t>Total FairlyActiveMin</t>
  </si>
  <si>
    <t>Total LightlyActiveMin</t>
  </si>
  <si>
    <t>Active User</t>
  </si>
  <si>
    <t>Moderate User</t>
  </si>
  <si>
    <t>Light User</t>
  </si>
  <si>
    <t>Row Labels</t>
  </si>
  <si>
    <t>Grand Total</t>
  </si>
  <si>
    <t>Count of User Type</t>
  </si>
  <si>
    <t>Intermediate User</t>
  </si>
  <si>
    <t>Begineer User</t>
  </si>
  <si>
    <t>Pro User</t>
  </si>
  <si>
    <t>Count of Users</t>
  </si>
  <si>
    <t>Dates</t>
  </si>
  <si>
    <t>Activity Category</t>
  </si>
  <si>
    <t>Average of TotalDistance</t>
  </si>
  <si>
    <t>Travel Category</t>
  </si>
  <si>
    <t>Sum of TotalSteps</t>
  </si>
  <si>
    <t>Sum of Calories</t>
  </si>
  <si>
    <t>Sum of VeryActiveMinutes</t>
  </si>
  <si>
    <t>Sum of FairlyActiveMinutes</t>
  </si>
  <si>
    <t>Sum of LightlyActiveMinutes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</si>
  <si>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</si>
  <si>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</si>
  <si>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</si>
  <si>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</si>
  <si>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</si>
  <si>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</si>
  <si>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</si>
  <si>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</si>
  <si>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</si>
  <si>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</si>
  <si>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</si>
  <si>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</si>
  <si>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</si>
  <si>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</si>
  <si>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</si>
  <si>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</si>
  <si>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</si>
  <si>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</si>
  <si>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</si>
  <si>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</si>
  <si>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</si>
  <si>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</si>
  <si>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</si>
  <si>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</si>
  <si>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</si>
  <si>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</si>
  <si>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</si>
  <si>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</si>
  <si>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</si>
  <si>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</si>
  <si>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</si>
  <si>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1st Quartile of count of Users</t>
  </si>
  <si>
    <t>1st Quartile of average of TotalDistance</t>
  </si>
  <si>
    <t>3rd Quartile of count of Users</t>
  </si>
  <si>
    <t>3rd Quartile of average of TotalDistance</t>
  </si>
  <si>
    <t>Less Distance Travellers</t>
  </si>
  <si>
    <t>Long Distance Travellers</t>
  </si>
  <si>
    <t>Moderate Distance Travellers</t>
  </si>
  <si>
    <t>Count of Travel Category</t>
  </si>
  <si>
    <t>High Activity</t>
  </si>
  <si>
    <t>Low Activity</t>
  </si>
  <si>
    <t>Moderate Activity</t>
  </si>
  <si>
    <t>Count of Activity Category</t>
  </si>
  <si>
    <t>Criteria :-
1st Quartile (29 users) categorized as "Low Activity."
3rd Quartile (32 users) categorized as "High Activity."
Users between 1st and 3rd Quartile are in the "Moderate Activity" group.</t>
  </si>
  <si>
    <r>
      <rPr>
        <b/>
        <sz val="18"/>
        <color theme="1"/>
        <rFont val="Calibri"/>
        <family val="2"/>
        <scheme val="minor"/>
      </rPr>
      <t>Criteria :-
1st Quartile (5.16): "Less Distance Travellers"
3rd Quartile (5.93): "Long Distance Travellers"
In between: "Moderate Travellers"</t>
    </r>
    <r>
      <rPr>
        <sz val="1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</si>
  <si>
    <t>Criteria :-
1] Active for more than 20 days: "Active User" group.
2] Active between 10 and 20 days: "Moderate User" group.
3] Active less than 10 days: "Light User" group.</t>
  </si>
  <si>
    <t>Criteria :-
1] Distance &gt; 8 kms: "Pro User"
2] Distance between 5 to 8 kms: "Intermediate User"
3] Distance &lt; 5 kms: "Beginner User".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</si>
</sst>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5" fillId="3" borderId="2" xfId="0" applyFont="1" applyFill="1" applyBorder="1"/>
    <xf numFmtId="0" fontId="2" fillId="2" borderId="4" xfId="0" applyFont="1" applyFill="1" applyBorder="1"/>
    <xf numFmtId="0" fontId="5" fillId="3" borderId="5" xfId="0" applyFont="1" applyFill="1" applyBorder="1"/>
    <xf numFmtId="0" fontId="2" fillId="2" borderId="6" xfId="0" applyFont="1" applyFill="1" applyBorder="1"/>
    <xf numFmtId="0" fontId="5" fillId="0" borderId="5" xfId="0" applyFont="1" applyBorder="1"/>
    <xf numFmtId="0" fontId="2" fillId="0" borderId="6" xfId="0" applyFont="1" applyBorder="1"/>
    <xf numFmtId="0" fontId="5" fillId="3" borderId="7" xfId="0" applyFont="1" applyFill="1" applyBorder="1"/>
    <xf numFmtId="0" fontId="2" fillId="2" borderId="9" xfId="0" applyFont="1" applyFill="1" applyBorder="1"/>
    <xf numFmtId="0" fontId="8" fillId="4" borderId="0" xfId="0" applyFont="1" applyFill="1" applyAlignment="1">
      <alignment horizontal="left" vertical="top" wrapText="1"/>
    </xf>
    <xf numFmtId="0" fontId="6" fillId="4" borderId="0" xfId="0" applyFont="1" applyFill="1" applyAlignment="1">
      <alignment horizontal="left" vertical="top" wrapText="1"/>
    </xf>
    <xf numFmtId="0" fontId="5" fillId="4" borderId="0" xfId="0" applyFont="1" applyFill="1" applyAlignment="1">
      <alignment horizontal="left" vertical="top" wrapText="1"/>
    </xf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4.xlsx]Count Days!PivotTable2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Days'!$K$4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 Days'!$J$5:$J$8</c:f>
              <c:strCache>
                <c:ptCount val="3"/>
                <c:pt idx="0">
                  <c:v>Active User</c:v>
                </c:pt>
                <c:pt idx="1">
                  <c:v>Light User</c:v>
                </c:pt>
                <c:pt idx="2">
                  <c:v>Moderate User</c:v>
                </c:pt>
              </c:strCache>
            </c:strRef>
          </c:cat>
          <c:val>
            <c:numRef>
              <c:f>'Count Days'!$K$5:$K$8</c:f>
              <c:numCache>
                <c:formatCode>General</c:formatCode>
                <c:ptCount val="3"/>
                <c:pt idx="0">
                  <c:v>29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6-49E7-9CDD-5F385C103A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8807216"/>
        <c:axId val="707219776"/>
      </c:barChart>
      <c:catAx>
        <c:axId val="6188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19776"/>
        <c:crosses val="autoZero"/>
        <c:auto val="1"/>
        <c:lblAlgn val="ctr"/>
        <c:lblOffset val="100"/>
        <c:noMultiLvlLbl val="0"/>
      </c:catAx>
      <c:valAx>
        <c:axId val="7072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721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4.xlsx]Distinct Dates!PivotTable12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'Distinct Dates'!$F$59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'Distinct Dates'!$E$60:$E$63</c:f>
              <c:strCache>
                <c:ptCount val="3"/>
                <c:pt idx="0">
                  <c:v>High Activity</c:v>
                </c:pt>
                <c:pt idx="1">
                  <c:v>Low Activity</c:v>
                </c:pt>
                <c:pt idx="2">
                  <c:v>Moderate Activity</c:v>
                </c:pt>
              </c:strCache>
            </c:strRef>
          </c:cat>
          <c:val>
            <c:numRef>
              <c:f>'Distinct Dates'!$F$60:$F$63</c:f>
              <c:numCache>
                <c:formatCode>General</c:formatCode>
                <c:ptCount val="3"/>
                <c:pt idx="0">
                  <c:v>18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1-473C-AF38-41020B78C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707248"/>
        <c:axId val="621595280"/>
      </c:barChart>
      <c:catAx>
        <c:axId val="99970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95280"/>
        <c:crosses val="autoZero"/>
        <c:auto val="1"/>
        <c:lblAlgn val="ctr"/>
        <c:lblOffset val="100"/>
        <c:noMultiLvlLbl val="0"/>
      </c:catAx>
      <c:valAx>
        <c:axId val="6215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0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Sum of TotalSteps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'Distinct Dates'!$F$1</c:f>
              <c:strCache>
                <c:ptCount val="1"/>
                <c:pt idx="0">
                  <c:v>Sum of TotalSteps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'Distinct Dates'!$F$2:$F$32</c:f>
              <c:numCache>
                <c:formatCode>General</c:formatCode>
                <c:ptCount val="31"/>
                <c:pt idx="0">
                  <c:v>271816</c:v>
                </c:pt>
                <c:pt idx="1">
                  <c:v>237558</c:v>
                </c:pt>
                <c:pt idx="2">
                  <c:v>255538</c:v>
                </c:pt>
                <c:pt idx="3">
                  <c:v>248617</c:v>
                </c:pt>
                <c:pt idx="4">
                  <c:v>277733</c:v>
                </c:pt>
                <c:pt idx="5">
                  <c:v>205096</c:v>
                </c:pt>
                <c:pt idx="6">
                  <c:v>252703</c:v>
                </c:pt>
                <c:pt idx="7">
                  <c:v>257557</c:v>
                </c:pt>
                <c:pt idx="8">
                  <c:v>261215</c:v>
                </c:pt>
                <c:pt idx="9">
                  <c:v>263795</c:v>
                </c:pt>
                <c:pt idx="10">
                  <c:v>238284</c:v>
                </c:pt>
                <c:pt idx="11">
                  <c:v>267124</c:v>
                </c:pt>
                <c:pt idx="12">
                  <c:v>236621</c:v>
                </c:pt>
                <c:pt idx="13">
                  <c:v>253849</c:v>
                </c:pt>
                <c:pt idx="14">
                  <c:v>250688</c:v>
                </c:pt>
                <c:pt idx="15">
                  <c:v>258516</c:v>
                </c:pt>
                <c:pt idx="16">
                  <c:v>242996</c:v>
                </c:pt>
                <c:pt idx="17">
                  <c:v>234289</c:v>
                </c:pt>
                <c:pt idx="18">
                  <c:v>258726</c:v>
                </c:pt>
                <c:pt idx="19">
                  <c:v>206870</c:v>
                </c:pt>
                <c:pt idx="20">
                  <c:v>204434</c:v>
                </c:pt>
                <c:pt idx="21">
                  <c:v>248203</c:v>
                </c:pt>
                <c:pt idx="22">
                  <c:v>196149</c:v>
                </c:pt>
                <c:pt idx="23">
                  <c:v>253200</c:v>
                </c:pt>
                <c:pt idx="24">
                  <c:v>217287</c:v>
                </c:pt>
                <c:pt idx="25">
                  <c:v>207386</c:v>
                </c:pt>
                <c:pt idx="26">
                  <c:v>190334</c:v>
                </c:pt>
                <c:pt idx="27">
                  <c:v>222718</c:v>
                </c:pt>
                <c:pt idx="28">
                  <c:v>206737</c:v>
                </c:pt>
                <c:pt idx="29">
                  <c:v>180468</c:v>
                </c:pt>
                <c:pt idx="30">
                  <c:v>73129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4-4C98-A08D-A33A56A89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095328"/>
        <c:axId val="621468608"/>
      </c:barChart>
      <c:catAx>
        <c:axId val="90909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68608"/>
        <c:crosses val="autoZero"/>
        <c:auto val="1"/>
        <c:lblAlgn val="ctr"/>
        <c:lblOffset val="100"/>
        <c:noMultiLvlLbl val="0"/>
      </c:catAx>
      <c:valAx>
        <c:axId val="6214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09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Sum of Calories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'Distinct Dates'!$G$1</c:f>
              <c:strCache>
                <c:ptCount val="1"/>
                <c:pt idx="0">
                  <c:v>Sum of Calories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'Distinct Dates'!$A$2:$A$31</c:f>
              <c:strCache>
                <c:ptCount val="30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</c:strCache>
            </c:strRef>
          </c:cat>
          <c:val>
            <c:numRef>
              <c:f>'Distinct Dates'!$G$2:$G$32</c:f>
              <c:numCache>
                <c:formatCode>General</c:formatCode>
                <c:ptCount val="31"/>
                <c:pt idx="0">
                  <c:v>78893</c:v>
                </c:pt>
                <c:pt idx="1">
                  <c:v>75459</c:v>
                </c:pt>
                <c:pt idx="2">
                  <c:v>77761</c:v>
                </c:pt>
                <c:pt idx="3">
                  <c:v>77721</c:v>
                </c:pt>
                <c:pt idx="4">
                  <c:v>76574</c:v>
                </c:pt>
                <c:pt idx="5">
                  <c:v>71391</c:v>
                </c:pt>
                <c:pt idx="6">
                  <c:v>74668</c:v>
                </c:pt>
                <c:pt idx="7">
                  <c:v>75491</c:v>
                </c:pt>
                <c:pt idx="8">
                  <c:v>76647</c:v>
                </c:pt>
                <c:pt idx="9">
                  <c:v>77500</c:v>
                </c:pt>
                <c:pt idx="10">
                  <c:v>74485</c:v>
                </c:pt>
                <c:pt idx="11">
                  <c:v>76709</c:v>
                </c:pt>
                <c:pt idx="12">
                  <c:v>73326</c:v>
                </c:pt>
                <c:pt idx="13">
                  <c:v>75186</c:v>
                </c:pt>
                <c:pt idx="14">
                  <c:v>74604</c:v>
                </c:pt>
                <c:pt idx="15">
                  <c:v>74514</c:v>
                </c:pt>
                <c:pt idx="16">
                  <c:v>74114</c:v>
                </c:pt>
                <c:pt idx="17">
                  <c:v>72722</c:v>
                </c:pt>
                <c:pt idx="18">
                  <c:v>73592</c:v>
                </c:pt>
                <c:pt idx="19">
                  <c:v>66913</c:v>
                </c:pt>
                <c:pt idx="20">
                  <c:v>65988</c:v>
                </c:pt>
                <c:pt idx="21">
                  <c:v>71163</c:v>
                </c:pt>
                <c:pt idx="22">
                  <c:v>66211</c:v>
                </c:pt>
                <c:pt idx="23">
                  <c:v>70037</c:v>
                </c:pt>
                <c:pt idx="24">
                  <c:v>68877</c:v>
                </c:pt>
                <c:pt idx="25">
                  <c:v>65141</c:v>
                </c:pt>
                <c:pt idx="26">
                  <c:v>62193</c:v>
                </c:pt>
                <c:pt idx="27">
                  <c:v>63063</c:v>
                </c:pt>
                <c:pt idx="28">
                  <c:v>57963</c:v>
                </c:pt>
                <c:pt idx="29">
                  <c:v>52562</c:v>
                </c:pt>
                <c:pt idx="30">
                  <c:v>23925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B-46DB-A0CA-C62E2CC48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544752"/>
        <c:axId val="564730528"/>
      </c:barChart>
      <c:catAx>
        <c:axId val="107754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30528"/>
        <c:crosses val="autoZero"/>
        <c:auto val="1"/>
        <c:lblAlgn val="ctr"/>
        <c:lblOffset val="100"/>
        <c:noMultiLvlLbl val="0"/>
      </c:catAx>
      <c:valAx>
        <c:axId val="5647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Calories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54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4.xlsx]Count Days!PivotTable2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28575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8575">
            <a:solidFill>
              <a:schemeClr val="lt1"/>
            </a:solidFill>
          </a:ln>
          <a:effectLst/>
        </c:spPr>
        <c:dLbl>
          <c:idx val="0"/>
          <c:layout>
            <c:manualLayout>
              <c:x val="3.0470914127423823E-2"/>
              <c:y val="-4.613921909916626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28575">
            <a:solidFill>
              <a:schemeClr val="lt1"/>
            </a:solidFill>
          </a:ln>
          <a:effectLst/>
        </c:spPr>
        <c:dLbl>
          <c:idx val="0"/>
          <c:layout>
            <c:manualLayout>
              <c:x val="-4.1551246537396135E-2"/>
              <c:y val="4.613921909916626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28575">
            <a:solidFill>
              <a:schemeClr val="lt1"/>
            </a:solidFill>
          </a:ln>
          <a:effectLst/>
        </c:spPr>
        <c:dLbl>
          <c:idx val="0"/>
          <c:layout>
            <c:manualLayout>
              <c:x val="9.1412742382271372E-2"/>
              <c:y val="-0.11073412583799902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102668"/>
                    <a:gd name="adj2" fmla="val -40707"/>
                  </a:avLst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9907453050363164"/>
          <c:y val="0.30493046601701196"/>
          <c:w val="0.41644447837372128"/>
          <c:h val="0.69364067139466512"/>
        </c:manualLayout>
      </c:layout>
      <c:pieChart>
        <c:varyColors val="1"/>
        <c:ser>
          <c:idx val="0"/>
          <c:order val="0"/>
          <c:tx>
            <c:strRef>
              <c:f>'Count Days'!$K$4</c:f>
              <c:strCache>
                <c:ptCount val="1"/>
                <c:pt idx="0">
                  <c:v>Total</c:v>
                </c:pt>
              </c:strCache>
            </c:strRef>
          </c:tx>
          <c:spPr>
            <a:ln w="28575"/>
          </c:spPr>
          <c:dPt>
            <c:idx val="0"/>
            <c:bubble3D val="0"/>
            <c:spPr>
              <a:solidFill>
                <a:schemeClr val="accent1"/>
              </a:solidFill>
              <a:ln w="285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07E-40B5-8881-2D78E5E4DC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85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7E-40B5-8881-2D78E5E4DC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85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07E-40B5-8881-2D78E5E4DCEB}"/>
              </c:ext>
            </c:extLst>
          </c:dPt>
          <c:dLbls>
            <c:dLbl>
              <c:idx val="0"/>
              <c:layout>
                <c:manualLayout>
                  <c:x val="9.1412742382271372E-2"/>
                  <c:y val="-0.1107341258379990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02668"/>
                        <a:gd name="adj2" fmla="val -4070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307E-40B5-8881-2D78E5E4DCEB}"/>
                </c:ext>
              </c:extLst>
            </c:dLbl>
            <c:dLbl>
              <c:idx val="1"/>
              <c:layout>
                <c:manualLayout>
                  <c:x val="-4.1551246537396135E-2"/>
                  <c:y val="4.61392190991662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7E-40B5-8881-2D78E5E4DCEB}"/>
                </c:ext>
              </c:extLst>
            </c:dLbl>
            <c:dLbl>
              <c:idx val="2"/>
              <c:layout>
                <c:manualLayout>
                  <c:x val="3.0470914127423823E-2"/>
                  <c:y val="-4.61392190991662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7E-40B5-8881-2D78E5E4DCE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'Count Days'!$J$5:$J$8</c:f>
              <c:strCache>
                <c:ptCount val="3"/>
                <c:pt idx="0">
                  <c:v>Active User</c:v>
                </c:pt>
                <c:pt idx="1">
                  <c:v>Light User</c:v>
                </c:pt>
                <c:pt idx="2">
                  <c:v>Moderate User</c:v>
                </c:pt>
              </c:strCache>
            </c:strRef>
          </c:cat>
          <c:val>
            <c:numRef>
              <c:f>'Count Days'!$K$5:$K$8</c:f>
              <c:numCache>
                <c:formatCode>General</c:formatCode>
                <c:ptCount val="3"/>
                <c:pt idx="0">
                  <c:v>29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E-40B5-8881-2D78E5E4D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4.xlsx]User Category Distance!PivotTable3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Category Distance'!$H$4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Category Distance'!$G$5:$G$8</c:f>
              <c:strCache>
                <c:ptCount val="3"/>
                <c:pt idx="0">
                  <c:v>Begineer User</c:v>
                </c:pt>
                <c:pt idx="1">
                  <c:v>Intermediate User</c:v>
                </c:pt>
                <c:pt idx="2">
                  <c:v>Pro User</c:v>
                </c:pt>
              </c:strCache>
            </c:strRef>
          </c:cat>
          <c:val>
            <c:numRef>
              <c:f>'User Category Distance'!$H$5:$H$8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5-47E1-AE3D-D27F6BC530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2268624"/>
        <c:axId val="775348784"/>
      </c:barChart>
      <c:catAx>
        <c:axId val="8822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48784"/>
        <c:crosses val="autoZero"/>
        <c:auto val="1"/>
        <c:lblAlgn val="ctr"/>
        <c:lblOffset val="100"/>
        <c:noMultiLvlLbl val="0"/>
      </c:catAx>
      <c:valAx>
        <c:axId val="7753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4.xlsx]User Category Distance!PivotTable3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7777777777777776E-2"/>
              <c:y val="-0.1018518518518518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444444444444442E-2"/>
              <c:y val="5.092592592592590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'User Category Distance'!$H$4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157-4C7A-9A56-4E5411A138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85-4AC2-B320-8C3E55C83F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57-4C7A-9A56-4E5411A138FB}"/>
              </c:ext>
            </c:extLst>
          </c:dPt>
          <c:dLbls>
            <c:dLbl>
              <c:idx val="0"/>
              <c:layout>
                <c:manualLayout>
                  <c:x val="2.7777777777777776E-2"/>
                  <c:y val="-0.1018518518518518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57-4C7A-9A56-4E5411A138FB}"/>
                </c:ext>
              </c:extLst>
            </c:dLbl>
            <c:dLbl>
              <c:idx val="2"/>
              <c:layout>
                <c:manualLayout>
                  <c:x val="-9.4444444444444442E-2"/>
                  <c:y val="5.09259259259259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57-4C7A-9A56-4E5411A138F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'User Category Distance'!$G$5:$G$8</c:f>
              <c:strCache>
                <c:ptCount val="3"/>
                <c:pt idx="0">
                  <c:v>Begineer User</c:v>
                </c:pt>
                <c:pt idx="1">
                  <c:v>Intermediate User</c:v>
                </c:pt>
                <c:pt idx="2">
                  <c:v>Pro User</c:v>
                </c:pt>
              </c:strCache>
            </c:strRef>
          </c:cat>
          <c:val>
            <c:numRef>
              <c:f>'User Category Distance'!$H$5:$H$8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7-4C7A-9A56-4E5411A13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'Total Steps'!$C$2</c:f>
              <c:strCache>
                <c:ptCount val="1"/>
                <c:pt idx="0">
                  <c:v>Total Steps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'Total Steps'!$C$3:$C$35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cat>
          <c:val>
            <c:numRef>
              <c:f>'Total Steps'!$C$3:$C$35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9-4D20-B3F7-AF474E07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107040"/>
        <c:axId val="772371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'Total Steps'!$B$2</c15:sqref>
                        </c15:formulaRef>
                      </c:ext>
                    </c:extLst>
                    <c:strCache>
                      <c:ptCount val="1"/>
                      <c:pt idx="0">
                        <c:v>User Id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'Total Steps'!$C$3:$C$35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375619</c:v>
                      </c:pt>
                      <c:pt idx="1">
                        <c:v>178061</c:v>
                      </c:pt>
                      <c:pt idx="2">
                        <c:v>218489</c:v>
                      </c:pt>
                      <c:pt idx="3">
                        <c:v>79982</c:v>
                      </c:pt>
                      <c:pt idx="4">
                        <c:v>28400</c:v>
                      </c:pt>
                      <c:pt idx="5">
                        <c:v>352490</c:v>
                      </c:pt>
                      <c:pt idx="6">
                        <c:v>172573</c:v>
                      </c:pt>
                      <c:pt idx="7">
                        <c:v>146223</c:v>
                      </c:pt>
                      <c:pt idx="8">
                        <c:v>171354</c:v>
                      </c:pt>
                      <c:pt idx="9">
                        <c:v>234229</c:v>
                      </c:pt>
                      <c:pt idx="10">
                        <c:v>137233</c:v>
                      </c:pt>
                      <c:pt idx="11">
                        <c:v>329537</c:v>
                      </c:pt>
                      <c:pt idx="12">
                        <c:v>70284</c:v>
                      </c:pt>
                      <c:pt idx="13">
                        <c:v>15352</c:v>
                      </c:pt>
                      <c:pt idx="14">
                        <c:v>225334</c:v>
                      </c:pt>
                      <c:pt idx="15">
                        <c:v>335232</c:v>
                      </c:pt>
                      <c:pt idx="16">
                        <c:v>148693</c:v>
                      </c:pt>
                      <c:pt idx="17">
                        <c:v>238239</c:v>
                      </c:pt>
                      <c:pt idx="18">
                        <c:v>265734</c:v>
                      </c:pt>
                      <c:pt idx="19">
                        <c:v>266990</c:v>
                      </c:pt>
                      <c:pt idx="20">
                        <c:v>249133</c:v>
                      </c:pt>
                      <c:pt idx="21">
                        <c:v>197308</c:v>
                      </c:pt>
                      <c:pt idx="22">
                        <c:v>163837</c:v>
                      </c:pt>
                      <c:pt idx="23">
                        <c:v>65512</c:v>
                      </c:pt>
                      <c:pt idx="24">
                        <c:v>303639</c:v>
                      </c:pt>
                      <c:pt idx="25">
                        <c:v>294409</c:v>
                      </c:pt>
                      <c:pt idx="26">
                        <c:v>290525</c:v>
                      </c:pt>
                      <c:pt idx="27">
                        <c:v>457662</c:v>
                      </c:pt>
                      <c:pt idx="28">
                        <c:v>123161</c:v>
                      </c:pt>
                      <c:pt idx="29">
                        <c:v>270249</c:v>
                      </c:pt>
                      <c:pt idx="30">
                        <c:v>223154</c:v>
                      </c:pt>
                      <c:pt idx="31">
                        <c:v>53758</c:v>
                      </c:pt>
                      <c:pt idx="32">
                        <c:v>497241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'Total Steps'!$B$3:$B$35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1503960366</c:v>
                      </c:pt>
                      <c:pt idx="1">
                        <c:v>1624580081</c:v>
                      </c:pt>
                      <c:pt idx="2">
                        <c:v>1644430081</c:v>
                      </c:pt>
                      <c:pt idx="3">
                        <c:v>1844505072</c:v>
                      </c:pt>
                      <c:pt idx="4">
                        <c:v>1927972279</c:v>
                      </c:pt>
                      <c:pt idx="5">
                        <c:v>2022484408</c:v>
                      </c:pt>
                      <c:pt idx="6">
                        <c:v>2026352035</c:v>
                      </c:pt>
                      <c:pt idx="7">
                        <c:v>2320127002</c:v>
                      </c:pt>
                      <c:pt idx="8">
                        <c:v>2347167796</c:v>
                      </c:pt>
                      <c:pt idx="9">
                        <c:v>2873212765</c:v>
                      </c:pt>
                      <c:pt idx="10">
                        <c:v>3372868164</c:v>
                      </c:pt>
                      <c:pt idx="11">
                        <c:v>3977333714</c:v>
                      </c:pt>
                      <c:pt idx="12">
                        <c:v>4020332650</c:v>
                      </c:pt>
                      <c:pt idx="13">
                        <c:v>4057192912</c:v>
                      </c:pt>
                      <c:pt idx="14">
                        <c:v>4319703577</c:v>
                      </c:pt>
                      <c:pt idx="15">
                        <c:v>4388161847</c:v>
                      </c:pt>
                      <c:pt idx="16">
                        <c:v>4445114986</c:v>
                      </c:pt>
                      <c:pt idx="17">
                        <c:v>4558609924</c:v>
                      </c:pt>
                      <c:pt idx="18">
                        <c:v>4702921684</c:v>
                      </c:pt>
                      <c:pt idx="19">
                        <c:v>5553957443</c:v>
                      </c:pt>
                      <c:pt idx="20">
                        <c:v>5577150313</c:v>
                      </c:pt>
                      <c:pt idx="21">
                        <c:v>6117666160</c:v>
                      </c:pt>
                      <c:pt idx="22">
                        <c:v>6290855005</c:v>
                      </c:pt>
                      <c:pt idx="23">
                        <c:v>6775888955</c:v>
                      </c:pt>
                      <c:pt idx="24">
                        <c:v>6962181067</c:v>
                      </c:pt>
                      <c:pt idx="25">
                        <c:v>7007744171</c:v>
                      </c:pt>
                      <c:pt idx="26">
                        <c:v>7086361926</c:v>
                      </c:pt>
                      <c:pt idx="27">
                        <c:v>8053475328</c:v>
                      </c:pt>
                      <c:pt idx="28">
                        <c:v>8253242879</c:v>
                      </c:pt>
                      <c:pt idx="29">
                        <c:v>8378563200</c:v>
                      </c:pt>
                      <c:pt idx="30">
                        <c:v>8583815059</c:v>
                      </c:pt>
                      <c:pt idx="31">
                        <c:v>8792009665</c:v>
                      </c:pt>
                      <c:pt idx="32">
                        <c:v>8877689391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C99-4D20-B3F7-AF474E0767ED}"/>
                  </c:ext>
                </c:extLst>
              </c15:ser>
            </c15:filteredBarSeries>
          </c:ext>
        </c:extLst>
      </c:barChart>
      <c:catAx>
        <c:axId val="77610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User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71600"/>
        <c:crosses val="autoZero"/>
        <c:auto val="1"/>
        <c:lblAlgn val="ctr"/>
        <c:lblOffset val="100"/>
        <c:noMultiLvlLbl val="0"/>
      </c:catAx>
      <c:valAx>
        <c:axId val="7723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="1" baseline="0"/>
                  <a:t> Steps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0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Calories burned'!$C$2</c:f>
              <c:strCache>
                <c:ptCount val="1"/>
                <c:pt idx="0">
                  <c:v>Total Calories Burned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 Calories burned'!$B$3:$B$35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'Total Calories burned'!$C$3:$C$35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48-428F-8F3F-A7CB399B8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267664"/>
        <c:axId val="612977296"/>
      </c:barChart>
      <c:catAx>
        <c:axId val="88226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77296"/>
        <c:crosses val="autoZero"/>
        <c:auto val="1"/>
        <c:lblAlgn val="ctr"/>
        <c:lblOffset val="100"/>
        <c:noMultiLvlLbl val="0"/>
      </c:catAx>
      <c:valAx>
        <c:axId val="6129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Categories in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'Active Categories in Minutes'!$C$2</c:f>
              <c:strCache>
                <c:ptCount val="1"/>
                <c:pt idx="0">
                  <c:v>Total VeryActiveMin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'Active Categories in Minutes'!$B$3:$B$35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'Active Categories in Minutes'!$C$3:$C$35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3-4EF2-829E-CE02DE2F2D4F}"/>
            </c:ext>
          </c:extLst>
        </c:ser>
        <c:ser>
          <c:idx val="1"/>
          <c:order val="1"/>
          <c:tx>
            <c:strRef>
              <c:f>'Active Categories in Minutes'!$D$2</c:f>
              <c:strCache>
                <c:ptCount val="1"/>
                <c:pt idx="0">
                  <c:v>Total FairlyActiveMin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'Active Categories in Minutes'!$B$3:$B$35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'Active Categories in Minutes'!$D$3:$D$35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3-4EF2-829E-CE02DE2F2D4F}"/>
            </c:ext>
          </c:extLst>
        </c:ser>
        <c:ser>
          <c:idx val="2"/>
          <c:order val="2"/>
          <c:tx>
            <c:strRef>
              <c:f>'Active Categories in Minutes'!$E$2</c:f>
              <c:strCache>
                <c:ptCount val="1"/>
                <c:pt idx="0">
                  <c:v>Total LightlyActiveMin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'Active Categories in Minutes'!$B$3:$B$35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'Active Categories in Minutes'!$E$3:$E$35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63-4EF2-829E-CE02DE2F2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799056"/>
        <c:axId val="914113040"/>
      </c:barChart>
      <c:catAx>
        <c:axId val="61879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13040"/>
        <c:crosses val="autoZero"/>
        <c:auto val="1"/>
        <c:lblAlgn val="ctr"/>
        <c:lblOffset val="100"/>
        <c:noMultiLvlLbl val="0"/>
      </c:catAx>
      <c:valAx>
        <c:axId val="91411304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0" baseline="0">
                <a:solidFill>
                  <a:schemeClr val="tx1"/>
                </a:solidFill>
              </a:rPr>
              <a:t>Total Active Minutes on each day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'Distinct Dates'!$J$1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'Distinct Dates'!$J$2:$J$32</c:f>
              <c:numCache>
                <c:formatCode>General</c:formatCode>
                <c:ptCount val="31"/>
                <c:pt idx="0">
                  <c:v>6567</c:v>
                </c:pt>
                <c:pt idx="1">
                  <c:v>5998</c:v>
                </c:pt>
                <c:pt idx="2">
                  <c:v>6633</c:v>
                </c:pt>
                <c:pt idx="3">
                  <c:v>7057</c:v>
                </c:pt>
                <c:pt idx="4">
                  <c:v>6202</c:v>
                </c:pt>
                <c:pt idx="5">
                  <c:v>5291</c:v>
                </c:pt>
                <c:pt idx="6">
                  <c:v>6025</c:v>
                </c:pt>
                <c:pt idx="7">
                  <c:v>6461</c:v>
                </c:pt>
                <c:pt idx="8">
                  <c:v>6515</c:v>
                </c:pt>
                <c:pt idx="9">
                  <c:v>5845</c:v>
                </c:pt>
                <c:pt idx="10">
                  <c:v>6257</c:v>
                </c:pt>
                <c:pt idx="11">
                  <c:v>7453</c:v>
                </c:pt>
                <c:pt idx="12">
                  <c:v>5962</c:v>
                </c:pt>
                <c:pt idx="13">
                  <c:v>6172</c:v>
                </c:pt>
                <c:pt idx="14">
                  <c:v>6408</c:v>
                </c:pt>
                <c:pt idx="15">
                  <c:v>6322</c:v>
                </c:pt>
                <c:pt idx="16">
                  <c:v>6694</c:v>
                </c:pt>
                <c:pt idx="17">
                  <c:v>6559</c:v>
                </c:pt>
                <c:pt idx="18">
                  <c:v>6775</c:v>
                </c:pt>
                <c:pt idx="19">
                  <c:v>4808</c:v>
                </c:pt>
                <c:pt idx="20">
                  <c:v>5418</c:v>
                </c:pt>
                <c:pt idx="21">
                  <c:v>5897</c:v>
                </c:pt>
                <c:pt idx="22">
                  <c:v>5214</c:v>
                </c:pt>
                <c:pt idx="23">
                  <c:v>6010</c:v>
                </c:pt>
                <c:pt idx="24">
                  <c:v>5856</c:v>
                </c:pt>
                <c:pt idx="25">
                  <c:v>5256</c:v>
                </c:pt>
                <c:pt idx="26">
                  <c:v>4990</c:v>
                </c:pt>
                <c:pt idx="27">
                  <c:v>5432</c:v>
                </c:pt>
                <c:pt idx="28">
                  <c:v>4663</c:v>
                </c:pt>
                <c:pt idx="29">
                  <c:v>4429</c:v>
                </c:pt>
                <c:pt idx="30">
                  <c:v>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9-4F36-8C97-E04C59534423}"/>
            </c:ext>
          </c:extLst>
        </c:ser>
        <c:ser>
          <c:idx val="1"/>
          <c:order val="1"/>
          <c:tx>
            <c:strRef>
              <c:f>'Distinct Dates'!$I$1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'Distinct Dates'!$I$2:$I$32</c:f>
              <c:numCache>
                <c:formatCode>General</c:formatCode>
                <c:ptCount val="31"/>
                <c:pt idx="0">
                  <c:v>259</c:v>
                </c:pt>
                <c:pt idx="1">
                  <c:v>349</c:v>
                </c:pt>
                <c:pt idx="2">
                  <c:v>409</c:v>
                </c:pt>
                <c:pt idx="3">
                  <c:v>326</c:v>
                </c:pt>
                <c:pt idx="4">
                  <c:v>484</c:v>
                </c:pt>
                <c:pt idx="5">
                  <c:v>379</c:v>
                </c:pt>
                <c:pt idx="6">
                  <c:v>516</c:v>
                </c:pt>
                <c:pt idx="7">
                  <c:v>441</c:v>
                </c:pt>
                <c:pt idx="8">
                  <c:v>600</c:v>
                </c:pt>
                <c:pt idx="9">
                  <c:v>478</c:v>
                </c:pt>
                <c:pt idx="10">
                  <c:v>424</c:v>
                </c:pt>
                <c:pt idx="11">
                  <c:v>481</c:v>
                </c:pt>
                <c:pt idx="12">
                  <c:v>439</c:v>
                </c:pt>
                <c:pt idx="13">
                  <c:v>364</c:v>
                </c:pt>
                <c:pt idx="14">
                  <c:v>564</c:v>
                </c:pt>
                <c:pt idx="15">
                  <c:v>345</c:v>
                </c:pt>
                <c:pt idx="16">
                  <c:v>378</c:v>
                </c:pt>
                <c:pt idx="17">
                  <c:v>448</c:v>
                </c:pt>
                <c:pt idx="18">
                  <c:v>513</c:v>
                </c:pt>
                <c:pt idx="19">
                  <c:v>471</c:v>
                </c:pt>
                <c:pt idx="20">
                  <c:v>382</c:v>
                </c:pt>
                <c:pt idx="21">
                  <c:v>430</c:v>
                </c:pt>
                <c:pt idx="22">
                  <c:v>323</c:v>
                </c:pt>
                <c:pt idx="23">
                  <c:v>448</c:v>
                </c:pt>
                <c:pt idx="24">
                  <c:v>328</c:v>
                </c:pt>
                <c:pt idx="25">
                  <c:v>407</c:v>
                </c:pt>
                <c:pt idx="26">
                  <c:v>469</c:v>
                </c:pt>
                <c:pt idx="27">
                  <c:v>418</c:v>
                </c:pt>
                <c:pt idx="28">
                  <c:v>485</c:v>
                </c:pt>
                <c:pt idx="29">
                  <c:v>348</c:v>
                </c:pt>
                <c:pt idx="3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49-4F36-8C97-E04C59534423}"/>
            </c:ext>
          </c:extLst>
        </c:ser>
        <c:ser>
          <c:idx val="2"/>
          <c:order val="2"/>
          <c:tx>
            <c:strRef>
              <c:f>'Distinct Dates'!$H$1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'Distinct Dates'!$H$2:$H$32</c:f>
              <c:numCache>
                <c:formatCode>General</c:formatCode>
                <c:ptCount val="31"/>
                <c:pt idx="0">
                  <c:v>736</c:v>
                </c:pt>
                <c:pt idx="1">
                  <c:v>671</c:v>
                </c:pt>
                <c:pt idx="2">
                  <c:v>691</c:v>
                </c:pt>
                <c:pt idx="3">
                  <c:v>633</c:v>
                </c:pt>
                <c:pt idx="4">
                  <c:v>891</c:v>
                </c:pt>
                <c:pt idx="5">
                  <c:v>605</c:v>
                </c:pt>
                <c:pt idx="6">
                  <c:v>781</c:v>
                </c:pt>
                <c:pt idx="7">
                  <c:v>767</c:v>
                </c:pt>
                <c:pt idx="8">
                  <c:v>774</c:v>
                </c:pt>
                <c:pt idx="9">
                  <c:v>859</c:v>
                </c:pt>
                <c:pt idx="10">
                  <c:v>782</c:v>
                </c:pt>
                <c:pt idx="11">
                  <c:v>601</c:v>
                </c:pt>
                <c:pt idx="12">
                  <c:v>673</c:v>
                </c:pt>
                <c:pt idx="13">
                  <c:v>909</c:v>
                </c:pt>
                <c:pt idx="14">
                  <c:v>634</c:v>
                </c:pt>
                <c:pt idx="15">
                  <c:v>757</c:v>
                </c:pt>
                <c:pt idx="16">
                  <c:v>575</c:v>
                </c:pt>
                <c:pt idx="17">
                  <c:v>520</c:v>
                </c:pt>
                <c:pt idx="18">
                  <c:v>628</c:v>
                </c:pt>
                <c:pt idx="19">
                  <c:v>679</c:v>
                </c:pt>
                <c:pt idx="20">
                  <c:v>466</c:v>
                </c:pt>
                <c:pt idx="21">
                  <c:v>723</c:v>
                </c:pt>
                <c:pt idx="22">
                  <c:v>405</c:v>
                </c:pt>
                <c:pt idx="23">
                  <c:v>640</c:v>
                </c:pt>
                <c:pt idx="24">
                  <c:v>592</c:v>
                </c:pt>
                <c:pt idx="25">
                  <c:v>598</c:v>
                </c:pt>
                <c:pt idx="26">
                  <c:v>461</c:v>
                </c:pt>
                <c:pt idx="27">
                  <c:v>617</c:v>
                </c:pt>
                <c:pt idx="28">
                  <c:v>629</c:v>
                </c:pt>
                <c:pt idx="29">
                  <c:v>510</c:v>
                </c:pt>
                <c:pt idx="3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49-4F36-8C97-E04C5953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680368"/>
        <c:axId val="775349776"/>
      </c:barChart>
      <c:catAx>
        <c:axId val="9996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49776"/>
        <c:crosses val="autoZero"/>
        <c:auto val="1"/>
        <c:lblAlgn val="ctr"/>
        <c:lblOffset val="100"/>
        <c:noMultiLvlLbl val="0"/>
      </c:catAx>
      <c:valAx>
        <c:axId val="7753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8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4.xlsx]Distinct Dates!PivotTable11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'Distinct Dates'!$C$59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'Distinct Dates'!$B$60:$B$63</c:f>
              <c:strCache>
                <c:ptCount val="3"/>
                <c:pt idx="0">
                  <c:v>Less Distance Travellers</c:v>
                </c:pt>
                <c:pt idx="1">
                  <c:v>Long Distance Travellers</c:v>
                </c:pt>
                <c:pt idx="2">
                  <c:v>Moderate Distance Travellers</c:v>
                </c:pt>
              </c:strCache>
            </c:strRef>
          </c:cat>
          <c:val>
            <c:numRef>
              <c:f>'Distinct Dates'!$C$60:$C$63</c:f>
              <c:numCache>
                <c:formatCode>General</c:formatCode>
                <c:ptCount val="3"/>
                <c:pt idx="0">
                  <c:v>9</c:v>
                </c:pt>
                <c:pt idx="1">
                  <c:v>7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5-449B-9B1E-2C1330DA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710128"/>
        <c:axId val="913041120"/>
      </c:barChart>
      <c:catAx>
        <c:axId val="99971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41120"/>
        <c:crosses val="autoZero"/>
        <c:auto val="1"/>
        <c:lblAlgn val="ctr"/>
        <c:lblOffset val="100"/>
        <c:noMultiLvlLbl val="0"/>
      </c:catAx>
      <c:valAx>
        <c:axId val="9130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1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372035</xdr:colOff>
      <xdr:row>9</xdr:row>
      <xdr:rowOff>179294</xdr:rowOff>
    </xdr:from>
    <xdr:to>
      <xdr:col>11</xdr:col>
      <xdr:colOff>318247</xdr:colOff>
      <xdr:row>19</xdr:row>
      <xdr:rowOff>233082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6C218-B175-5D7A-0DF2-90A7A64E0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330081</xdr:colOff>
      <xdr:row>20</xdr:row>
      <xdr:rowOff>98799</xdr:rowOff>
    </xdr:from>
    <xdr:to>
      <xdr:col>11</xdr:col>
      <xdr:colOff>286538</xdr:colOff>
      <xdr:row>31</xdr:row>
      <xdr:rowOff>183241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74521D-F89E-C9E4-00EE-66695E68D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8</xdr:row>
      <xdr:rowOff>148590</xdr:rowOff>
    </xdr:from>
    <xdr:to>
      <xdr:col>11</xdr:col>
      <xdr:colOff>213360</xdr:colOff>
      <xdr:row>18</xdr:row>
      <xdr:rowOff>224790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46540-9791-C6C3-258C-43146C0C8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19</xdr:row>
      <xdr:rowOff>54973</xdr:rowOff>
    </xdr:from>
    <xdr:to>
      <xdr:col>11</xdr:col>
      <xdr:colOff>173083</xdr:colOff>
      <xdr:row>29</xdr:row>
      <xdr:rowOff>131172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D4E69B-511A-E5D5-62C5-AFE6A6B57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180639</xdr:colOff>
      <xdr:row>16</xdr:row>
      <xdr:rowOff>112507</xdr:rowOff>
    </xdr:from>
    <xdr:to>
      <xdr:col>14</xdr:col>
      <xdr:colOff>439719</xdr:colOff>
      <xdr:row>37</xdr:row>
      <xdr:rowOff>138057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89C3D7-64D5-604D-AF3D-A3348AA0D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3</xdr:row>
      <xdr:rowOff>232410</xdr:rowOff>
    </xdr:from>
    <xdr:to>
      <xdr:col>18</xdr:col>
      <xdr:colOff>487680</xdr:colOff>
      <xdr:row>17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6251F1-BF92-308D-D2F4-08DE371EB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3</xdr:row>
      <xdr:rowOff>99060</xdr:rowOff>
    </xdr:from>
    <xdr:to>
      <xdr:col>17</xdr:col>
      <xdr:colOff>518160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CC197-BC7A-0E29-C2C7-45AD594E3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10884</xdr:colOff>
      <xdr:row>34</xdr:row>
      <xdr:rowOff>10885</xdr:rowOff>
    </xdr:from>
    <xdr:to>
      <xdr:col>7</xdr:col>
      <xdr:colOff>1654628</xdr:colOff>
      <xdr:row>55</xdr:row>
      <xdr:rowOff>130628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1577A-1B83-E327-6957-CBED4F706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489858</xdr:colOff>
      <xdr:row>64</xdr:row>
      <xdr:rowOff>-1</xdr:rowOff>
    </xdr:from>
    <xdr:to>
      <xdr:col>3</xdr:col>
      <xdr:colOff>65314</xdr:colOff>
      <xdr:row>78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8026DF-5394-D2FD-9507-33F3D8EC0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1632858</xdr:colOff>
      <xdr:row>64</xdr:row>
      <xdr:rowOff>32657</xdr:rowOff>
    </xdr:from>
    <xdr:to>
      <xdr:col>6</xdr:col>
      <xdr:colOff>413658</xdr:colOff>
      <xdr:row>79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EE4F0A-524A-1510-C16A-CC69980DF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849085</xdr:colOff>
      <xdr:row>33</xdr:row>
      <xdr:rowOff>141513</xdr:rowOff>
    </xdr:from>
    <xdr:to>
      <xdr:col>16</xdr:col>
      <xdr:colOff>402772</xdr:colOff>
      <xdr:row>53</xdr:row>
      <xdr:rowOff>174171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B15165-CA24-0C0E-FDD5-9FB39910C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903512</xdr:colOff>
      <xdr:row>57</xdr:row>
      <xdr:rowOff>32657</xdr:rowOff>
    </xdr:from>
    <xdr:to>
      <xdr:col>16</xdr:col>
      <xdr:colOff>402770</xdr:colOff>
      <xdr:row>80</xdr:row>
      <xdr:rowOff>21771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2109FF-2D21-5E4B-A2C8-DDBAA7FA7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USHAL" refreshedDate="45318.554676851854" createdVersion="8" refreshedVersion="8" minRefreshableVersion="3" recordCount="33" xr:uid="{BE510DBC-EB45-495A-91EE-DF280A4DD75B}">
  <cacheSource type="worksheet">
    <worksheetSource ref="B2:D35" sheet="Count Days"/>
  </cacheSource>
  <cacheFields count="3">
    <cacheField name="User Id" numFmtId="0">
      <sharedItems containsSemiMixedTypes="0" containsString="0" containsNumber="1" containsInteger="1" minValue="1503960366" maxValue="8877689391"/>
    </cacheField>
    <cacheField name="Count of Activate Date" numFmtId="0">
      <sharedItems containsSemiMixedTypes="0" containsString="0" containsNumber="1" containsInteger="1" minValue="4" maxValue="31"/>
    </cacheField>
    <cacheField name="User Type" numFmtId="0">
      <sharedItems count="3">
        <s v="Active User"/>
        <s v="Moderate User"/>
        <s v="Light Us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USHAL" refreshedDate="45318.577412152779" createdVersion="8" refreshedVersion="8" minRefreshableVersion="3" recordCount="33" xr:uid="{5078FBF5-15D3-4F6F-B00F-F63663814771}">
  <cacheSource type="worksheet">
    <worksheetSource ref="B2:C35" sheet="User Category Distance"/>
  </cacheSource>
  <cacheFields count="2">
    <cacheField name="User Id" numFmtId="0">
      <sharedItems containsSemiMixedTypes="0" containsString="0" containsNumber="1" containsInteger="1" minValue="1503960366" maxValue="8877689391"/>
    </cacheField>
    <cacheField name="Users" numFmtId="0">
      <sharedItems count="3">
        <s v="Intermediate User"/>
        <s v="Begineer User"/>
        <s v="Pro Us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USHAL" refreshedDate="45318.621943981481" createdVersion="8" refreshedVersion="8" minRefreshableVersion="3" recordCount="31" xr:uid="{17A7B30A-F05A-4A5A-8934-6A1B87510CA7}">
  <cacheSource type="worksheet">
    <worksheetSource ref="E1:E32" sheet="Distinct Dates"/>
  </cacheSource>
  <cacheFields count="1">
    <cacheField name="Travel Category" numFmtId="2">
      <sharedItems count="3">
        <s v="Less Distance Travellers"/>
        <s v="Moderate Distance Travellers"/>
        <s v="Long Distance Travell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USHAL" refreshedDate="45318.622417592589" createdVersion="8" refreshedVersion="8" minRefreshableVersion="3" recordCount="31" xr:uid="{59C963D4-B7AC-418D-A337-5B4319388D6D}">
  <cacheSource type="worksheet">
    <worksheetSource ref="C1:C32" sheet="Distinct Dates"/>
  </cacheSource>
  <cacheFields count="1">
    <cacheField name="Activity Category" numFmtId="0">
      <sharedItems count="3">
        <s v="High Activity"/>
        <s v="Moderate Activity"/>
        <s v="Low Activ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n v="31"/>
    <x v="0"/>
  </r>
  <r>
    <n v="1624580081"/>
    <n v="31"/>
    <x v="0"/>
  </r>
  <r>
    <n v="1644430081"/>
    <n v="30"/>
    <x v="0"/>
  </r>
  <r>
    <n v="1844505072"/>
    <n v="31"/>
    <x v="0"/>
  </r>
  <r>
    <n v="1927972279"/>
    <n v="31"/>
    <x v="0"/>
  </r>
  <r>
    <n v="2022484408"/>
    <n v="31"/>
    <x v="0"/>
  </r>
  <r>
    <n v="2026352035"/>
    <n v="31"/>
    <x v="0"/>
  </r>
  <r>
    <n v="2320127002"/>
    <n v="31"/>
    <x v="0"/>
  </r>
  <r>
    <n v="2347167796"/>
    <n v="18"/>
    <x v="1"/>
  </r>
  <r>
    <n v="2873212765"/>
    <n v="31"/>
    <x v="0"/>
  </r>
  <r>
    <n v="3372868164"/>
    <n v="20"/>
    <x v="1"/>
  </r>
  <r>
    <n v="3977333714"/>
    <n v="30"/>
    <x v="0"/>
  </r>
  <r>
    <n v="4020332650"/>
    <n v="31"/>
    <x v="0"/>
  </r>
  <r>
    <n v="4057192912"/>
    <n v="4"/>
    <x v="2"/>
  </r>
  <r>
    <n v="4319703577"/>
    <n v="31"/>
    <x v="0"/>
  </r>
  <r>
    <n v="4388161847"/>
    <n v="31"/>
    <x v="0"/>
  </r>
  <r>
    <n v="4445114986"/>
    <n v="31"/>
    <x v="0"/>
  </r>
  <r>
    <n v="4558609924"/>
    <n v="31"/>
    <x v="0"/>
  </r>
  <r>
    <n v="4702921684"/>
    <n v="31"/>
    <x v="0"/>
  </r>
  <r>
    <n v="5553957443"/>
    <n v="31"/>
    <x v="0"/>
  </r>
  <r>
    <n v="5577150313"/>
    <n v="30"/>
    <x v="0"/>
  </r>
  <r>
    <n v="6117666160"/>
    <n v="28"/>
    <x v="0"/>
  </r>
  <r>
    <n v="6290855005"/>
    <n v="29"/>
    <x v="0"/>
  </r>
  <r>
    <n v="6775888955"/>
    <n v="26"/>
    <x v="0"/>
  </r>
  <r>
    <n v="6962181067"/>
    <n v="31"/>
    <x v="0"/>
  </r>
  <r>
    <n v="7007744171"/>
    <n v="26"/>
    <x v="0"/>
  </r>
  <r>
    <n v="7086361926"/>
    <n v="31"/>
    <x v="0"/>
  </r>
  <r>
    <n v="8053475328"/>
    <n v="31"/>
    <x v="0"/>
  </r>
  <r>
    <n v="8253242879"/>
    <n v="19"/>
    <x v="1"/>
  </r>
  <r>
    <n v="8378563200"/>
    <n v="31"/>
    <x v="0"/>
  </r>
  <r>
    <n v="8583815059"/>
    <n v="31"/>
    <x v="0"/>
  </r>
  <r>
    <n v="8792009665"/>
    <n v="29"/>
    <x v="0"/>
  </r>
  <r>
    <n v="8877689391"/>
    <n v="3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x v="0"/>
  </r>
  <r>
    <n v="1624580081"/>
    <x v="1"/>
  </r>
  <r>
    <n v="1644430081"/>
    <x v="0"/>
  </r>
  <r>
    <n v="1844505072"/>
    <x v="1"/>
  </r>
  <r>
    <n v="1927972279"/>
    <x v="1"/>
  </r>
  <r>
    <n v="2022484408"/>
    <x v="2"/>
  </r>
  <r>
    <n v="2026352035"/>
    <x v="1"/>
  </r>
  <r>
    <n v="2320127002"/>
    <x v="1"/>
  </r>
  <r>
    <n v="2347167796"/>
    <x v="0"/>
  </r>
  <r>
    <n v="2873212765"/>
    <x v="0"/>
  </r>
  <r>
    <n v="3372868164"/>
    <x v="1"/>
  </r>
  <r>
    <n v="3977333714"/>
    <x v="0"/>
  </r>
  <r>
    <n v="4020332650"/>
    <x v="1"/>
  </r>
  <r>
    <n v="4057192912"/>
    <x v="1"/>
  </r>
  <r>
    <n v="4319703577"/>
    <x v="1"/>
  </r>
  <r>
    <n v="4388161847"/>
    <x v="2"/>
  </r>
  <r>
    <n v="4445114986"/>
    <x v="1"/>
  </r>
  <r>
    <n v="4558609924"/>
    <x v="0"/>
  </r>
  <r>
    <n v="4702921684"/>
    <x v="0"/>
  </r>
  <r>
    <n v="5553957443"/>
    <x v="0"/>
  </r>
  <r>
    <n v="5577150313"/>
    <x v="0"/>
  </r>
  <r>
    <n v="6117666160"/>
    <x v="0"/>
  </r>
  <r>
    <n v="6290855005"/>
    <x v="1"/>
  </r>
  <r>
    <n v="6775888955"/>
    <x v="1"/>
  </r>
  <r>
    <n v="6962181067"/>
    <x v="0"/>
  </r>
  <r>
    <n v="7007744171"/>
    <x v="2"/>
  </r>
  <r>
    <n v="7086361926"/>
    <x v="0"/>
  </r>
  <r>
    <n v="8053475328"/>
    <x v="2"/>
  </r>
  <r>
    <n v="8253242879"/>
    <x v="1"/>
  </r>
  <r>
    <n v="8378563200"/>
    <x v="0"/>
  </r>
  <r>
    <n v="8583815059"/>
    <x v="0"/>
  </r>
  <r>
    <n v="8792009665"/>
    <x v="1"/>
  </r>
  <r>
    <n v="8877689391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1"/>
  </r>
  <r>
    <x v="1"/>
  </r>
  <r>
    <x v="2"/>
  </r>
  <r>
    <x v="0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0"/>
  </r>
  <r>
    <x v="2"/>
  </r>
  <r>
    <x v="0"/>
  </r>
  <r>
    <x v="2"/>
  </r>
  <r>
    <x v="1"/>
  </r>
  <r>
    <x v="0"/>
  </r>
  <r>
    <x v="0"/>
  </r>
  <r>
    <x v="2"/>
  </r>
  <r>
    <x v="1"/>
  </r>
  <r>
    <x v="1"/>
  </r>
  <r>
    <x v="0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75961-E402-4278-8220-2EFD3BE28B3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J4:K8" firstHeaderRow="1" firstDataRow="1" firstDataCol="1"/>
  <pivotFields count="3">
    <pivotField showAll="0"/>
    <pivotField showAll="0"/>
    <pivotField axis="axisRow" dataField="1" showAll="0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ser Type" fld="2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A16B3E-2614-4F38-A9F3-F89A0CF27711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4:H8" firstHeaderRow="1" firstDataRow="1" firstDataCol="1"/>
  <pivotFields count="2">
    <pivotField showAll="0"/>
    <pivotField axis="axisRow" dataField="1" showAll="0">
      <items count="4">
        <item x="1"/>
        <item x="0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sers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F2F28C-F791-435F-951E-D8CBDE6AF939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59:C63" firstHeaderRow="1" firstDataRow="1" firstDataCol="1"/>
  <pivotFields count="1">
    <pivotField axis="axisRow" dataField="1" showAll="0">
      <items count="4">
        <item x="0"/>
        <item x="2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ravel Categor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CE6CE-9D70-4F4A-B163-E5FA3A92525A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59:F63" firstHeaderRow="1" firstDataRow="1" firstDataCol="1"/>
  <pivotFields count="1">
    <pivotField axis="axisRow" dataField="1" showAll="0">
      <items count="4">
        <item x="0"/>
        <item x="2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ctivity Categor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1"/>
  <sheetViews>
    <sheetView topLeftCell="A878" workbookViewId="0">
      <selection activeCell="B11" sqref="B11"/>
    </sheetView>
  </sheetViews>
  <sheetFormatPr defaultRowHeight="14.4" x14ac:dyDescent="0.3"/>
  <cols>
    <col min="1" max="1" width="11" bestFit="1" customWidth="1"/>
    <col min="2" max="2" width="10.88671875" bestFit="1" customWidth="1"/>
    <col min="3" max="3" width="9.5546875" bestFit="1" customWidth="1"/>
    <col min="4" max="4" width="12.21875" bestFit="1" customWidth="1"/>
    <col min="5" max="5" width="14.21875" bestFit="1" customWidth="1"/>
    <col min="6" max="6" width="21.44140625" bestFit="1" customWidth="1"/>
    <col min="7" max="7" width="16.77734375" bestFit="1" customWidth="1"/>
    <col min="8" max="8" width="22.77734375" bestFit="1" customWidth="1"/>
    <col min="9" max="9" width="17" bestFit="1" customWidth="1"/>
    <col min="10" max="10" width="21.44140625" bestFit="1" customWidth="1"/>
    <col min="11" max="11" width="16.33203125" bestFit="1" customWidth="1"/>
    <col min="12" max="12" width="17" bestFit="1" customWidth="1"/>
    <col min="13" max="13" width="18" bestFit="1" customWidth="1"/>
    <col min="14" max="14" width="15.77734375" bestFit="1" customWidth="1"/>
    <col min="15" max="15" width="7.5546875" bestFit="1" customWidth="1"/>
  </cols>
  <sheetData>
    <row r="1" spans="1:15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8</v>
      </c>
      <c r="H1" t="s">
        <v>7</v>
      </c>
      <c r="I1" t="s">
        <v>6</v>
      </c>
      <c r="J1" t="s">
        <v>5</v>
      </c>
      <c r="K1" t="s">
        <v>4</v>
      </c>
      <c r="L1" t="s">
        <v>3</v>
      </c>
      <c r="M1" t="s">
        <v>2</v>
      </c>
      <c r="N1" t="s">
        <v>1</v>
      </c>
      <c r="O1" t="s">
        <v>32</v>
      </c>
    </row>
    <row r="2" spans="1:15" x14ac:dyDescent="0.3">
      <c r="A2">
        <v>1503960366</v>
      </c>
      <c r="B2" s="1">
        <v>42708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">
      <c r="A3">
        <v>1503960366</v>
      </c>
      <c r="B3" t="s">
        <v>9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t="s">
        <v>10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t="s">
        <v>11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t="s">
        <v>12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t="s">
        <v>13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t="s">
        <v>14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t="s">
        <v>15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t="s">
        <v>16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t="s">
        <v>17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t="s">
        <v>18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t="s">
        <v>19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t="s">
        <v>20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t="s">
        <v>21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t="s">
        <v>22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t="s">
        <v>23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t="s">
        <v>24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t="s">
        <v>25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t="s">
        <v>26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s="1">
        <v>42374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s="1">
        <v>42405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s="1">
        <v>42434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s="1">
        <v>42465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s="1">
        <v>42526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s="1">
        <v>42556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s="1">
        <v>42587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s="1">
        <v>42618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s="1">
        <v>42648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s="1">
        <v>42679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s="1">
        <v>42709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s="1">
        <v>42708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t="s">
        <v>9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t="s">
        <v>10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t="s">
        <v>11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t="s">
        <v>12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t="s">
        <v>13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t="s">
        <v>14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t="s">
        <v>15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t="s">
        <v>16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t="s">
        <v>17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t="s">
        <v>18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t="s">
        <v>19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t="s">
        <v>20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t="s">
        <v>21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t="s">
        <v>22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t="s">
        <v>23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t="s">
        <v>24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t="s">
        <v>25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t="s">
        <v>26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s="1">
        <v>42374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s="1">
        <v>42405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s="1">
        <v>42434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s="1">
        <v>42465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s="1">
        <v>42526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s="1">
        <v>42556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s="1">
        <v>42587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s="1">
        <v>42618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s="1">
        <v>42648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s="1">
        <v>42679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s="1">
        <v>42709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s="1">
        <v>42708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t="s">
        <v>9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t="s">
        <v>10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t="s">
        <v>11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t="s">
        <v>12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t="s">
        <v>13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t="s">
        <v>14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t="s">
        <v>15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t="s">
        <v>16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t="s">
        <v>17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t="s">
        <v>18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t="s">
        <v>19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t="s">
        <v>20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t="s">
        <v>21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t="s">
        <v>22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t="s">
        <v>23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t="s">
        <v>24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t="s">
        <v>25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t="s">
        <v>26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s="1">
        <v>42374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s="1">
        <v>42405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s="1">
        <v>42434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s="1">
        <v>42465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s="1">
        <v>42526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s="1">
        <v>42556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s="1">
        <v>42587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s="1">
        <v>42618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s="1">
        <v>42648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s="1">
        <v>42679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s="1">
        <v>42708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t="s">
        <v>9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t="s">
        <v>10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t="s">
        <v>11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t="s">
        <v>12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t="s">
        <v>13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t="s">
        <v>14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t="s">
        <v>15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t="s">
        <v>16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t="s">
        <v>17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t="s">
        <v>18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t="s">
        <v>19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t="s">
        <v>20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t="s">
        <v>21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t="s">
        <v>22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t="s">
        <v>23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t="s">
        <v>24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t="s">
        <v>25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t="s">
        <v>26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s="1">
        <v>42374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s="1">
        <v>42405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s="1">
        <v>42434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s="1">
        <v>42465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s="1">
        <v>42526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s="1">
        <v>42556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s="1">
        <v>42587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s="1">
        <v>42618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s="1">
        <v>42648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s="1">
        <v>42679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s="1">
        <v>42709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s="1">
        <v>42708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t="s">
        <v>9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t="s">
        <v>10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t="s">
        <v>11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t="s">
        <v>12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t="s">
        <v>13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t="s">
        <v>14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t="s">
        <v>15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t="s">
        <v>16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t="s">
        <v>17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t="s">
        <v>18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t="s">
        <v>19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t="s">
        <v>20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t="s">
        <v>21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t="s">
        <v>22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t="s">
        <v>23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t="s">
        <v>24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t="s">
        <v>25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t="s">
        <v>26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s="1">
        <v>42374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s="1">
        <v>42405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s="1">
        <v>42434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s="1">
        <v>42465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s="1">
        <v>42526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s="1">
        <v>42556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s="1">
        <v>42587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s="1">
        <v>42618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s="1">
        <v>42648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1">
        <v>42679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s="1">
        <v>42709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s="1">
        <v>42708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t="s">
        <v>9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t="s">
        <v>10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t="s">
        <v>11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t="s">
        <v>12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t="s">
        <v>13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t="s">
        <v>14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t="s">
        <v>15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t="s">
        <v>16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t="s">
        <v>17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t="s">
        <v>18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t="s">
        <v>19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t="s">
        <v>20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t="s">
        <v>21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t="s">
        <v>22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t="s">
        <v>23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t="s">
        <v>24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t="s">
        <v>25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t="s">
        <v>26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s="1">
        <v>42374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s="1">
        <v>42405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s="1">
        <v>42434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s="1">
        <v>42465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s="1">
        <v>42526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s="1">
        <v>42556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s="1">
        <v>42587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s="1">
        <v>42618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s="1">
        <v>42648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s="1">
        <v>42679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s="1">
        <v>42709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s="1">
        <v>42708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t="s">
        <v>9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t="s">
        <v>10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t="s">
        <v>11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t="s">
        <v>12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t="s">
        <v>13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t="s">
        <v>14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t="s">
        <v>15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t="s">
        <v>16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t="s">
        <v>17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t="s">
        <v>18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t="s">
        <v>19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t="s">
        <v>20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t="s">
        <v>21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t="s">
        <v>22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t="s">
        <v>23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t="s">
        <v>24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t="s">
        <v>25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t="s">
        <v>26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s="1">
        <v>42374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s="1">
        <v>42405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s="1">
        <v>42434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s="1">
        <v>42465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s="1">
        <v>42526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s="1">
        <v>42556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s="1">
        <v>42587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s="1">
        <v>42618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s="1">
        <v>42648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s="1">
        <v>42679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s="1">
        <v>42709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s="1">
        <v>42708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t="s">
        <v>9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t="s">
        <v>10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t="s">
        <v>11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t="s">
        <v>12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t="s">
        <v>13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t="s">
        <v>14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t="s">
        <v>15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t="s">
        <v>16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t="s">
        <v>17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t="s">
        <v>18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t="s">
        <v>19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t="s">
        <v>20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t="s">
        <v>21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t="s">
        <v>22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t="s">
        <v>23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t="s">
        <v>24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t="s">
        <v>25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t="s">
        <v>26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s="1">
        <v>42374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s="1">
        <v>42405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s="1">
        <v>42434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s="1">
        <v>42465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s="1">
        <v>42526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s="1">
        <v>42556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s="1">
        <v>42587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s="1">
        <v>42618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s="1">
        <v>42648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s="1">
        <v>42679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s="1">
        <v>42709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s="1">
        <v>42708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t="s">
        <v>9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t="s">
        <v>10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t="s">
        <v>11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t="s">
        <v>12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t="s">
        <v>13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t="s">
        <v>14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t="s">
        <v>15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t="s">
        <v>16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t="s">
        <v>17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t="s">
        <v>18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t="s">
        <v>19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t="s">
        <v>20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t="s">
        <v>21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t="s">
        <v>22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t="s">
        <v>23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t="s">
        <v>24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t="s">
        <v>25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s="1">
        <v>42708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t="s">
        <v>9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t="s">
        <v>10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t="s">
        <v>11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t="s">
        <v>12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t="s">
        <v>13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t="s">
        <v>14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t="s">
        <v>15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t="s">
        <v>16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t="s">
        <v>17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t="s">
        <v>18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t="s">
        <v>19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t="s">
        <v>20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t="s">
        <v>21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t="s">
        <v>22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t="s">
        <v>23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t="s">
        <v>24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t="s">
        <v>25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t="s">
        <v>26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s="1">
        <v>42374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s="1">
        <v>42405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s="1">
        <v>42434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s="1">
        <v>42465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s="1">
        <v>42526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s="1">
        <v>42556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s="1">
        <v>42587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s="1">
        <v>42618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s="1">
        <v>42648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s="1">
        <v>42679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s="1">
        <v>42709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s="1">
        <v>42708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t="s">
        <v>9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t="s">
        <v>10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t="s">
        <v>11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t="s">
        <v>12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t="s">
        <v>13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t="s">
        <v>14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t="s">
        <v>15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t="s">
        <v>16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t="s">
        <v>17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t="s">
        <v>18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t="s">
        <v>19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t="s">
        <v>20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t="s">
        <v>21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t="s">
        <v>22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t="s">
        <v>23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t="s">
        <v>24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t="s">
        <v>25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t="s">
        <v>26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s="1">
        <v>42374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s="1">
        <v>42708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t="s">
        <v>9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t="s">
        <v>10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t="s">
        <v>11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t="s">
        <v>12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t="s">
        <v>13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t="s">
        <v>14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t="s">
        <v>15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t="s">
        <v>16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t="s">
        <v>17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t="s">
        <v>18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t="s">
        <v>19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t="s">
        <v>20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t="s">
        <v>21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t="s">
        <v>22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t="s">
        <v>23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t="s">
        <v>24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t="s">
        <v>25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t="s">
        <v>26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s="1">
        <v>42374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s="1">
        <v>42405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s="1">
        <v>42434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s="1">
        <v>42465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s="1">
        <v>42526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s="1">
        <v>42556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s="1">
        <v>42587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s="1">
        <v>42618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s="1">
        <v>42648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s="1">
        <v>42679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s="1">
        <v>42708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t="s">
        <v>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t="s">
        <v>10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t="s">
        <v>11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t="s">
        <v>12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t="s">
        <v>13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t="s">
        <v>14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t="s">
        <v>15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t="s">
        <v>16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t="s">
        <v>17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t="s">
        <v>18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t="s">
        <v>19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t="s">
        <v>20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t="s">
        <v>21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t="s">
        <v>22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t="s">
        <v>23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t="s">
        <v>24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t="s">
        <v>25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t="s">
        <v>26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1">
        <v>42374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1">
        <v>42405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s="1">
        <v>42434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s="1">
        <v>42465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s="1">
        <v>42526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s="1">
        <v>42556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s="1">
        <v>42587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s="1">
        <v>42618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s="1">
        <v>42648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s="1">
        <v>42679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s="1">
        <v>42709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s="1">
        <v>42708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t="s">
        <v>9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t="s">
        <v>10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t="s">
        <v>11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s="1">
        <v>42708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t="s">
        <v>9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t="s">
        <v>10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t="s">
        <v>11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t="s">
        <v>12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t="s">
        <v>13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t="s">
        <v>14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t="s">
        <v>15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t="s">
        <v>16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t="s">
        <v>17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t="s">
        <v>18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t="s">
        <v>19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t="s">
        <v>20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t="s">
        <v>21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t="s">
        <v>22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t="s">
        <v>23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t="s">
        <v>24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t="s">
        <v>25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t="s">
        <v>26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s="1">
        <v>42374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s="1">
        <v>42405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s="1">
        <v>42434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s="1">
        <v>42465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s="1">
        <v>42526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s="1">
        <v>42556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s="1">
        <v>42587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s="1">
        <v>42618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s="1">
        <v>42648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s="1">
        <v>42679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s="1">
        <v>42709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s="1">
        <v>42708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t="s">
        <v>9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t="s">
        <v>10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t="s">
        <v>11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t="s">
        <v>12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t="s">
        <v>13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t="s">
        <v>14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t="s">
        <v>15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t="s">
        <v>16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t="s">
        <v>17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t="s">
        <v>18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t="s">
        <v>19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t="s">
        <v>20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t="s">
        <v>21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t="s">
        <v>22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t="s">
        <v>23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t="s">
        <v>24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t="s">
        <v>25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t="s">
        <v>26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s="1">
        <v>42374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s="1">
        <v>42405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s="1">
        <v>42434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s="1">
        <v>42465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s="1">
        <v>42526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s="1">
        <v>42556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s="1">
        <v>42587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s="1">
        <v>42618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s="1">
        <v>42648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s="1">
        <v>42679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s="1">
        <v>42709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s="1">
        <v>42708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t="s">
        <v>9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t="s">
        <v>10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t="s">
        <v>11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t="s">
        <v>12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t="s">
        <v>13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t="s">
        <v>14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t="s">
        <v>15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t="s">
        <v>16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t="s">
        <v>17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t="s">
        <v>18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t="s">
        <v>19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t="s">
        <v>20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t="s">
        <v>21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t="s">
        <v>22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t="s">
        <v>23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t="s">
        <v>24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t="s">
        <v>25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t="s">
        <v>26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s="1">
        <v>42374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s="1">
        <v>42405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s="1">
        <v>42434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s="1">
        <v>42465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s="1">
        <v>42526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s="1">
        <v>42556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s="1">
        <v>42587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s="1">
        <v>42618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s="1">
        <v>42648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s="1">
        <v>42679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s="1">
        <v>42709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s="1">
        <v>42708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t="s">
        <v>9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t="s">
        <v>10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t="s">
        <v>11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t="s">
        <v>12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t="s">
        <v>13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t="s">
        <v>14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t="s">
        <v>15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t="s">
        <v>16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t="s">
        <v>17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t="s">
        <v>18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t="s">
        <v>19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t="s">
        <v>20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t="s">
        <v>21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t="s">
        <v>22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t="s">
        <v>23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t="s">
        <v>24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t="s">
        <v>25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t="s">
        <v>26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s="1">
        <v>42374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s="1">
        <v>42405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s="1">
        <v>42434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s="1">
        <v>42465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s="1">
        <v>42526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s="1">
        <v>42556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s="1">
        <v>42587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s="1">
        <v>42618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s="1">
        <v>42648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s="1">
        <v>42679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s="1">
        <v>42709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s="1">
        <v>42708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t="s">
        <v>9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t="s">
        <v>10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t="s">
        <v>11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t="s">
        <v>12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t="s">
        <v>13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t="s">
        <v>14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t="s">
        <v>15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t="s">
        <v>16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t="s">
        <v>17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t="s">
        <v>18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t="s">
        <v>19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t="s">
        <v>20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t="s">
        <v>21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t="s">
        <v>22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t="s">
        <v>23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t="s">
        <v>24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t="s">
        <v>25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t="s">
        <v>26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s="1">
        <v>42374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s="1">
        <v>42405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s="1">
        <v>42434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s="1">
        <v>42465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s="1">
        <v>42526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s="1">
        <v>42556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s="1">
        <v>42587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s="1">
        <v>42618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s="1">
        <v>42648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s="1">
        <v>42679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s="1">
        <v>42709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s="1">
        <v>42708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t="s">
        <v>9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t="s">
        <v>10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t="s">
        <v>11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t="s">
        <v>12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t="s">
        <v>13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t="s">
        <v>14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t="s">
        <v>15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t="s">
        <v>16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t="s">
        <v>17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t="s">
        <v>18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t="s">
        <v>19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t="s">
        <v>20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t="s">
        <v>21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t="s">
        <v>22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t="s">
        <v>23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t="s">
        <v>24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t="s">
        <v>25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t="s">
        <v>26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s="1">
        <v>42374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s="1">
        <v>42405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s="1">
        <v>42434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s="1">
        <v>42465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s="1">
        <v>42526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s="1">
        <v>42556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s="1">
        <v>42587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s="1">
        <v>42618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s="1">
        <v>42648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s="1">
        <v>42679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s="1">
        <v>42709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s="1">
        <v>42708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t="s">
        <v>9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t="s">
        <v>10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t="s">
        <v>11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t="s">
        <v>12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t="s">
        <v>13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t="s">
        <v>14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t="s">
        <v>15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t="s">
        <v>16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t="s">
        <v>17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t="s">
        <v>18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t="s">
        <v>19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t="s">
        <v>20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t="s">
        <v>21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t="s">
        <v>22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t="s">
        <v>23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t="s">
        <v>24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t="s">
        <v>25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t="s">
        <v>26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s="1">
        <v>42374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s="1">
        <v>42405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s="1">
        <v>42434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s="1">
        <v>42465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s="1">
        <v>42526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s="1">
        <v>42556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s="1">
        <v>42587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s="1">
        <v>42618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s="1">
        <v>42648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s="1">
        <v>42679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s="1">
        <v>42708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t="s">
        <v>9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t="s">
        <v>10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t="s">
        <v>11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t="s">
        <v>12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t="s">
        <v>13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t="s">
        <v>14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t="s">
        <v>15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t="s">
        <v>16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t="s">
        <v>17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t="s">
        <v>18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t="s">
        <v>19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t="s">
        <v>20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t="s">
        <v>21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t="s">
        <v>22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t="s">
        <v>23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t="s">
        <v>24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t="s">
        <v>25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t="s">
        <v>26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s="1">
        <v>42374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s="1">
        <v>42405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s="1">
        <v>42434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s="1">
        <v>42465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s="1">
        <v>42526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s="1">
        <v>42556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s="1">
        <v>42587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s="1">
        <v>42618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s="1">
        <v>42708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t="s">
        <v>9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t="s">
        <v>10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t="s">
        <v>11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t="s">
        <v>12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t="s">
        <v>13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t="s">
        <v>14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t="s">
        <v>15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t="s">
        <v>16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t="s">
        <v>17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t="s">
        <v>18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t="s">
        <v>19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t="s">
        <v>20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t="s">
        <v>21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t="s">
        <v>22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t="s">
        <v>23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t="s">
        <v>24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t="s">
        <v>25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t="s">
        <v>26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s="1">
        <v>42374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s="1">
        <v>42405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s="1">
        <v>42434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s="1">
        <v>42465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s="1">
        <v>42526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s="1">
        <v>42556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s="1">
        <v>42587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s="1">
        <v>42618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s="1">
        <v>42648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s="1">
        <v>42708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t="s">
        <v>9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t="s">
        <v>10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t="s">
        <v>11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t="s">
        <v>12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t="s">
        <v>13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t="s">
        <v>14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t="s">
        <v>15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t="s">
        <v>16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t="s">
        <v>17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t="s">
        <v>18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t="s">
        <v>19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t="s">
        <v>20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t="s">
        <v>21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t="s">
        <v>22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t="s">
        <v>23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t="s">
        <v>24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t="s">
        <v>25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t="s">
        <v>26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s="1">
        <v>42374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s="1">
        <v>42405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1">
        <v>42434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s="1">
        <v>42465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s="1">
        <v>42526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s="1">
        <v>42556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s="1">
        <v>42708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t="s">
        <v>9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t="s">
        <v>10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t="s">
        <v>11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t="s">
        <v>12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t="s">
        <v>13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t="s">
        <v>14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t="s">
        <v>15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t="s">
        <v>16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t="s">
        <v>17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t="s">
        <v>18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t="s">
        <v>19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t="s">
        <v>20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t="s">
        <v>21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t="s">
        <v>22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t="s">
        <v>23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t="s">
        <v>24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t="s">
        <v>25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t="s">
        <v>26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s="1">
        <v>42374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s="1">
        <v>42405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s="1">
        <v>42434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s="1">
        <v>42465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s="1">
        <v>42526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s="1">
        <v>42556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s="1">
        <v>42587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s="1">
        <v>42618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s="1">
        <v>42648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s="1">
        <v>42679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s="1">
        <v>42709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s="1">
        <v>42708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t="s">
        <v>9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t="s">
        <v>10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t="s">
        <v>11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t="s">
        <v>12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t="s">
        <v>13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t="s">
        <v>14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t="s">
        <v>15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t="s">
        <v>16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t="s">
        <v>17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t="s">
        <v>18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t="s">
        <v>19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t="s">
        <v>20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t="s">
        <v>21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t="s">
        <v>22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t="s">
        <v>23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t="s">
        <v>24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t="s">
        <v>25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t="s">
        <v>26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s="1">
        <v>42374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s="1">
        <v>42405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s="1">
        <v>42434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s="1">
        <v>42465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s="1">
        <v>42526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s="1">
        <v>42556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s="1">
        <v>42708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t="s">
        <v>9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t="s">
        <v>10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t="s">
        <v>11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t="s">
        <v>12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t="s">
        <v>13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t="s">
        <v>14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t="s">
        <v>15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t="s">
        <v>16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t="s">
        <v>17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t="s">
        <v>18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t="s">
        <v>19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t="s">
        <v>20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t="s">
        <v>21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t="s">
        <v>22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t="s">
        <v>23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t="s">
        <v>24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t="s">
        <v>25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t="s">
        <v>26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s="1">
        <v>42374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s="1">
        <v>42405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s="1">
        <v>42434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s="1">
        <v>42465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s="1">
        <v>42526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s="1">
        <v>42556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s="1">
        <v>42587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s="1">
        <v>42618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s="1">
        <v>42648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s="1">
        <v>42679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s="1">
        <v>42709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s="1">
        <v>42708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t="s">
        <v>9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t="s">
        <v>10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t="s">
        <v>11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t="s">
        <v>12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t="s">
        <v>13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t="s">
        <v>14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t="s">
        <v>15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t="s">
        <v>16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t="s">
        <v>17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t="s">
        <v>18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t="s">
        <v>19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t="s">
        <v>20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t="s">
        <v>21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t="s">
        <v>22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t="s">
        <v>23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t="s">
        <v>24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t="s">
        <v>25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t="s">
        <v>26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s="1">
        <v>42374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s="1">
        <v>42405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s="1">
        <v>42434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s="1">
        <v>42465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s="1">
        <v>42526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s="1">
        <v>42556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s="1">
        <v>42587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s="1">
        <v>42618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s="1">
        <v>42648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s="1">
        <v>42679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s="1">
        <v>42709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s="1">
        <v>42708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t="s">
        <v>9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t="s">
        <v>10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t="s">
        <v>11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t="s">
        <v>12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t="s">
        <v>13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t="s">
        <v>14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t="s">
        <v>15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t="s">
        <v>16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t="s">
        <v>17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t="s">
        <v>18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t="s">
        <v>19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t="s">
        <v>20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t="s">
        <v>21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t="s">
        <v>22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t="s">
        <v>23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t="s">
        <v>24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t="s">
        <v>25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t="s">
        <v>26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s="1">
        <v>42708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t="s">
        <v>9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t="s">
        <v>10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t="s">
        <v>11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t="s">
        <v>12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t="s">
        <v>13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t="s">
        <v>14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t="s">
        <v>15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t="s">
        <v>16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t="s">
        <v>17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t="s">
        <v>18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t="s">
        <v>19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t="s">
        <v>20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t="s">
        <v>21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t="s">
        <v>22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t="s">
        <v>23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t="s">
        <v>24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t="s">
        <v>25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t="s">
        <v>26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s="1">
        <v>42374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s="1">
        <v>42405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s="1">
        <v>42434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s="1">
        <v>42465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s="1">
        <v>42526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s="1">
        <v>42556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s="1">
        <v>42587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s="1">
        <v>42618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s="1">
        <v>42648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s="1">
        <v>42679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s="1">
        <v>42709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s="1">
        <v>42708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t="s">
        <v>9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t="s">
        <v>10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t="s">
        <v>11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t="s">
        <v>12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t="s">
        <v>13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t="s">
        <v>14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t="s">
        <v>15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t="s">
        <v>16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t="s">
        <v>17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t="s">
        <v>18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t="s">
        <v>19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t="s">
        <v>20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t="s">
        <v>21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t="s">
        <v>22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t="s">
        <v>23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t="s">
        <v>24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t="s">
        <v>25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t="s">
        <v>26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s="1">
        <v>42374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s="1">
        <v>42405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s="1">
        <v>42434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s="1">
        <v>42465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s="1">
        <v>42526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s="1">
        <v>42556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s="1">
        <v>42587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s="1">
        <v>42618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s="1">
        <v>42648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s="1">
        <v>42679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s="1">
        <v>42709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s="1">
        <v>42708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t="s">
        <v>9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t="s">
        <v>10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t="s">
        <v>11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t="s">
        <v>12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t="s">
        <v>13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t="s">
        <v>14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t="s">
        <v>15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t="s">
        <v>16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t="s">
        <v>17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t="s">
        <v>18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t="s">
        <v>19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t="s">
        <v>20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t="s">
        <v>21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t="s">
        <v>22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t="s">
        <v>23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t="s">
        <v>24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t="s">
        <v>25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t="s">
        <v>26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s="1">
        <v>42374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s="1">
        <v>42405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s="1">
        <v>42434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s="1">
        <v>42465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s="1">
        <v>42526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s="1">
        <v>42556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s="1">
        <v>42587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s="1">
        <v>42618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s="1">
        <v>42648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s="1">
        <v>42708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t="s">
        <v>9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t="s">
        <v>10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t="s">
        <v>11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t="s">
        <v>12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t="s">
        <v>13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t="s">
        <v>14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t="s">
        <v>15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t="s">
        <v>16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t="s">
        <v>17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t="s">
        <v>18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t="s">
        <v>19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t="s">
        <v>20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t="s">
        <v>21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t="s">
        <v>22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t="s">
        <v>23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t="s">
        <v>24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t="s">
        <v>25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t="s">
        <v>26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s="1">
        <v>42374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s="1">
        <v>42405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s="1">
        <v>42434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s="1">
        <v>42465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s="1">
        <v>42526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s="1">
        <v>42556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s="1">
        <v>42587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s="1">
        <v>42618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s="1">
        <v>42648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s="1">
        <v>42679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s="1">
        <v>42709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0FDB4-D35B-41A7-B8FA-C390A4B4F634}">
  <dimension ref="B2:K35"/>
  <sheetViews>
    <sheetView zoomScale="55" zoomScaleNormal="55" workbookViewId="0">
      <selection activeCell="F10" sqref="F10"/>
    </sheetView>
  </sheetViews>
  <sheetFormatPr defaultRowHeight="14.4" x14ac:dyDescent="0.3"/>
  <cols>
    <col min="2" max="2" width="13.44140625" customWidth="1"/>
    <col min="3" max="3" width="25.44140625" bestFit="1" customWidth="1"/>
    <col min="4" max="4" width="19.77734375" bestFit="1" customWidth="1"/>
    <col min="5" max="5" width="12.6640625" bestFit="1" customWidth="1"/>
    <col min="6" max="6" width="13.44140625" bestFit="1" customWidth="1"/>
    <col min="7" max="7" width="15.88671875" bestFit="1" customWidth="1"/>
    <col min="8" max="8" width="23.88671875" bestFit="1" customWidth="1"/>
    <col min="9" max="9" width="23.21875" bestFit="1" customWidth="1"/>
    <col min="10" max="10" width="24.109375" bestFit="1" customWidth="1"/>
    <col min="11" max="11" width="25.44140625" bestFit="1" customWidth="1"/>
  </cols>
  <sheetData>
    <row r="2" spans="2:11" s="2" customFormat="1" ht="33.6" customHeight="1" x14ac:dyDescent="0.3">
      <c r="B2" s="4" t="s">
        <v>33</v>
      </c>
      <c r="C2" s="4" t="s">
        <v>34</v>
      </c>
      <c r="D2" s="4" t="s">
        <v>35</v>
      </c>
      <c r="E2" s="4" t="s">
        <v>36</v>
      </c>
      <c r="F2" s="4" t="s">
        <v>37</v>
      </c>
      <c r="G2" s="4" t="s">
        <v>38</v>
      </c>
      <c r="H2" s="4" t="s">
        <v>39</v>
      </c>
      <c r="I2" s="4" t="s">
        <v>40</v>
      </c>
      <c r="J2" s="4" t="s">
        <v>41</v>
      </c>
      <c r="K2" s="4" t="s">
        <v>42</v>
      </c>
    </row>
    <row r="3" spans="2:11" ht="21" customHeight="1" x14ac:dyDescent="0.3">
      <c r="B3" s="3">
        <v>1503960366</v>
      </c>
      <c r="C3" s="3">
        <f>COUNTIF('Data sheet'!$A$2:$B$941,B3)</f>
        <v>31</v>
      </c>
      <c r="D3" s="3">
        <f>AVERAGEIF('Data sheet'!$A$2:$A$941,B3,'Data sheet'!$D$2:$D$941)</f>
        <v>7.8096773855147834</v>
      </c>
      <c r="E3" s="3">
        <f>SUMIF('Data sheet'!$A$2:$A$941,B3,'Data sheet'!$C$2:$C$941)</f>
        <v>375619</v>
      </c>
      <c r="F3" s="3" t="str">
        <f>IF(C3&gt;20,"Active User",IF(C3&lt;=10,"Light User","Moderate User"))</f>
        <v>Active User</v>
      </c>
      <c r="G3" s="3" t="str">
        <f>IF(D3 &gt;=8,"Pro User",IF(D3&lt;5, "Begineer User","Intermediate User"))</f>
        <v>Intermediate User</v>
      </c>
      <c r="H3" s="3">
        <f>SUMIF('Data sheet'!$A$2:$A$941,B3,'Data sheet'!$O$2:$O$941)</f>
        <v>56309</v>
      </c>
      <c r="I3" s="3">
        <f>SUMIF('Data sheet'!$A$2:$A$941,B3,'Data sheet'!$K$2:$K$941)</f>
        <v>1200</v>
      </c>
      <c r="J3" s="3">
        <f>SUMIF('Data sheet'!$A$2:$A$941,B3,'Data sheet'!$L$2:$L$941)</f>
        <v>594</v>
      </c>
      <c r="K3" s="3">
        <f>SUMIF('Data sheet'!$A$2:$A$941,B3,'Data sheet'!$M$2:$M$941)</f>
        <v>6818</v>
      </c>
    </row>
    <row r="4" spans="2:11" ht="21" customHeight="1" x14ac:dyDescent="0.3">
      <c r="B4" s="3">
        <v>1624580081</v>
      </c>
      <c r="C4" s="3">
        <f>COUNTIF('Data sheet'!$A$2:$B$941,B4)</f>
        <v>31</v>
      </c>
      <c r="D4" s="3">
        <f>AVERAGEIF('Data sheet'!$A$2:$A$941,B4,'Data sheet'!$D$2:$D$941)</f>
        <v>3.9148387293661795</v>
      </c>
      <c r="E4" s="3">
        <f>SUMIF('Data sheet'!$A$2:$A$941,B4,'Data sheet'!$C$2:$C$941)</f>
        <v>178061</v>
      </c>
      <c r="F4" s="3" t="str">
        <f t="shared" ref="F4:F35" si="0">IF(C4&gt;20,"Active User",IF(C4&lt;=10,"Light User","Moderate User"))</f>
        <v>Active User</v>
      </c>
      <c r="G4" s="3" t="str">
        <f t="shared" ref="G4:G35" si="1">IF(D4 &gt;=8,"Pro User",IF(D4&lt;5, "Begineer User","Intermediate User"))</f>
        <v>Begineer User</v>
      </c>
      <c r="H4" s="3">
        <f>SUMIF('Data sheet'!$A$2:$A$941,B4,'Data sheet'!$O$2:$O$941)</f>
        <v>45984</v>
      </c>
      <c r="I4" s="3">
        <f>SUMIF('Data sheet'!$A$2:$A$941,B4,'Data sheet'!$K$2:$K$941)</f>
        <v>269</v>
      </c>
      <c r="J4" s="3">
        <f>SUMIF('Data sheet'!$A$2:$A$941,B4,'Data sheet'!$L$2:$L$941)</f>
        <v>180</v>
      </c>
      <c r="K4" s="3">
        <f>SUMIF('Data sheet'!$A$2:$A$941,B4,'Data sheet'!$M$2:$M$941)</f>
        <v>4758</v>
      </c>
    </row>
    <row r="5" spans="2:11" ht="21" customHeight="1" x14ac:dyDescent="0.3">
      <c r="B5" s="3">
        <v>1644430081</v>
      </c>
      <c r="C5" s="3">
        <f>COUNTIF('Data sheet'!$A$2:$B$941,B5)</f>
        <v>30</v>
      </c>
      <c r="D5" s="3">
        <f>AVERAGEIF('Data sheet'!$A$2:$A$941,B5,'Data sheet'!$D$2:$D$941)</f>
        <v>5.2953333536783873</v>
      </c>
      <c r="E5" s="3">
        <f>SUMIF('Data sheet'!$A$2:$A$941,B5,'Data sheet'!$C$2:$C$941)</f>
        <v>218489</v>
      </c>
      <c r="F5" s="3" t="str">
        <f t="shared" si="0"/>
        <v>Active User</v>
      </c>
      <c r="G5" s="3" t="str">
        <f t="shared" si="1"/>
        <v>Intermediate User</v>
      </c>
      <c r="H5" s="3">
        <f>SUMIF('Data sheet'!$A$2:$A$941,B5,'Data sheet'!$O$2:$O$941)</f>
        <v>84339</v>
      </c>
      <c r="I5" s="3">
        <f>SUMIF('Data sheet'!$A$2:$A$941,B5,'Data sheet'!$K$2:$K$941)</f>
        <v>287</v>
      </c>
      <c r="J5" s="3">
        <f>SUMIF('Data sheet'!$A$2:$A$941,B5,'Data sheet'!$L$2:$L$941)</f>
        <v>641</v>
      </c>
      <c r="K5" s="3">
        <f>SUMIF('Data sheet'!$A$2:$A$941,B5,'Data sheet'!$M$2:$M$941)</f>
        <v>5354</v>
      </c>
    </row>
    <row r="6" spans="2:11" ht="21" customHeight="1" x14ac:dyDescent="0.3">
      <c r="B6" s="3">
        <v>1844505072</v>
      </c>
      <c r="C6" s="3">
        <f>COUNTIF('Data sheet'!$A$2:$B$941,B6)</f>
        <v>31</v>
      </c>
      <c r="D6" s="3">
        <f>AVERAGEIF('Data sheet'!$A$2:$A$941,B6,'Data sheet'!$D$2:$D$941)</f>
        <v>1.7061290368437778</v>
      </c>
      <c r="E6" s="3">
        <f>SUMIF('Data sheet'!$A$2:$A$941,B6,'Data sheet'!$C$2:$C$941)</f>
        <v>79982</v>
      </c>
      <c r="F6" s="3" t="str">
        <f t="shared" si="0"/>
        <v>Active User</v>
      </c>
      <c r="G6" s="3" t="str">
        <f t="shared" si="1"/>
        <v>Begineer User</v>
      </c>
      <c r="H6" s="3">
        <f>SUMIF('Data sheet'!$A$2:$A$941,B6,'Data sheet'!$O$2:$O$941)</f>
        <v>48778</v>
      </c>
      <c r="I6" s="3">
        <f>SUMIF('Data sheet'!$A$2:$A$941,B6,'Data sheet'!$K$2:$K$941)</f>
        <v>4</v>
      </c>
      <c r="J6" s="3">
        <f>SUMIF('Data sheet'!$A$2:$A$941,B6,'Data sheet'!$L$2:$L$941)</f>
        <v>40</v>
      </c>
      <c r="K6" s="3">
        <f>SUMIF('Data sheet'!$A$2:$A$941,B6,'Data sheet'!$M$2:$M$941)</f>
        <v>3579</v>
      </c>
    </row>
    <row r="7" spans="2:11" ht="21" customHeight="1" x14ac:dyDescent="0.3">
      <c r="B7" s="3">
        <v>1927972279</v>
      </c>
      <c r="C7" s="3">
        <f>COUNTIF('Data sheet'!$A$2:$B$941,B7)</f>
        <v>31</v>
      </c>
      <c r="D7" s="3">
        <f>AVERAGEIF('Data sheet'!$A$2:$A$941,B7,'Data sheet'!$D$2:$D$941)</f>
        <v>0.63451612308140759</v>
      </c>
      <c r="E7" s="3">
        <f>SUMIF('Data sheet'!$A$2:$A$941,B7,'Data sheet'!$C$2:$C$941)</f>
        <v>28400</v>
      </c>
      <c r="F7" s="3" t="str">
        <f t="shared" si="0"/>
        <v>Active User</v>
      </c>
      <c r="G7" s="3" t="str">
        <f t="shared" si="1"/>
        <v>Begineer User</v>
      </c>
      <c r="H7" s="3">
        <f>SUMIF('Data sheet'!$A$2:$A$941,B7,'Data sheet'!$O$2:$O$941)</f>
        <v>67357</v>
      </c>
      <c r="I7" s="3">
        <f>SUMIF('Data sheet'!$A$2:$A$941,B7,'Data sheet'!$K$2:$K$941)</f>
        <v>41</v>
      </c>
      <c r="J7" s="3">
        <f>SUMIF('Data sheet'!$A$2:$A$941,B7,'Data sheet'!$L$2:$L$941)</f>
        <v>24</v>
      </c>
      <c r="K7" s="3">
        <f>SUMIF('Data sheet'!$A$2:$A$941,B7,'Data sheet'!$M$2:$M$941)</f>
        <v>1196</v>
      </c>
    </row>
    <row r="8" spans="2:11" ht="21" customHeight="1" x14ac:dyDescent="0.3">
      <c r="B8" s="3">
        <v>2022484408</v>
      </c>
      <c r="C8" s="3">
        <f>COUNTIF('Data sheet'!$A$2:$B$941,B8)</f>
        <v>31</v>
      </c>
      <c r="D8" s="3">
        <f>AVERAGEIF('Data sheet'!$A$2:$A$941,B8,'Data sheet'!$D$2:$D$941)</f>
        <v>8.0841934911666371</v>
      </c>
      <c r="E8" s="3">
        <f>SUMIF('Data sheet'!$A$2:$A$941,B8,'Data sheet'!$C$2:$C$941)</f>
        <v>352490</v>
      </c>
      <c r="F8" s="3" t="str">
        <f t="shared" si="0"/>
        <v>Active User</v>
      </c>
      <c r="G8" s="3" t="str">
        <f t="shared" si="1"/>
        <v>Pro User</v>
      </c>
      <c r="H8" s="3">
        <f>SUMIF('Data sheet'!$A$2:$A$941,B8,'Data sheet'!$O$2:$O$941)</f>
        <v>77809</v>
      </c>
      <c r="I8" s="3">
        <f>SUMIF('Data sheet'!$A$2:$A$941,B8,'Data sheet'!$K$2:$K$941)</f>
        <v>1125</v>
      </c>
      <c r="J8" s="3">
        <f>SUMIF('Data sheet'!$A$2:$A$941,B8,'Data sheet'!$L$2:$L$941)</f>
        <v>600</v>
      </c>
      <c r="K8" s="3">
        <f>SUMIF('Data sheet'!$A$2:$A$941,B8,'Data sheet'!$M$2:$M$941)</f>
        <v>7981</v>
      </c>
    </row>
    <row r="9" spans="2:11" ht="21" customHeight="1" x14ac:dyDescent="0.3">
      <c r="B9" s="3">
        <v>2026352035</v>
      </c>
      <c r="C9" s="3">
        <f>COUNTIF('Data sheet'!$A$2:$B$941,B9)</f>
        <v>31</v>
      </c>
      <c r="D9" s="3">
        <f>AVERAGEIF('Data sheet'!$A$2:$A$941,B9,'Data sheet'!$D$2:$D$941)</f>
        <v>3.4548387152533384</v>
      </c>
      <c r="E9" s="3">
        <f>SUMIF('Data sheet'!$A$2:$A$941,B9,'Data sheet'!$C$2:$C$941)</f>
        <v>172573</v>
      </c>
      <c r="F9" s="3" t="str">
        <f t="shared" si="0"/>
        <v>Active User</v>
      </c>
      <c r="G9" s="3" t="str">
        <f t="shared" si="1"/>
        <v>Begineer User</v>
      </c>
      <c r="H9" s="3">
        <f>SUMIF('Data sheet'!$A$2:$A$941,B9,'Data sheet'!$O$2:$O$941)</f>
        <v>47760</v>
      </c>
      <c r="I9" s="3">
        <f>SUMIF('Data sheet'!$A$2:$A$941,B9,'Data sheet'!$K$2:$K$941)</f>
        <v>3</v>
      </c>
      <c r="J9" s="3">
        <f>SUMIF('Data sheet'!$A$2:$A$941,B9,'Data sheet'!$L$2:$L$941)</f>
        <v>8</v>
      </c>
      <c r="K9" s="3">
        <f>SUMIF('Data sheet'!$A$2:$A$941,B9,'Data sheet'!$M$2:$M$941)</f>
        <v>7956</v>
      </c>
    </row>
    <row r="10" spans="2:11" ht="21" customHeight="1" x14ac:dyDescent="0.3">
      <c r="B10" s="3">
        <v>2320127002</v>
      </c>
      <c r="C10" s="3">
        <f>COUNTIF('Data sheet'!$A$2:$B$941,B10)</f>
        <v>31</v>
      </c>
      <c r="D10" s="3">
        <f>AVERAGEIF('Data sheet'!$A$2:$A$941,B10,'Data sheet'!$D$2:$D$941)</f>
        <v>3.1877419044894557</v>
      </c>
      <c r="E10" s="3">
        <f>SUMIF('Data sheet'!$A$2:$A$941,B10,'Data sheet'!$C$2:$C$941)</f>
        <v>146223</v>
      </c>
      <c r="F10" s="3" t="str">
        <f t="shared" si="0"/>
        <v>Active User</v>
      </c>
      <c r="G10" s="3" t="str">
        <f t="shared" si="1"/>
        <v>Begineer User</v>
      </c>
      <c r="H10" s="3">
        <f>SUMIF('Data sheet'!$A$2:$A$941,B10,'Data sheet'!$O$2:$O$941)</f>
        <v>53449</v>
      </c>
      <c r="I10" s="3">
        <f>SUMIF('Data sheet'!$A$2:$A$941,B10,'Data sheet'!$K$2:$K$941)</f>
        <v>42</v>
      </c>
      <c r="J10" s="3">
        <f>SUMIF('Data sheet'!$A$2:$A$941,B10,'Data sheet'!$L$2:$L$941)</f>
        <v>80</v>
      </c>
      <c r="K10" s="3">
        <f>SUMIF('Data sheet'!$A$2:$A$941,B10,'Data sheet'!$M$2:$M$941)</f>
        <v>6144</v>
      </c>
    </row>
    <row r="11" spans="2:11" ht="21" customHeight="1" x14ac:dyDescent="0.3">
      <c r="B11" s="3">
        <v>2347167796</v>
      </c>
      <c r="C11" s="3">
        <f>COUNTIF('Data sheet'!$A$2:$B$941,B11)</f>
        <v>18</v>
      </c>
      <c r="D11" s="3">
        <f>AVERAGEIF('Data sheet'!$A$2:$A$941,B11,'Data sheet'!$D$2:$D$941)</f>
        <v>6.3555555359150011</v>
      </c>
      <c r="E11" s="3">
        <f>SUMIF('Data sheet'!$A$2:$A$941,B11,'Data sheet'!$C$2:$C$941)</f>
        <v>171354</v>
      </c>
      <c r="F11" s="3" t="str">
        <f t="shared" si="0"/>
        <v>Moderate User</v>
      </c>
      <c r="G11" s="3" t="str">
        <f t="shared" si="1"/>
        <v>Intermediate User</v>
      </c>
      <c r="H11" s="3">
        <f>SUMIF('Data sheet'!$A$2:$A$941,B11,'Data sheet'!$O$2:$O$941)</f>
        <v>36782</v>
      </c>
      <c r="I11" s="3">
        <f>SUMIF('Data sheet'!$A$2:$A$941,B11,'Data sheet'!$K$2:$K$941)</f>
        <v>243</v>
      </c>
      <c r="J11" s="3">
        <f>SUMIF('Data sheet'!$A$2:$A$941,B11,'Data sheet'!$L$2:$L$941)</f>
        <v>370</v>
      </c>
      <c r="K11" s="3">
        <f>SUMIF('Data sheet'!$A$2:$A$941,B11,'Data sheet'!$M$2:$M$941)</f>
        <v>4545</v>
      </c>
    </row>
    <row r="12" spans="2:11" ht="21" customHeight="1" x14ac:dyDescent="0.3">
      <c r="B12" s="3">
        <v>2873212765</v>
      </c>
      <c r="C12" s="3">
        <f>COUNTIF('Data sheet'!$A$2:$B$941,B12)</f>
        <v>31</v>
      </c>
      <c r="D12" s="3">
        <f>AVERAGEIF('Data sheet'!$A$2:$A$941,B12,'Data sheet'!$D$2:$D$941)</f>
        <v>5.1016128601566439</v>
      </c>
      <c r="E12" s="3">
        <f>SUMIF('Data sheet'!$A$2:$A$941,B12,'Data sheet'!$C$2:$C$941)</f>
        <v>234229</v>
      </c>
      <c r="F12" s="3" t="str">
        <f t="shared" si="0"/>
        <v>Active User</v>
      </c>
      <c r="G12" s="3" t="str">
        <f t="shared" si="1"/>
        <v>Intermediate User</v>
      </c>
      <c r="H12" s="3">
        <f>SUMIF('Data sheet'!$A$2:$A$941,B12,'Data sheet'!$O$2:$O$941)</f>
        <v>59426</v>
      </c>
      <c r="I12" s="3">
        <f>SUMIF('Data sheet'!$A$2:$A$941,B12,'Data sheet'!$K$2:$K$941)</f>
        <v>437</v>
      </c>
      <c r="J12" s="3">
        <f>SUMIF('Data sheet'!$A$2:$A$941,B12,'Data sheet'!$L$2:$L$941)</f>
        <v>190</v>
      </c>
      <c r="K12" s="3">
        <f>SUMIF('Data sheet'!$A$2:$A$941,B12,'Data sheet'!$M$2:$M$941)</f>
        <v>9548</v>
      </c>
    </row>
    <row r="13" spans="2:11" ht="21" customHeight="1" x14ac:dyDescent="0.3">
      <c r="B13" s="3">
        <v>3372868164</v>
      </c>
      <c r="C13" s="3">
        <f>COUNTIF('Data sheet'!$A$2:$B$941,B13)</f>
        <v>20</v>
      </c>
      <c r="D13" s="3">
        <f>AVERAGEIF('Data sheet'!$A$2:$A$941,B13,'Data sheet'!$D$2:$D$941)</f>
        <v>4.707000041007996</v>
      </c>
      <c r="E13" s="3">
        <f>SUMIF('Data sheet'!$A$2:$A$941,B13,'Data sheet'!$C$2:$C$941)</f>
        <v>137233</v>
      </c>
      <c r="F13" s="3" t="str">
        <f t="shared" si="0"/>
        <v>Moderate User</v>
      </c>
      <c r="G13" s="3" t="str">
        <f t="shared" si="1"/>
        <v>Begineer User</v>
      </c>
      <c r="H13" s="3">
        <f>SUMIF('Data sheet'!$A$2:$A$941,B13,'Data sheet'!$O$2:$O$941)</f>
        <v>38662</v>
      </c>
      <c r="I13" s="3">
        <f>SUMIF('Data sheet'!$A$2:$A$941,B13,'Data sheet'!$K$2:$K$941)</f>
        <v>183</v>
      </c>
      <c r="J13" s="3">
        <f>SUMIF('Data sheet'!$A$2:$A$941,B13,'Data sheet'!$L$2:$L$941)</f>
        <v>82</v>
      </c>
      <c r="K13" s="3">
        <f>SUMIF('Data sheet'!$A$2:$A$941,B13,'Data sheet'!$M$2:$M$941)</f>
        <v>6558</v>
      </c>
    </row>
    <row r="14" spans="2:11" ht="21" customHeight="1" x14ac:dyDescent="0.3">
      <c r="B14" s="3">
        <v>3977333714</v>
      </c>
      <c r="C14" s="3">
        <f>COUNTIF('Data sheet'!$A$2:$B$941,B14)</f>
        <v>30</v>
      </c>
      <c r="D14" s="3">
        <f>AVERAGEIF('Data sheet'!$A$2:$A$941,B14,'Data sheet'!$D$2:$D$941)</f>
        <v>7.5169999440511095</v>
      </c>
      <c r="E14" s="3">
        <f>SUMIF('Data sheet'!$A$2:$A$941,B14,'Data sheet'!$C$2:$C$941)</f>
        <v>329537</v>
      </c>
      <c r="F14" s="3" t="str">
        <f t="shared" si="0"/>
        <v>Active User</v>
      </c>
      <c r="G14" s="3" t="str">
        <f t="shared" si="1"/>
        <v>Intermediate User</v>
      </c>
      <c r="H14" s="3">
        <f>SUMIF('Data sheet'!$A$2:$A$941,B14,'Data sheet'!$O$2:$O$941)</f>
        <v>45410</v>
      </c>
      <c r="I14" s="3">
        <f>SUMIF('Data sheet'!$A$2:$A$941,B14,'Data sheet'!$K$2:$K$941)</f>
        <v>567</v>
      </c>
      <c r="J14" s="3">
        <f>SUMIF('Data sheet'!$A$2:$A$941,B14,'Data sheet'!$L$2:$L$941)</f>
        <v>1838</v>
      </c>
      <c r="K14" s="3">
        <f>SUMIF('Data sheet'!$A$2:$A$941,B14,'Data sheet'!$M$2:$M$941)</f>
        <v>5243</v>
      </c>
    </row>
    <row r="15" spans="2:11" ht="21" customHeight="1" x14ac:dyDescent="0.3">
      <c r="B15" s="3">
        <v>4020332650</v>
      </c>
      <c r="C15" s="3">
        <f>COUNTIF('Data sheet'!$A$2:$B$941,B15)</f>
        <v>31</v>
      </c>
      <c r="D15" s="3">
        <f>AVERAGEIF('Data sheet'!$A$2:$A$941,B15,'Data sheet'!$D$2:$D$941)</f>
        <v>1.6261290389323431</v>
      </c>
      <c r="E15" s="3">
        <f>SUMIF('Data sheet'!$A$2:$A$941,B15,'Data sheet'!$C$2:$C$941)</f>
        <v>70284</v>
      </c>
      <c r="F15" s="3" t="str">
        <f t="shared" si="0"/>
        <v>Active User</v>
      </c>
      <c r="G15" s="3" t="str">
        <f t="shared" si="1"/>
        <v>Begineer User</v>
      </c>
      <c r="H15" s="3">
        <f>SUMIF('Data sheet'!$A$2:$A$941,B15,'Data sheet'!$O$2:$O$941)</f>
        <v>73960</v>
      </c>
      <c r="I15" s="3">
        <f>SUMIF('Data sheet'!$A$2:$A$941,B15,'Data sheet'!$K$2:$K$941)</f>
        <v>161</v>
      </c>
      <c r="J15" s="3">
        <f>SUMIF('Data sheet'!$A$2:$A$941,B15,'Data sheet'!$L$2:$L$941)</f>
        <v>166</v>
      </c>
      <c r="K15" s="3">
        <f>SUMIF('Data sheet'!$A$2:$A$941,B15,'Data sheet'!$M$2:$M$941)</f>
        <v>2385</v>
      </c>
    </row>
    <row r="16" spans="2:11" ht="21" customHeight="1" x14ac:dyDescent="0.3">
      <c r="B16" s="3">
        <v>4057192912</v>
      </c>
      <c r="C16" s="3">
        <f>COUNTIF('Data sheet'!$A$2:$B$941,B16)</f>
        <v>4</v>
      </c>
      <c r="D16" s="3">
        <f>AVERAGEIF('Data sheet'!$A$2:$A$941,B16,'Data sheet'!$D$2:$D$941)</f>
        <v>2.8625000119209298</v>
      </c>
      <c r="E16" s="3">
        <f>SUMIF('Data sheet'!$A$2:$A$941,B16,'Data sheet'!$C$2:$C$941)</f>
        <v>15352</v>
      </c>
      <c r="F16" s="3" t="str">
        <f t="shared" si="0"/>
        <v>Light User</v>
      </c>
      <c r="G16" s="3" t="str">
        <f t="shared" si="1"/>
        <v>Begineer User</v>
      </c>
      <c r="H16" s="3">
        <f>SUMIF('Data sheet'!$A$2:$A$941,B16,'Data sheet'!$O$2:$O$941)</f>
        <v>7895</v>
      </c>
      <c r="I16" s="3">
        <f>SUMIF('Data sheet'!$A$2:$A$941,B16,'Data sheet'!$K$2:$K$941)</f>
        <v>3</v>
      </c>
      <c r="J16" s="3">
        <f>SUMIF('Data sheet'!$A$2:$A$941,B16,'Data sheet'!$L$2:$L$941)</f>
        <v>6</v>
      </c>
      <c r="K16" s="3">
        <f>SUMIF('Data sheet'!$A$2:$A$941,B16,'Data sheet'!$M$2:$M$941)</f>
        <v>412</v>
      </c>
    </row>
    <row r="17" spans="2:11" ht="21" customHeight="1" x14ac:dyDescent="0.3">
      <c r="B17" s="3">
        <v>4319703577</v>
      </c>
      <c r="C17" s="3">
        <f>COUNTIF('Data sheet'!$A$2:$B$941,B17)</f>
        <v>31</v>
      </c>
      <c r="D17" s="3">
        <f>AVERAGEIF('Data sheet'!$A$2:$A$941,B17,'Data sheet'!$D$2:$D$941)</f>
        <v>4.8922580470361057</v>
      </c>
      <c r="E17" s="3">
        <f>SUMIF('Data sheet'!$A$2:$A$941,B17,'Data sheet'!$C$2:$C$941)</f>
        <v>225334</v>
      </c>
      <c r="F17" s="3" t="str">
        <f t="shared" si="0"/>
        <v>Active User</v>
      </c>
      <c r="G17" s="3" t="str">
        <f t="shared" si="1"/>
        <v>Begineer User</v>
      </c>
      <c r="H17" s="3">
        <f>SUMIF('Data sheet'!$A$2:$A$941,B17,'Data sheet'!$O$2:$O$941)</f>
        <v>63168</v>
      </c>
      <c r="I17" s="3">
        <f>SUMIF('Data sheet'!$A$2:$A$941,B17,'Data sheet'!$K$2:$K$941)</f>
        <v>111</v>
      </c>
      <c r="J17" s="3">
        <f>SUMIF('Data sheet'!$A$2:$A$941,B17,'Data sheet'!$L$2:$L$941)</f>
        <v>382</v>
      </c>
      <c r="K17" s="3">
        <f>SUMIF('Data sheet'!$A$2:$A$941,B17,'Data sheet'!$M$2:$M$941)</f>
        <v>7092</v>
      </c>
    </row>
    <row r="18" spans="2:11" ht="21" customHeight="1" x14ac:dyDescent="0.3">
      <c r="B18" s="3">
        <v>4388161847</v>
      </c>
      <c r="C18" s="3">
        <f>COUNTIF('Data sheet'!$A$2:$B$941,B18)</f>
        <v>31</v>
      </c>
      <c r="D18" s="3">
        <f>AVERAGEIF('Data sheet'!$A$2:$A$941,B18,'Data sheet'!$D$2:$D$941)</f>
        <v>8.393225892897572</v>
      </c>
      <c r="E18" s="3">
        <f>SUMIF('Data sheet'!$A$2:$A$941,B18,'Data sheet'!$C$2:$C$941)</f>
        <v>335232</v>
      </c>
      <c r="F18" s="3" t="str">
        <f t="shared" si="0"/>
        <v>Active User</v>
      </c>
      <c r="G18" s="3" t="str">
        <f t="shared" si="1"/>
        <v>Pro User</v>
      </c>
      <c r="H18" s="3">
        <f>SUMIF('Data sheet'!$A$2:$A$941,B18,'Data sheet'!$O$2:$O$941)</f>
        <v>95910</v>
      </c>
      <c r="I18" s="3">
        <f>SUMIF('Data sheet'!$A$2:$A$941,B18,'Data sheet'!$K$2:$K$941)</f>
        <v>718</v>
      </c>
      <c r="J18" s="3">
        <f>SUMIF('Data sheet'!$A$2:$A$941,B18,'Data sheet'!$L$2:$L$941)</f>
        <v>631</v>
      </c>
      <c r="K18" s="3">
        <f>SUMIF('Data sheet'!$A$2:$A$941,B18,'Data sheet'!$M$2:$M$941)</f>
        <v>7110</v>
      </c>
    </row>
    <row r="19" spans="2:11" ht="21" customHeight="1" x14ac:dyDescent="0.3">
      <c r="B19" s="3">
        <v>4445114986</v>
      </c>
      <c r="C19" s="3">
        <f>COUNTIF('Data sheet'!$A$2:$B$941,B19)</f>
        <v>31</v>
      </c>
      <c r="D19" s="3">
        <f>AVERAGEIF('Data sheet'!$A$2:$A$941,B19,'Data sheet'!$D$2:$D$941)</f>
        <v>3.2458064402303388</v>
      </c>
      <c r="E19" s="3">
        <f>SUMIF('Data sheet'!$A$2:$A$941,B19,'Data sheet'!$C$2:$C$941)</f>
        <v>148693</v>
      </c>
      <c r="F19" s="3" t="str">
        <f t="shared" si="0"/>
        <v>Active User</v>
      </c>
      <c r="G19" s="3" t="str">
        <f t="shared" si="1"/>
        <v>Begineer User</v>
      </c>
      <c r="H19" s="3">
        <f>SUMIF('Data sheet'!$A$2:$A$941,B19,'Data sheet'!$O$2:$O$941)</f>
        <v>67772</v>
      </c>
      <c r="I19" s="3">
        <f>SUMIF('Data sheet'!$A$2:$A$941,B19,'Data sheet'!$K$2:$K$941)</f>
        <v>205</v>
      </c>
      <c r="J19" s="3">
        <f>SUMIF('Data sheet'!$A$2:$A$941,B19,'Data sheet'!$L$2:$L$941)</f>
        <v>54</v>
      </c>
      <c r="K19" s="3">
        <f>SUMIF('Data sheet'!$A$2:$A$941,B19,'Data sheet'!$M$2:$M$941)</f>
        <v>6482</v>
      </c>
    </row>
    <row r="20" spans="2:11" ht="21" customHeight="1" x14ac:dyDescent="0.3">
      <c r="B20" s="3">
        <v>4558609924</v>
      </c>
      <c r="C20" s="3">
        <f>COUNTIF('Data sheet'!$A$2:$B$941,B20)</f>
        <v>31</v>
      </c>
      <c r="D20" s="3">
        <f>AVERAGEIF('Data sheet'!$A$2:$A$941,B20,'Data sheet'!$D$2:$D$941)</f>
        <v>5.0806451766721663</v>
      </c>
      <c r="E20" s="3">
        <f>SUMIF('Data sheet'!$A$2:$A$941,B20,'Data sheet'!$C$2:$C$941)</f>
        <v>238239</v>
      </c>
      <c r="F20" s="3" t="str">
        <f t="shared" si="0"/>
        <v>Active User</v>
      </c>
      <c r="G20" s="3" t="str">
        <f t="shared" si="1"/>
        <v>Intermediate User</v>
      </c>
      <c r="H20" s="3">
        <f>SUMIF('Data sheet'!$A$2:$A$941,B20,'Data sheet'!$O$2:$O$941)</f>
        <v>63031</v>
      </c>
      <c r="I20" s="3">
        <f>SUMIF('Data sheet'!$A$2:$A$941,B20,'Data sheet'!$K$2:$K$941)</f>
        <v>322</v>
      </c>
      <c r="J20" s="3">
        <f>SUMIF('Data sheet'!$A$2:$A$941,B20,'Data sheet'!$L$2:$L$941)</f>
        <v>425</v>
      </c>
      <c r="K20" s="3">
        <f>SUMIF('Data sheet'!$A$2:$A$941,B20,'Data sheet'!$M$2:$M$941)</f>
        <v>8834</v>
      </c>
    </row>
    <row r="21" spans="2:11" ht="21" customHeight="1" x14ac:dyDescent="0.3">
      <c r="B21" s="3">
        <v>4702921684</v>
      </c>
      <c r="C21" s="3">
        <f>COUNTIF('Data sheet'!$A$2:$B$941,B21)</f>
        <v>31</v>
      </c>
      <c r="D21" s="3">
        <f>AVERAGEIF('Data sheet'!$A$2:$A$941,B21,'Data sheet'!$D$2:$D$941)</f>
        <v>6.9551612830931147</v>
      </c>
      <c r="E21" s="3">
        <f>SUMIF('Data sheet'!$A$2:$A$941,B21,'Data sheet'!$C$2:$C$941)</f>
        <v>265734</v>
      </c>
      <c r="F21" s="3" t="str">
        <f t="shared" si="0"/>
        <v>Active User</v>
      </c>
      <c r="G21" s="3" t="str">
        <f t="shared" si="1"/>
        <v>Intermediate User</v>
      </c>
      <c r="H21" s="3">
        <f>SUMIF('Data sheet'!$A$2:$A$941,B21,'Data sheet'!$O$2:$O$941)</f>
        <v>91932</v>
      </c>
      <c r="I21" s="3">
        <f>SUMIF('Data sheet'!$A$2:$A$941,B21,'Data sheet'!$K$2:$K$941)</f>
        <v>159</v>
      </c>
      <c r="J21" s="3">
        <f>SUMIF('Data sheet'!$A$2:$A$941,B21,'Data sheet'!$L$2:$L$941)</f>
        <v>807</v>
      </c>
      <c r="K21" s="3">
        <f>SUMIF('Data sheet'!$A$2:$A$941,B21,'Data sheet'!$M$2:$M$941)</f>
        <v>7362</v>
      </c>
    </row>
    <row r="22" spans="2:11" ht="21" customHeight="1" x14ac:dyDescent="0.3">
      <c r="B22" s="3">
        <v>5553957443</v>
      </c>
      <c r="C22" s="3">
        <f>COUNTIF('Data sheet'!$A$2:$B$941,B22)</f>
        <v>31</v>
      </c>
      <c r="D22" s="3">
        <f>AVERAGEIF('Data sheet'!$A$2:$A$941,B22,'Data sheet'!$D$2:$D$941)</f>
        <v>5.6396774495801596</v>
      </c>
      <c r="E22" s="3">
        <f>SUMIF('Data sheet'!$A$2:$A$941,B22,'Data sheet'!$C$2:$C$941)</f>
        <v>266990</v>
      </c>
      <c r="F22" s="3" t="str">
        <f t="shared" si="0"/>
        <v>Active User</v>
      </c>
      <c r="G22" s="3" t="str">
        <f t="shared" si="1"/>
        <v>Intermediate User</v>
      </c>
      <c r="H22" s="3">
        <f>SUMIF('Data sheet'!$A$2:$A$941,B22,'Data sheet'!$O$2:$O$941)</f>
        <v>58146</v>
      </c>
      <c r="I22" s="3">
        <f>SUMIF('Data sheet'!$A$2:$A$941,B22,'Data sheet'!$K$2:$K$941)</f>
        <v>726</v>
      </c>
      <c r="J22" s="3">
        <f>SUMIF('Data sheet'!$A$2:$A$941,B22,'Data sheet'!$L$2:$L$941)</f>
        <v>403</v>
      </c>
      <c r="K22" s="3">
        <f>SUMIF('Data sheet'!$A$2:$A$941,B22,'Data sheet'!$M$2:$M$941)</f>
        <v>6392</v>
      </c>
    </row>
    <row r="23" spans="2:11" ht="21" customHeight="1" x14ac:dyDescent="0.3">
      <c r="B23" s="3">
        <v>5577150313</v>
      </c>
      <c r="C23" s="3">
        <f>COUNTIF('Data sheet'!$A$2:$B$941,B23)</f>
        <v>30</v>
      </c>
      <c r="D23" s="3">
        <f>AVERAGEIF('Data sheet'!$A$2:$A$941,B23,'Data sheet'!$D$2:$D$941)</f>
        <v>6.2133333047231041</v>
      </c>
      <c r="E23" s="3">
        <f>SUMIF('Data sheet'!$A$2:$A$941,B23,'Data sheet'!$C$2:$C$941)</f>
        <v>249133</v>
      </c>
      <c r="F23" s="3" t="str">
        <f t="shared" si="0"/>
        <v>Active User</v>
      </c>
      <c r="G23" s="3" t="str">
        <f t="shared" si="1"/>
        <v>Intermediate User</v>
      </c>
      <c r="H23" s="3">
        <f>SUMIF('Data sheet'!$A$2:$A$941,B23,'Data sheet'!$O$2:$O$941)</f>
        <v>100789</v>
      </c>
      <c r="I23" s="3">
        <f>SUMIF('Data sheet'!$A$2:$A$941,B23,'Data sheet'!$K$2:$K$941)</f>
        <v>2620</v>
      </c>
      <c r="J23" s="3">
        <f>SUMIF('Data sheet'!$A$2:$A$941,B23,'Data sheet'!$L$2:$L$941)</f>
        <v>895</v>
      </c>
      <c r="K23" s="3">
        <f>SUMIF('Data sheet'!$A$2:$A$941,B23,'Data sheet'!$M$2:$M$941)</f>
        <v>4438</v>
      </c>
    </row>
    <row r="24" spans="2:11" ht="21" customHeight="1" x14ac:dyDescent="0.3">
      <c r="B24" s="3">
        <v>6117666160</v>
      </c>
      <c r="C24" s="3">
        <f>COUNTIF('Data sheet'!$A$2:$B$941,B24)</f>
        <v>28</v>
      </c>
      <c r="D24" s="3">
        <f>AVERAGEIF('Data sheet'!$A$2:$A$941,B24,'Data sheet'!$D$2:$D$941)</f>
        <v>5.342142914022717</v>
      </c>
      <c r="E24" s="3">
        <f>SUMIF('Data sheet'!$A$2:$A$941,B24,'Data sheet'!$C$2:$C$941)</f>
        <v>197308</v>
      </c>
      <c r="F24" s="3" t="str">
        <f t="shared" si="0"/>
        <v>Active User</v>
      </c>
      <c r="G24" s="3" t="str">
        <f t="shared" si="1"/>
        <v>Intermediate User</v>
      </c>
      <c r="H24" s="3">
        <f>SUMIF('Data sheet'!$A$2:$A$941,B24,'Data sheet'!$O$2:$O$941)</f>
        <v>63312</v>
      </c>
      <c r="I24" s="3">
        <f>SUMIF('Data sheet'!$A$2:$A$941,B24,'Data sheet'!$K$2:$K$941)</f>
        <v>44</v>
      </c>
      <c r="J24" s="3">
        <f>SUMIF('Data sheet'!$A$2:$A$941,B24,'Data sheet'!$L$2:$L$941)</f>
        <v>57</v>
      </c>
      <c r="K24" s="3">
        <f>SUMIF('Data sheet'!$A$2:$A$941,B24,'Data sheet'!$M$2:$M$941)</f>
        <v>8074</v>
      </c>
    </row>
    <row r="25" spans="2:11" ht="21" customHeight="1" x14ac:dyDescent="0.3">
      <c r="B25" s="3">
        <v>6290855005</v>
      </c>
      <c r="C25" s="3">
        <f>COUNTIF('Data sheet'!$A$2:$B$941,B25)</f>
        <v>29</v>
      </c>
      <c r="D25" s="3">
        <f>AVERAGEIF('Data sheet'!$A$2:$A$941,B25,'Data sheet'!$D$2:$D$941)</f>
        <v>4.2724138046133104</v>
      </c>
      <c r="E25" s="3">
        <f>SUMIF('Data sheet'!$A$2:$A$941,B25,'Data sheet'!$C$2:$C$941)</f>
        <v>163837</v>
      </c>
      <c r="F25" s="3" t="str">
        <f t="shared" si="0"/>
        <v>Active User</v>
      </c>
      <c r="G25" s="3" t="str">
        <f t="shared" si="1"/>
        <v>Begineer User</v>
      </c>
      <c r="H25" s="3">
        <f>SUMIF('Data sheet'!$A$2:$A$941,B25,'Data sheet'!$O$2:$O$941)</f>
        <v>75389</v>
      </c>
      <c r="I25" s="3">
        <f>SUMIF('Data sheet'!$A$2:$A$941,B25,'Data sheet'!$K$2:$K$941)</f>
        <v>80</v>
      </c>
      <c r="J25" s="3">
        <f>SUMIF('Data sheet'!$A$2:$A$941,B25,'Data sheet'!$L$2:$L$941)</f>
        <v>110</v>
      </c>
      <c r="K25" s="3">
        <f>SUMIF('Data sheet'!$A$2:$A$941,B25,'Data sheet'!$M$2:$M$941)</f>
        <v>6596</v>
      </c>
    </row>
    <row r="26" spans="2:11" ht="21" customHeight="1" x14ac:dyDescent="0.3">
      <c r="B26" s="3">
        <v>6775888955</v>
      </c>
      <c r="C26" s="3">
        <f>COUNTIF('Data sheet'!$A$2:$B$941,B26)</f>
        <v>26</v>
      </c>
      <c r="D26" s="3">
        <f>AVERAGEIF('Data sheet'!$A$2:$A$941,B26,'Data sheet'!$D$2:$D$941)</f>
        <v>1.8134615161241252</v>
      </c>
      <c r="E26" s="3">
        <f>SUMIF('Data sheet'!$A$2:$A$941,B26,'Data sheet'!$C$2:$C$941)</f>
        <v>65512</v>
      </c>
      <c r="F26" s="3" t="str">
        <f t="shared" si="0"/>
        <v>Active User</v>
      </c>
      <c r="G26" s="3" t="str">
        <f t="shared" si="1"/>
        <v>Begineer User</v>
      </c>
      <c r="H26" s="3">
        <f>SUMIF('Data sheet'!$A$2:$A$941,B26,'Data sheet'!$O$2:$O$941)</f>
        <v>55426</v>
      </c>
      <c r="I26" s="3">
        <f>SUMIF('Data sheet'!$A$2:$A$941,B26,'Data sheet'!$K$2:$K$941)</f>
        <v>286</v>
      </c>
      <c r="J26" s="3">
        <f>SUMIF('Data sheet'!$A$2:$A$941,B26,'Data sheet'!$L$2:$L$941)</f>
        <v>385</v>
      </c>
      <c r="K26" s="3">
        <f>SUMIF('Data sheet'!$A$2:$A$941,B26,'Data sheet'!$M$2:$M$941)</f>
        <v>1044</v>
      </c>
    </row>
    <row r="27" spans="2:11" ht="21" customHeight="1" x14ac:dyDescent="0.3">
      <c r="B27" s="3">
        <v>6962181067</v>
      </c>
      <c r="C27" s="3">
        <f>COUNTIF('Data sheet'!$A$2:$B$941,B27)</f>
        <v>31</v>
      </c>
      <c r="D27" s="3">
        <f>AVERAGEIF('Data sheet'!$A$2:$A$941,B27,'Data sheet'!$D$2:$D$941)</f>
        <v>6.585806477454403</v>
      </c>
      <c r="E27" s="3">
        <f>SUMIF('Data sheet'!$A$2:$A$941,B27,'Data sheet'!$C$2:$C$941)</f>
        <v>303639</v>
      </c>
      <c r="F27" s="3" t="str">
        <f t="shared" si="0"/>
        <v>Active User</v>
      </c>
      <c r="G27" s="3" t="str">
        <f t="shared" si="1"/>
        <v>Intermediate User</v>
      </c>
      <c r="H27" s="3">
        <f>SUMIF('Data sheet'!$A$2:$A$941,B27,'Data sheet'!$O$2:$O$941)</f>
        <v>61443</v>
      </c>
      <c r="I27" s="3">
        <f>SUMIF('Data sheet'!$A$2:$A$941,B27,'Data sheet'!$K$2:$K$941)</f>
        <v>707</v>
      </c>
      <c r="J27" s="3">
        <f>SUMIF('Data sheet'!$A$2:$A$941,B27,'Data sheet'!$L$2:$L$941)</f>
        <v>574</v>
      </c>
      <c r="K27" s="3">
        <f>SUMIF('Data sheet'!$A$2:$A$941,B27,'Data sheet'!$M$2:$M$941)</f>
        <v>7620</v>
      </c>
    </row>
    <row r="28" spans="2:11" ht="21" customHeight="1" x14ac:dyDescent="0.3">
      <c r="B28" s="3">
        <v>7007744171</v>
      </c>
      <c r="C28" s="3">
        <f>COUNTIF('Data sheet'!$A$2:$B$941,B28)</f>
        <v>26</v>
      </c>
      <c r="D28" s="3">
        <f>AVERAGEIF('Data sheet'!$A$2:$A$941,B28,'Data sheet'!$D$2:$D$941)</f>
        <v>8.0153845915427571</v>
      </c>
      <c r="E28" s="3">
        <f>SUMIF('Data sheet'!$A$2:$A$941,B28,'Data sheet'!$C$2:$C$941)</f>
        <v>294409</v>
      </c>
      <c r="F28" s="3" t="str">
        <f t="shared" si="0"/>
        <v>Active User</v>
      </c>
      <c r="G28" s="3" t="str">
        <f t="shared" si="1"/>
        <v>Pro User</v>
      </c>
      <c r="H28" s="3">
        <f>SUMIF('Data sheet'!$A$2:$A$941,B28,'Data sheet'!$O$2:$O$941)</f>
        <v>66144</v>
      </c>
      <c r="I28" s="3">
        <f>SUMIF('Data sheet'!$A$2:$A$941,B28,'Data sheet'!$K$2:$K$941)</f>
        <v>807</v>
      </c>
      <c r="J28" s="3">
        <f>SUMIF('Data sheet'!$A$2:$A$941,B28,'Data sheet'!$L$2:$L$941)</f>
        <v>423</v>
      </c>
      <c r="K28" s="3">
        <f>SUMIF('Data sheet'!$A$2:$A$941,B28,'Data sheet'!$M$2:$M$941)</f>
        <v>7299</v>
      </c>
    </row>
    <row r="29" spans="2:11" ht="21" customHeight="1" x14ac:dyDescent="0.3">
      <c r="B29" s="3">
        <v>7086361926</v>
      </c>
      <c r="C29" s="3">
        <f>COUNTIF('Data sheet'!$A$2:$B$941,B29)</f>
        <v>31</v>
      </c>
      <c r="D29" s="3">
        <f>AVERAGEIF('Data sheet'!$A$2:$A$941,B29,'Data sheet'!$D$2:$D$941)</f>
        <v>6.3880645078156268</v>
      </c>
      <c r="E29" s="3">
        <f>SUMIF('Data sheet'!$A$2:$A$941,B29,'Data sheet'!$C$2:$C$941)</f>
        <v>290525</v>
      </c>
      <c r="F29" s="3" t="str">
        <f t="shared" si="0"/>
        <v>Active User</v>
      </c>
      <c r="G29" s="3" t="str">
        <f t="shared" si="1"/>
        <v>Intermediate User</v>
      </c>
      <c r="H29" s="3">
        <f>SUMIF('Data sheet'!$A$2:$A$941,B29,'Data sheet'!$O$2:$O$941)</f>
        <v>79557</v>
      </c>
      <c r="I29" s="3">
        <f>SUMIF('Data sheet'!$A$2:$A$941,B29,'Data sheet'!$K$2:$K$941)</f>
        <v>1320</v>
      </c>
      <c r="J29" s="3">
        <f>SUMIF('Data sheet'!$A$2:$A$941,B29,'Data sheet'!$L$2:$L$941)</f>
        <v>786</v>
      </c>
      <c r="K29" s="3">
        <f>SUMIF('Data sheet'!$A$2:$A$941,B29,'Data sheet'!$M$2:$M$941)</f>
        <v>4459</v>
      </c>
    </row>
    <row r="30" spans="2:11" ht="21" customHeight="1" x14ac:dyDescent="0.3">
      <c r="B30" s="3">
        <v>8053475328</v>
      </c>
      <c r="C30" s="3">
        <f>COUNTIF('Data sheet'!$A$2:$B$941,B30)</f>
        <v>31</v>
      </c>
      <c r="D30" s="3">
        <f>AVERAGEIF('Data sheet'!$A$2:$A$941,B30,'Data sheet'!$D$2:$D$941)</f>
        <v>11.475161198646786</v>
      </c>
      <c r="E30" s="3">
        <f>SUMIF('Data sheet'!$A$2:$A$941,B30,'Data sheet'!$C$2:$C$941)</f>
        <v>457662</v>
      </c>
      <c r="F30" s="3" t="str">
        <f t="shared" si="0"/>
        <v>Active User</v>
      </c>
      <c r="G30" s="3" t="str">
        <f t="shared" si="1"/>
        <v>Pro User</v>
      </c>
      <c r="H30" s="3">
        <f>SUMIF('Data sheet'!$A$2:$A$941,B30,'Data sheet'!$O$2:$O$941)</f>
        <v>91320</v>
      </c>
      <c r="I30" s="3">
        <f>SUMIF('Data sheet'!$A$2:$A$941,B30,'Data sheet'!$K$2:$K$941)</f>
        <v>2640</v>
      </c>
      <c r="J30" s="3">
        <f>SUMIF('Data sheet'!$A$2:$A$941,B30,'Data sheet'!$L$2:$L$941)</f>
        <v>297</v>
      </c>
      <c r="K30" s="3">
        <f>SUMIF('Data sheet'!$A$2:$A$941,B30,'Data sheet'!$M$2:$M$941)</f>
        <v>4680</v>
      </c>
    </row>
    <row r="31" spans="2:11" ht="21" customHeight="1" x14ac:dyDescent="0.3">
      <c r="B31" s="3">
        <v>8253242879</v>
      </c>
      <c r="C31" s="3">
        <f>COUNTIF('Data sheet'!$A$2:$B$941,B31)</f>
        <v>19</v>
      </c>
      <c r="D31" s="3">
        <f>AVERAGEIF('Data sheet'!$A$2:$A$941,B31,'Data sheet'!$D$2:$D$941)</f>
        <v>4.6673684684853809</v>
      </c>
      <c r="E31" s="3">
        <f>SUMIF('Data sheet'!$A$2:$A$941,B31,'Data sheet'!$C$2:$C$941)</f>
        <v>123161</v>
      </c>
      <c r="F31" s="3" t="str">
        <f t="shared" si="0"/>
        <v>Moderate User</v>
      </c>
      <c r="G31" s="3" t="str">
        <f t="shared" si="1"/>
        <v>Begineer User</v>
      </c>
      <c r="H31" s="3">
        <f>SUMIF('Data sheet'!$A$2:$A$941,B31,'Data sheet'!$O$2:$O$941)</f>
        <v>33972</v>
      </c>
      <c r="I31" s="3">
        <f>SUMIF('Data sheet'!$A$2:$A$941,B31,'Data sheet'!$K$2:$K$941)</f>
        <v>390</v>
      </c>
      <c r="J31" s="3">
        <f>SUMIF('Data sheet'!$A$2:$A$941,B31,'Data sheet'!$L$2:$L$941)</f>
        <v>272</v>
      </c>
      <c r="K31" s="3">
        <f>SUMIF('Data sheet'!$A$2:$A$941,B31,'Data sheet'!$M$2:$M$941)</f>
        <v>2221</v>
      </c>
    </row>
    <row r="32" spans="2:11" ht="21" customHeight="1" x14ac:dyDescent="0.3">
      <c r="B32" s="3">
        <v>8378563200</v>
      </c>
      <c r="C32" s="3">
        <f>COUNTIF('Data sheet'!$A$2:$B$941,B32)</f>
        <v>31</v>
      </c>
      <c r="D32" s="3">
        <f>AVERAGEIF('Data sheet'!$A$2:$A$941,B32,'Data sheet'!$D$2:$D$941)</f>
        <v>6.9135484618525318</v>
      </c>
      <c r="E32" s="3">
        <f>SUMIF('Data sheet'!$A$2:$A$941,B32,'Data sheet'!$C$2:$C$941)</f>
        <v>270249</v>
      </c>
      <c r="F32" s="3" t="str">
        <f t="shared" si="0"/>
        <v>Active User</v>
      </c>
      <c r="G32" s="3" t="str">
        <f t="shared" si="1"/>
        <v>Intermediate User</v>
      </c>
      <c r="H32" s="3">
        <f>SUMIF('Data sheet'!$A$2:$A$941,B32,'Data sheet'!$O$2:$O$941)</f>
        <v>106534</v>
      </c>
      <c r="I32" s="3">
        <f>SUMIF('Data sheet'!$A$2:$A$941,B32,'Data sheet'!$K$2:$K$941)</f>
        <v>1819</v>
      </c>
      <c r="J32" s="3">
        <f>SUMIF('Data sheet'!$A$2:$A$941,B32,'Data sheet'!$L$2:$L$941)</f>
        <v>318</v>
      </c>
      <c r="K32" s="3">
        <f>SUMIF('Data sheet'!$A$2:$A$941,B32,'Data sheet'!$M$2:$M$941)</f>
        <v>4839</v>
      </c>
    </row>
    <row r="33" spans="2:11" ht="21" customHeight="1" x14ac:dyDescent="0.3">
      <c r="B33" s="3">
        <v>8583815059</v>
      </c>
      <c r="C33" s="3">
        <f>COUNTIF('Data sheet'!$A$2:$B$941,B33)</f>
        <v>31</v>
      </c>
      <c r="D33" s="3">
        <f>AVERAGEIF('Data sheet'!$A$2:$A$941,B33,'Data sheet'!$D$2:$D$941)</f>
        <v>5.6154838223611172</v>
      </c>
      <c r="E33" s="3">
        <f>SUMIF('Data sheet'!$A$2:$A$941,B33,'Data sheet'!$C$2:$C$941)</f>
        <v>223154</v>
      </c>
      <c r="F33" s="3" t="str">
        <f t="shared" si="0"/>
        <v>Active User</v>
      </c>
      <c r="G33" s="3" t="str">
        <f t="shared" si="1"/>
        <v>Intermediate User</v>
      </c>
      <c r="H33" s="3">
        <f>SUMIF('Data sheet'!$A$2:$A$941,B33,'Data sheet'!$O$2:$O$941)</f>
        <v>84693</v>
      </c>
      <c r="I33" s="3">
        <f>SUMIF('Data sheet'!$A$2:$A$941,B33,'Data sheet'!$K$2:$K$941)</f>
        <v>300</v>
      </c>
      <c r="J33" s="3">
        <f>SUMIF('Data sheet'!$A$2:$A$941,B33,'Data sheet'!$L$2:$L$941)</f>
        <v>688</v>
      </c>
      <c r="K33" s="3">
        <f>SUMIF('Data sheet'!$A$2:$A$941,B33,'Data sheet'!$M$2:$M$941)</f>
        <v>4287</v>
      </c>
    </row>
    <row r="34" spans="2:11" ht="21" customHeight="1" x14ac:dyDescent="0.3">
      <c r="B34" s="3">
        <v>8792009665</v>
      </c>
      <c r="C34" s="3">
        <f>COUNTIF('Data sheet'!$A$2:$B$941,B34)</f>
        <v>29</v>
      </c>
      <c r="D34" s="3">
        <f>AVERAGEIF('Data sheet'!$A$2:$A$941,B34,'Data sheet'!$D$2:$D$941)</f>
        <v>1.1865517168209478</v>
      </c>
      <c r="E34" s="3">
        <f>SUMIF('Data sheet'!$A$2:$A$941,B34,'Data sheet'!$C$2:$C$941)</f>
        <v>53758</v>
      </c>
      <c r="F34" s="3" t="str">
        <f t="shared" si="0"/>
        <v>Active User</v>
      </c>
      <c r="G34" s="3" t="str">
        <f t="shared" si="1"/>
        <v>Begineer User</v>
      </c>
      <c r="H34" s="3">
        <f>SUMIF('Data sheet'!$A$2:$A$941,B34,'Data sheet'!$O$2:$O$941)</f>
        <v>56907</v>
      </c>
      <c r="I34" s="3">
        <f>SUMIF('Data sheet'!$A$2:$A$941,B34,'Data sheet'!$K$2:$K$941)</f>
        <v>28</v>
      </c>
      <c r="J34" s="3">
        <f>SUMIF('Data sheet'!$A$2:$A$941,B34,'Data sheet'!$L$2:$L$941)</f>
        <v>117</v>
      </c>
      <c r="K34" s="3">
        <f>SUMIF('Data sheet'!$A$2:$A$941,B34,'Data sheet'!$M$2:$M$941)</f>
        <v>2662</v>
      </c>
    </row>
    <row r="35" spans="2:11" ht="21" customHeight="1" x14ac:dyDescent="0.3">
      <c r="B35" s="3">
        <v>8877689391</v>
      </c>
      <c r="C35" s="3">
        <f>COUNTIF('Data sheet'!$A$2:$B$941,B35)</f>
        <v>31</v>
      </c>
      <c r="D35" s="3">
        <f>AVERAGEIF('Data sheet'!$A$2:$A$941,B35,'Data sheet'!$D$2:$D$941)</f>
        <v>13.212903138129944</v>
      </c>
      <c r="E35" s="3">
        <f>SUMIF('Data sheet'!$A$2:$A$941,B35,'Data sheet'!$C$2:$C$941)</f>
        <v>497241</v>
      </c>
      <c r="F35" s="3" t="str">
        <f t="shared" si="0"/>
        <v>Active User</v>
      </c>
      <c r="G35" s="3" t="str">
        <f t="shared" si="1"/>
        <v>Pro User</v>
      </c>
      <c r="H35" s="3">
        <f>SUMIF('Data sheet'!$A$2:$A$941,B35,'Data sheet'!$O$2:$O$941)</f>
        <v>106028</v>
      </c>
      <c r="I35" s="3">
        <f>SUMIF('Data sheet'!$A$2:$A$941,B35,'Data sheet'!$K$2:$K$941)</f>
        <v>2048</v>
      </c>
      <c r="J35" s="3">
        <f>SUMIF('Data sheet'!$A$2:$A$941,B35,'Data sheet'!$L$2:$L$941)</f>
        <v>308</v>
      </c>
      <c r="K35" s="3">
        <f>SUMIF('Data sheet'!$A$2:$A$941,B35,'Data sheet'!$M$2:$M$941)</f>
        <v>7276</v>
      </c>
    </row>
  </sheetData>
  <conditionalFormatting sqref="F1:F1048576">
    <cfRule type="cellIs" dxfId="2" priority="3" operator="equal">
      <formula>$F$3</formula>
    </cfRule>
  </conditionalFormatting>
  <conditionalFormatting sqref="G1:G1048576">
    <cfRule type="cellIs" dxfId="1" priority="1" operator="equal">
      <formula>$G$3</formula>
    </cfRule>
    <cfRule type="cellIs" dxfId="0" priority="2" operator="equal">
      <formula>$G$3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E3070-AB64-4BFE-B13F-16FAD7D07454}">
  <dimension ref="B1:T35"/>
  <sheetViews>
    <sheetView topLeftCell="A16" zoomScale="70" zoomScaleNormal="70" workbookViewId="0">
      <selection activeCell="N4" sqref="N4:T16"/>
    </sheetView>
  </sheetViews>
  <sheetFormatPr defaultRowHeight="14.4" x14ac:dyDescent="0.3"/>
  <cols>
    <col min="2" max="2" width="11.33203125" bestFit="1" customWidth="1"/>
    <col min="3" max="3" width="22.5546875" bestFit="1" customWidth="1"/>
    <col min="4" max="4" width="13.44140625" bestFit="1" customWidth="1"/>
    <col min="10" max="10" width="13.6640625" bestFit="1" customWidth="1"/>
    <col min="11" max="11" width="18.109375" bestFit="1" customWidth="1"/>
  </cols>
  <sheetData>
    <row r="1" spans="2:20" ht="15" thickBot="1" x14ac:dyDescent="0.35"/>
    <row r="2" spans="2:20" s="16" customFormat="1" ht="21" customHeight="1" thickBot="1" x14ac:dyDescent="0.35">
      <c r="B2" s="13" t="s">
        <v>33</v>
      </c>
      <c r="C2" s="14" t="s">
        <v>34</v>
      </c>
      <c r="D2" s="15" t="s">
        <v>37</v>
      </c>
    </row>
    <row r="3" spans="2:20" ht="21" customHeight="1" x14ac:dyDescent="0.3">
      <c r="B3" s="10">
        <v>1503960366</v>
      </c>
      <c r="C3" s="11">
        <v>31</v>
      </c>
      <c r="D3" s="12" t="s">
        <v>43</v>
      </c>
    </row>
    <row r="4" spans="2:20" ht="21" customHeight="1" x14ac:dyDescent="0.3">
      <c r="B4" s="5">
        <v>1624580081</v>
      </c>
      <c r="C4" s="3">
        <v>31</v>
      </c>
      <c r="D4" s="6" t="s">
        <v>43</v>
      </c>
      <c r="J4" s="17" t="s">
        <v>46</v>
      </c>
      <c r="K4" t="s">
        <v>48</v>
      </c>
      <c r="N4" s="49" t="s">
        <v>107</v>
      </c>
      <c r="O4" s="49"/>
      <c r="P4" s="49"/>
      <c r="Q4" s="49"/>
      <c r="R4" s="49"/>
      <c r="S4" s="49"/>
      <c r="T4" s="49"/>
    </row>
    <row r="5" spans="2:20" ht="21" customHeight="1" x14ac:dyDescent="0.3">
      <c r="B5" s="5">
        <v>1644430081</v>
      </c>
      <c r="C5" s="3">
        <v>30</v>
      </c>
      <c r="D5" s="6" t="s">
        <v>43</v>
      </c>
      <c r="J5" s="18" t="s">
        <v>43</v>
      </c>
      <c r="K5">
        <v>29</v>
      </c>
      <c r="N5" s="49"/>
      <c r="O5" s="49"/>
      <c r="P5" s="49"/>
      <c r="Q5" s="49"/>
      <c r="R5" s="49"/>
      <c r="S5" s="49"/>
      <c r="T5" s="49"/>
    </row>
    <row r="6" spans="2:20" ht="21" customHeight="1" x14ac:dyDescent="0.3">
      <c r="B6" s="5">
        <v>1844505072</v>
      </c>
      <c r="C6" s="3">
        <v>31</v>
      </c>
      <c r="D6" s="6" t="s">
        <v>43</v>
      </c>
      <c r="J6" s="18" t="s">
        <v>45</v>
      </c>
      <c r="K6">
        <v>1</v>
      </c>
      <c r="N6" s="49"/>
      <c r="O6" s="49"/>
      <c r="P6" s="49"/>
      <c r="Q6" s="49"/>
      <c r="R6" s="49"/>
      <c r="S6" s="49"/>
      <c r="T6" s="49"/>
    </row>
    <row r="7" spans="2:20" ht="21" customHeight="1" x14ac:dyDescent="0.3">
      <c r="B7" s="5">
        <v>1927972279</v>
      </c>
      <c r="C7" s="3">
        <v>31</v>
      </c>
      <c r="D7" s="6" t="s">
        <v>43</v>
      </c>
      <c r="J7" s="18" t="s">
        <v>44</v>
      </c>
      <c r="K7">
        <v>3</v>
      </c>
      <c r="N7" s="49"/>
      <c r="O7" s="49"/>
      <c r="P7" s="49"/>
      <c r="Q7" s="49"/>
      <c r="R7" s="49"/>
      <c r="S7" s="49"/>
      <c r="T7" s="49"/>
    </row>
    <row r="8" spans="2:20" ht="21" customHeight="1" x14ac:dyDescent="0.3">
      <c r="B8" s="5">
        <v>2022484408</v>
      </c>
      <c r="C8" s="3">
        <v>31</v>
      </c>
      <c r="D8" s="6" t="s">
        <v>43</v>
      </c>
      <c r="J8" s="18" t="s">
        <v>47</v>
      </c>
      <c r="K8">
        <v>33</v>
      </c>
      <c r="N8" s="49"/>
      <c r="O8" s="49"/>
      <c r="P8" s="49"/>
      <c r="Q8" s="49"/>
      <c r="R8" s="49"/>
      <c r="S8" s="49"/>
      <c r="T8" s="49"/>
    </row>
    <row r="9" spans="2:20" ht="21" customHeight="1" x14ac:dyDescent="0.3">
      <c r="B9" s="5">
        <v>2026352035</v>
      </c>
      <c r="C9" s="3">
        <v>31</v>
      </c>
      <c r="D9" s="6" t="s">
        <v>43</v>
      </c>
      <c r="N9" s="49"/>
      <c r="O9" s="49"/>
      <c r="P9" s="49"/>
      <c r="Q9" s="49"/>
      <c r="R9" s="49"/>
      <c r="S9" s="49"/>
      <c r="T9" s="49"/>
    </row>
    <row r="10" spans="2:20" ht="21" customHeight="1" x14ac:dyDescent="0.3">
      <c r="B10" s="5">
        <v>2320127002</v>
      </c>
      <c r="C10" s="3">
        <v>31</v>
      </c>
      <c r="D10" s="6" t="s">
        <v>43</v>
      </c>
      <c r="N10" s="49"/>
      <c r="O10" s="49"/>
      <c r="P10" s="49"/>
      <c r="Q10" s="49"/>
      <c r="R10" s="49"/>
      <c r="S10" s="49"/>
      <c r="T10" s="49"/>
    </row>
    <row r="11" spans="2:20" ht="21" customHeight="1" x14ac:dyDescent="0.3">
      <c r="B11" s="5">
        <v>2347167796</v>
      </c>
      <c r="C11" s="3">
        <v>18</v>
      </c>
      <c r="D11" s="6" t="s">
        <v>44</v>
      </c>
      <c r="N11" s="49"/>
      <c r="O11" s="49"/>
      <c r="P11" s="49"/>
      <c r="Q11" s="49"/>
      <c r="R11" s="49"/>
      <c r="S11" s="49"/>
      <c r="T11" s="49"/>
    </row>
    <row r="12" spans="2:20" ht="21" customHeight="1" x14ac:dyDescent="0.3">
      <c r="B12" s="5">
        <v>2873212765</v>
      </c>
      <c r="C12" s="3">
        <v>31</v>
      </c>
      <c r="D12" s="6" t="s">
        <v>43</v>
      </c>
      <c r="N12" s="49"/>
      <c r="O12" s="49"/>
      <c r="P12" s="49"/>
      <c r="Q12" s="49"/>
      <c r="R12" s="49"/>
      <c r="S12" s="49"/>
      <c r="T12" s="49"/>
    </row>
    <row r="13" spans="2:20" ht="21" customHeight="1" x14ac:dyDescent="0.3">
      <c r="B13" s="5">
        <v>3372868164</v>
      </c>
      <c r="C13" s="3">
        <v>20</v>
      </c>
      <c r="D13" s="6" t="s">
        <v>44</v>
      </c>
      <c r="N13" s="49"/>
      <c r="O13" s="49"/>
      <c r="P13" s="49"/>
      <c r="Q13" s="49"/>
      <c r="R13" s="49"/>
      <c r="S13" s="49"/>
      <c r="T13" s="49"/>
    </row>
    <row r="14" spans="2:20" ht="21" customHeight="1" x14ac:dyDescent="0.3">
      <c r="B14" s="5">
        <v>3977333714</v>
      </c>
      <c r="C14" s="3">
        <v>30</v>
      </c>
      <c r="D14" s="6" t="s">
        <v>43</v>
      </c>
      <c r="N14" s="49"/>
      <c r="O14" s="49"/>
      <c r="P14" s="49"/>
      <c r="Q14" s="49"/>
      <c r="R14" s="49"/>
      <c r="S14" s="49"/>
      <c r="T14" s="49"/>
    </row>
    <row r="15" spans="2:20" ht="21" customHeight="1" x14ac:dyDescent="0.3">
      <c r="B15" s="5">
        <v>4020332650</v>
      </c>
      <c r="C15" s="3">
        <v>31</v>
      </c>
      <c r="D15" s="6" t="s">
        <v>43</v>
      </c>
      <c r="N15" s="49"/>
      <c r="O15" s="49"/>
      <c r="P15" s="49"/>
      <c r="Q15" s="49"/>
      <c r="R15" s="49"/>
      <c r="S15" s="49"/>
      <c r="T15" s="49"/>
    </row>
    <row r="16" spans="2:20" ht="21" customHeight="1" x14ac:dyDescent="0.3">
      <c r="B16" s="5">
        <v>4057192912</v>
      </c>
      <c r="C16" s="3">
        <v>4</v>
      </c>
      <c r="D16" s="6" t="s">
        <v>45</v>
      </c>
      <c r="N16" s="49"/>
      <c r="O16" s="49"/>
      <c r="P16" s="49"/>
      <c r="Q16" s="49"/>
      <c r="R16" s="49"/>
      <c r="S16" s="49"/>
      <c r="T16" s="49"/>
    </row>
    <row r="17" spans="2:4" ht="21" customHeight="1" x14ac:dyDescent="0.3">
      <c r="B17" s="5">
        <v>4319703577</v>
      </c>
      <c r="C17" s="3">
        <v>31</v>
      </c>
      <c r="D17" s="6" t="s">
        <v>43</v>
      </c>
    </row>
    <row r="18" spans="2:4" ht="21" customHeight="1" x14ac:dyDescent="0.3">
      <c r="B18" s="5">
        <v>4388161847</v>
      </c>
      <c r="C18" s="3">
        <v>31</v>
      </c>
      <c r="D18" s="6" t="s">
        <v>43</v>
      </c>
    </row>
    <row r="19" spans="2:4" ht="21" customHeight="1" x14ac:dyDescent="0.3">
      <c r="B19" s="5">
        <v>4445114986</v>
      </c>
      <c r="C19" s="3">
        <v>31</v>
      </c>
      <c r="D19" s="6" t="s">
        <v>43</v>
      </c>
    </row>
    <row r="20" spans="2:4" ht="21" customHeight="1" x14ac:dyDescent="0.3">
      <c r="B20" s="5">
        <v>4558609924</v>
      </c>
      <c r="C20" s="3">
        <v>31</v>
      </c>
      <c r="D20" s="6" t="s">
        <v>43</v>
      </c>
    </row>
    <row r="21" spans="2:4" ht="21" customHeight="1" x14ac:dyDescent="0.3">
      <c r="B21" s="5">
        <v>4702921684</v>
      </c>
      <c r="C21" s="3">
        <v>31</v>
      </c>
      <c r="D21" s="6" t="s">
        <v>43</v>
      </c>
    </row>
    <row r="22" spans="2:4" ht="21" customHeight="1" x14ac:dyDescent="0.3">
      <c r="B22" s="5">
        <v>5553957443</v>
      </c>
      <c r="C22" s="3">
        <v>31</v>
      </c>
      <c r="D22" s="6" t="s">
        <v>43</v>
      </c>
    </row>
    <row r="23" spans="2:4" ht="21" customHeight="1" x14ac:dyDescent="0.3">
      <c r="B23" s="5">
        <v>5577150313</v>
      </c>
      <c r="C23" s="3">
        <v>30</v>
      </c>
      <c r="D23" s="6" t="s">
        <v>43</v>
      </c>
    </row>
    <row r="24" spans="2:4" ht="21" customHeight="1" x14ac:dyDescent="0.3">
      <c r="B24" s="5">
        <v>6117666160</v>
      </c>
      <c r="C24" s="3">
        <v>28</v>
      </c>
      <c r="D24" s="6" t="s">
        <v>43</v>
      </c>
    </row>
    <row r="25" spans="2:4" ht="21" customHeight="1" x14ac:dyDescent="0.3">
      <c r="B25" s="5">
        <v>6290855005</v>
      </c>
      <c r="C25" s="3">
        <v>29</v>
      </c>
      <c r="D25" s="6" t="s">
        <v>43</v>
      </c>
    </row>
    <row r="26" spans="2:4" ht="21" customHeight="1" x14ac:dyDescent="0.3">
      <c r="B26" s="5">
        <v>6775888955</v>
      </c>
      <c r="C26" s="3">
        <v>26</v>
      </c>
      <c r="D26" s="6" t="s">
        <v>43</v>
      </c>
    </row>
    <row r="27" spans="2:4" ht="21" customHeight="1" x14ac:dyDescent="0.3">
      <c r="B27" s="5">
        <v>6962181067</v>
      </c>
      <c r="C27" s="3">
        <v>31</v>
      </c>
      <c r="D27" s="6" t="s">
        <v>43</v>
      </c>
    </row>
    <row r="28" spans="2:4" ht="21" customHeight="1" x14ac:dyDescent="0.3">
      <c r="B28" s="5">
        <v>7007744171</v>
      </c>
      <c r="C28" s="3">
        <v>26</v>
      </c>
      <c r="D28" s="6" t="s">
        <v>43</v>
      </c>
    </row>
    <row r="29" spans="2:4" ht="21" customHeight="1" x14ac:dyDescent="0.3">
      <c r="B29" s="5">
        <v>7086361926</v>
      </c>
      <c r="C29" s="3">
        <v>31</v>
      </c>
      <c r="D29" s="6" t="s">
        <v>43</v>
      </c>
    </row>
    <row r="30" spans="2:4" ht="21" customHeight="1" x14ac:dyDescent="0.3">
      <c r="B30" s="5">
        <v>8053475328</v>
      </c>
      <c r="C30" s="3">
        <v>31</v>
      </c>
      <c r="D30" s="6" t="s">
        <v>43</v>
      </c>
    </row>
    <row r="31" spans="2:4" ht="21" customHeight="1" x14ac:dyDescent="0.3">
      <c r="B31" s="5">
        <v>8253242879</v>
      </c>
      <c r="C31" s="3">
        <v>19</v>
      </c>
      <c r="D31" s="6" t="s">
        <v>44</v>
      </c>
    </row>
    <row r="32" spans="2:4" ht="21" customHeight="1" x14ac:dyDescent="0.3">
      <c r="B32" s="5">
        <v>8378563200</v>
      </c>
      <c r="C32" s="3">
        <v>31</v>
      </c>
      <c r="D32" s="6" t="s">
        <v>43</v>
      </c>
    </row>
    <row r="33" spans="2:4" ht="21" customHeight="1" x14ac:dyDescent="0.3">
      <c r="B33" s="5">
        <v>8583815059</v>
      </c>
      <c r="C33" s="3">
        <v>31</v>
      </c>
      <c r="D33" s="6" t="s">
        <v>43</v>
      </c>
    </row>
    <row r="34" spans="2:4" ht="21" customHeight="1" x14ac:dyDescent="0.3">
      <c r="B34" s="5">
        <v>8792009665</v>
      </c>
      <c r="C34" s="3">
        <v>29</v>
      </c>
      <c r="D34" s="6" t="s">
        <v>43</v>
      </c>
    </row>
    <row r="35" spans="2:4" ht="21" customHeight="1" thickBot="1" x14ac:dyDescent="0.35">
      <c r="B35" s="7">
        <v>8877689391</v>
      </c>
      <c r="C35" s="8">
        <v>31</v>
      </c>
      <c r="D35" s="9" t="s">
        <v>43</v>
      </c>
    </row>
  </sheetData>
  <mergeCells count="1">
    <mergeCell ref="N4:T16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8670-B6AF-49ED-B7B3-1F72F40FFA55}">
  <dimension ref="B1:U35"/>
  <sheetViews>
    <sheetView topLeftCell="A8" zoomScale="70" zoomScaleNormal="70" workbookViewId="0">
      <selection activeCell="M18" sqref="M18"/>
    </sheetView>
  </sheetViews>
  <sheetFormatPr defaultRowHeight="14.4" x14ac:dyDescent="0.3"/>
  <cols>
    <col min="2" max="2" width="11" bestFit="1" customWidth="1"/>
    <col min="3" max="3" width="22.5546875" bestFit="1" customWidth="1"/>
    <col min="7" max="7" width="15.88671875" bestFit="1" customWidth="1"/>
    <col min="8" max="8" width="13.44140625" bestFit="1" customWidth="1"/>
  </cols>
  <sheetData>
    <row r="1" spans="2:21" ht="15" thickBot="1" x14ac:dyDescent="0.35"/>
    <row r="2" spans="2:21" s="22" customFormat="1" ht="27.6" customHeight="1" thickBot="1" x14ac:dyDescent="0.35">
      <c r="B2" s="20" t="s">
        <v>33</v>
      </c>
      <c r="C2" s="23" t="s">
        <v>38</v>
      </c>
    </row>
    <row r="3" spans="2:21" ht="21" customHeight="1" x14ac:dyDescent="0.3">
      <c r="B3" s="10">
        <v>1503960366</v>
      </c>
      <c r="C3" s="12" t="s">
        <v>49</v>
      </c>
    </row>
    <row r="4" spans="2:21" ht="21" customHeight="1" x14ac:dyDescent="0.3">
      <c r="B4" s="5">
        <v>1624580081</v>
      </c>
      <c r="C4" s="6" t="s">
        <v>50</v>
      </c>
      <c r="G4" s="17" t="s">
        <v>46</v>
      </c>
      <c r="H4" t="s">
        <v>52</v>
      </c>
      <c r="O4" s="49" t="s">
        <v>108</v>
      </c>
      <c r="P4" s="49"/>
      <c r="Q4" s="49"/>
      <c r="R4" s="49"/>
      <c r="S4" s="49"/>
      <c r="T4" s="49"/>
      <c r="U4" s="49"/>
    </row>
    <row r="5" spans="2:21" ht="21" customHeight="1" x14ac:dyDescent="0.3">
      <c r="B5" s="5">
        <v>1644430081</v>
      </c>
      <c r="C5" s="6" t="s">
        <v>49</v>
      </c>
      <c r="G5" s="18" t="s">
        <v>50</v>
      </c>
      <c r="H5">
        <v>14</v>
      </c>
      <c r="O5" s="49"/>
      <c r="P5" s="49"/>
      <c r="Q5" s="49"/>
      <c r="R5" s="49"/>
      <c r="S5" s="49"/>
      <c r="T5" s="49"/>
      <c r="U5" s="49"/>
    </row>
    <row r="6" spans="2:21" ht="21" customHeight="1" x14ac:dyDescent="0.3">
      <c r="B6" s="5">
        <v>1844505072</v>
      </c>
      <c r="C6" s="6" t="s">
        <v>50</v>
      </c>
      <c r="G6" s="18" t="s">
        <v>49</v>
      </c>
      <c r="H6">
        <v>14</v>
      </c>
      <c r="O6" s="49"/>
      <c r="P6" s="49"/>
      <c r="Q6" s="49"/>
      <c r="R6" s="49"/>
      <c r="S6" s="49"/>
      <c r="T6" s="49"/>
      <c r="U6" s="49"/>
    </row>
    <row r="7" spans="2:21" ht="21" customHeight="1" x14ac:dyDescent="0.3">
      <c r="B7" s="5">
        <v>1927972279</v>
      </c>
      <c r="C7" s="6" t="s">
        <v>50</v>
      </c>
      <c r="G7" s="18" t="s">
        <v>51</v>
      </c>
      <c r="H7">
        <v>5</v>
      </c>
      <c r="O7" s="49"/>
      <c r="P7" s="49"/>
      <c r="Q7" s="49"/>
      <c r="R7" s="49"/>
      <c r="S7" s="49"/>
      <c r="T7" s="49"/>
      <c r="U7" s="49"/>
    </row>
    <row r="8" spans="2:21" ht="21" customHeight="1" x14ac:dyDescent="0.3">
      <c r="B8" s="5">
        <v>2022484408</v>
      </c>
      <c r="C8" s="6" t="s">
        <v>51</v>
      </c>
      <c r="G8" s="18" t="s">
        <v>47</v>
      </c>
      <c r="H8">
        <v>33</v>
      </c>
      <c r="O8" s="49"/>
      <c r="P8" s="49"/>
      <c r="Q8" s="49"/>
      <c r="R8" s="49"/>
      <c r="S8" s="49"/>
      <c r="T8" s="49"/>
      <c r="U8" s="49"/>
    </row>
    <row r="9" spans="2:21" ht="21" customHeight="1" x14ac:dyDescent="0.3">
      <c r="B9" s="5">
        <v>2026352035</v>
      </c>
      <c r="C9" s="6" t="s">
        <v>50</v>
      </c>
      <c r="O9" s="49"/>
      <c r="P9" s="49"/>
      <c r="Q9" s="49"/>
      <c r="R9" s="49"/>
      <c r="S9" s="49"/>
      <c r="T9" s="49"/>
      <c r="U9" s="49"/>
    </row>
    <row r="10" spans="2:21" ht="21" customHeight="1" x14ac:dyDescent="0.3">
      <c r="B10" s="5">
        <v>2320127002</v>
      </c>
      <c r="C10" s="6" t="s">
        <v>50</v>
      </c>
      <c r="O10" s="49"/>
      <c r="P10" s="49"/>
      <c r="Q10" s="49"/>
      <c r="R10" s="49"/>
      <c r="S10" s="49"/>
      <c r="T10" s="49"/>
      <c r="U10" s="49"/>
    </row>
    <row r="11" spans="2:21" ht="21" customHeight="1" x14ac:dyDescent="0.3">
      <c r="B11" s="5">
        <v>2347167796</v>
      </c>
      <c r="C11" s="6" t="s">
        <v>49</v>
      </c>
      <c r="O11" s="49"/>
      <c r="P11" s="49"/>
      <c r="Q11" s="49"/>
      <c r="R11" s="49"/>
      <c r="S11" s="49"/>
      <c r="T11" s="49"/>
      <c r="U11" s="49"/>
    </row>
    <row r="12" spans="2:21" ht="21" customHeight="1" x14ac:dyDescent="0.3">
      <c r="B12" s="5">
        <v>2873212765</v>
      </c>
      <c r="C12" s="6" t="s">
        <v>49</v>
      </c>
      <c r="O12" s="49"/>
      <c r="P12" s="49"/>
      <c r="Q12" s="49"/>
      <c r="R12" s="49"/>
      <c r="S12" s="49"/>
      <c r="T12" s="49"/>
      <c r="U12" s="49"/>
    </row>
    <row r="13" spans="2:21" ht="21" customHeight="1" x14ac:dyDescent="0.3">
      <c r="B13" s="5">
        <v>3372868164</v>
      </c>
      <c r="C13" s="6" t="s">
        <v>50</v>
      </c>
      <c r="O13" s="49"/>
      <c r="P13" s="49"/>
      <c r="Q13" s="49"/>
      <c r="R13" s="49"/>
      <c r="S13" s="49"/>
      <c r="T13" s="49"/>
      <c r="U13" s="49"/>
    </row>
    <row r="14" spans="2:21" ht="21" customHeight="1" x14ac:dyDescent="0.3">
      <c r="B14" s="5">
        <v>3977333714</v>
      </c>
      <c r="C14" s="6" t="s">
        <v>49</v>
      </c>
      <c r="O14" s="49"/>
      <c r="P14" s="49"/>
      <c r="Q14" s="49"/>
      <c r="R14" s="49"/>
      <c r="S14" s="49"/>
      <c r="T14" s="49"/>
      <c r="U14" s="49"/>
    </row>
    <row r="15" spans="2:21" ht="21" customHeight="1" x14ac:dyDescent="0.3">
      <c r="B15" s="5">
        <v>4020332650</v>
      </c>
      <c r="C15" s="6" t="s">
        <v>50</v>
      </c>
      <c r="O15" s="49"/>
      <c r="P15" s="49"/>
      <c r="Q15" s="49"/>
      <c r="R15" s="49"/>
      <c r="S15" s="49"/>
      <c r="T15" s="49"/>
      <c r="U15" s="49"/>
    </row>
    <row r="16" spans="2:21" ht="21" customHeight="1" x14ac:dyDescent="0.3">
      <c r="B16" s="5">
        <v>4057192912</v>
      </c>
      <c r="C16" s="6" t="s">
        <v>50</v>
      </c>
      <c r="O16" s="49"/>
      <c r="P16" s="49"/>
      <c r="Q16" s="49"/>
      <c r="R16" s="49"/>
      <c r="S16" s="49"/>
      <c r="T16" s="49"/>
      <c r="U16" s="49"/>
    </row>
    <row r="17" spans="2:3" ht="21" customHeight="1" x14ac:dyDescent="0.3">
      <c r="B17" s="5">
        <v>4319703577</v>
      </c>
      <c r="C17" s="6" t="s">
        <v>50</v>
      </c>
    </row>
    <row r="18" spans="2:3" ht="21" customHeight="1" x14ac:dyDescent="0.3">
      <c r="B18" s="5">
        <v>4388161847</v>
      </c>
      <c r="C18" s="6" t="s">
        <v>51</v>
      </c>
    </row>
    <row r="19" spans="2:3" ht="21" customHeight="1" x14ac:dyDescent="0.3">
      <c r="B19" s="5">
        <v>4445114986</v>
      </c>
      <c r="C19" s="6" t="s">
        <v>50</v>
      </c>
    </row>
    <row r="20" spans="2:3" ht="21" customHeight="1" x14ac:dyDescent="0.3">
      <c r="B20" s="5">
        <v>4558609924</v>
      </c>
      <c r="C20" s="6" t="s">
        <v>49</v>
      </c>
    </row>
    <row r="21" spans="2:3" ht="21" customHeight="1" x14ac:dyDescent="0.3">
      <c r="B21" s="5">
        <v>4702921684</v>
      </c>
      <c r="C21" s="6" t="s">
        <v>49</v>
      </c>
    </row>
    <row r="22" spans="2:3" ht="21" customHeight="1" x14ac:dyDescent="0.3">
      <c r="B22" s="5">
        <v>5553957443</v>
      </c>
      <c r="C22" s="6" t="s">
        <v>49</v>
      </c>
    </row>
    <row r="23" spans="2:3" ht="21" customHeight="1" x14ac:dyDescent="0.3">
      <c r="B23" s="5">
        <v>5577150313</v>
      </c>
      <c r="C23" s="6" t="s">
        <v>49</v>
      </c>
    </row>
    <row r="24" spans="2:3" ht="21" customHeight="1" x14ac:dyDescent="0.3">
      <c r="B24" s="5">
        <v>6117666160</v>
      </c>
      <c r="C24" s="6" t="s">
        <v>49</v>
      </c>
    </row>
    <row r="25" spans="2:3" ht="21" customHeight="1" x14ac:dyDescent="0.3">
      <c r="B25" s="5">
        <v>6290855005</v>
      </c>
      <c r="C25" s="6" t="s">
        <v>50</v>
      </c>
    </row>
    <row r="26" spans="2:3" ht="21" customHeight="1" x14ac:dyDescent="0.3">
      <c r="B26" s="5">
        <v>6775888955</v>
      </c>
      <c r="C26" s="6" t="s">
        <v>50</v>
      </c>
    </row>
    <row r="27" spans="2:3" ht="21" customHeight="1" x14ac:dyDescent="0.3">
      <c r="B27" s="5">
        <v>6962181067</v>
      </c>
      <c r="C27" s="6" t="s">
        <v>49</v>
      </c>
    </row>
    <row r="28" spans="2:3" ht="21" customHeight="1" x14ac:dyDescent="0.3">
      <c r="B28" s="5">
        <v>7007744171</v>
      </c>
      <c r="C28" s="6" t="s">
        <v>51</v>
      </c>
    </row>
    <row r="29" spans="2:3" ht="21" customHeight="1" x14ac:dyDescent="0.3">
      <c r="B29" s="5">
        <v>7086361926</v>
      </c>
      <c r="C29" s="6" t="s">
        <v>49</v>
      </c>
    </row>
    <row r="30" spans="2:3" ht="21" customHeight="1" x14ac:dyDescent="0.3">
      <c r="B30" s="5">
        <v>8053475328</v>
      </c>
      <c r="C30" s="6" t="s">
        <v>51</v>
      </c>
    </row>
    <row r="31" spans="2:3" ht="21" customHeight="1" x14ac:dyDescent="0.3">
      <c r="B31" s="5">
        <v>8253242879</v>
      </c>
      <c r="C31" s="6" t="s">
        <v>50</v>
      </c>
    </row>
    <row r="32" spans="2:3" ht="21" customHeight="1" x14ac:dyDescent="0.3">
      <c r="B32" s="5">
        <v>8378563200</v>
      </c>
      <c r="C32" s="6" t="s">
        <v>49</v>
      </c>
    </row>
    <row r="33" spans="2:3" ht="21" customHeight="1" x14ac:dyDescent="0.3">
      <c r="B33" s="5">
        <v>8583815059</v>
      </c>
      <c r="C33" s="6" t="s">
        <v>49</v>
      </c>
    </row>
    <row r="34" spans="2:3" ht="21" customHeight="1" x14ac:dyDescent="0.3">
      <c r="B34" s="5">
        <v>8792009665</v>
      </c>
      <c r="C34" s="6" t="s">
        <v>50</v>
      </c>
    </row>
    <row r="35" spans="2:3" ht="21" customHeight="1" thickBot="1" x14ac:dyDescent="0.35">
      <c r="B35" s="7">
        <v>8877689391</v>
      </c>
      <c r="C35" s="9" t="s">
        <v>51</v>
      </c>
    </row>
  </sheetData>
  <mergeCells count="1">
    <mergeCell ref="O4:U16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3914F-3DAD-4EBD-A072-3319DFD2A6B1}">
  <dimension ref="B1:K35"/>
  <sheetViews>
    <sheetView zoomScale="68" zoomScaleNormal="85" workbookViewId="0">
      <selection activeCell="R25" sqref="R25"/>
    </sheetView>
  </sheetViews>
  <sheetFormatPr defaultRowHeight="14.4" x14ac:dyDescent="0.3"/>
  <cols>
    <col min="2" max="2" width="11" bestFit="1" customWidth="1"/>
    <col min="3" max="3" width="15.88671875" bestFit="1" customWidth="1"/>
  </cols>
  <sheetData>
    <row r="1" spans="2:11" ht="15" thickBot="1" x14ac:dyDescent="0.35"/>
    <row r="2" spans="2:11" ht="16.2" thickBot="1" x14ac:dyDescent="0.35">
      <c r="B2" s="20" t="s">
        <v>33</v>
      </c>
      <c r="C2" s="23" t="s">
        <v>36</v>
      </c>
    </row>
    <row r="3" spans="2:11" x14ac:dyDescent="0.3">
      <c r="B3" s="10">
        <v>1503960366</v>
      </c>
      <c r="C3" s="12">
        <v>375619</v>
      </c>
    </row>
    <row r="4" spans="2:11" x14ac:dyDescent="0.3">
      <c r="B4" s="5">
        <v>1624580081</v>
      </c>
      <c r="C4" s="6">
        <v>178061</v>
      </c>
      <c r="E4" s="49" t="s">
        <v>108</v>
      </c>
      <c r="F4" s="49"/>
      <c r="G4" s="49"/>
      <c r="H4" s="49"/>
      <c r="I4" s="49"/>
      <c r="J4" s="49"/>
      <c r="K4" s="49"/>
    </row>
    <row r="5" spans="2:11" x14ac:dyDescent="0.3">
      <c r="B5" s="5">
        <v>1644430081</v>
      </c>
      <c r="C5" s="6">
        <v>218489</v>
      </c>
      <c r="E5" s="49"/>
      <c r="F5" s="49"/>
      <c r="G5" s="49"/>
      <c r="H5" s="49"/>
      <c r="I5" s="49"/>
      <c r="J5" s="49"/>
      <c r="K5" s="49"/>
    </row>
    <row r="6" spans="2:11" x14ac:dyDescent="0.3">
      <c r="B6" s="5">
        <v>1844505072</v>
      </c>
      <c r="C6" s="6">
        <v>79982</v>
      </c>
      <c r="E6" s="49"/>
      <c r="F6" s="49"/>
      <c r="G6" s="49"/>
      <c r="H6" s="49"/>
      <c r="I6" s="49"/>
      <c r="J6" s="49"/>
      <c r="K6" s="49"/>
    </row>
    <row r="7" spans="2:11" x14ac:dyDescent="0.3">
      <c r="B7" s="5">
        <v>1927972279</v>
      </c>
      <c r="C7" s="6">
        <v>28400</v>
      </c>
      <c r="E7" s="49"/>
      <c r="F7" s="49"/>
      <c r="G7" s="49"/>
      <c r="H7" s="49"/>
      <c r="I7" s="49"/>
      <c r="J7" s="49"/>
      <c r="K7" s="49"/>
    </row>
    <row r="8" spans="2:11" x14ac:dyDescent="0.3">
      <c r="B8" s="5">
        <v>2022484408</v>
      </c>
      <c r="C8" s="6">
        <v>352490</v>
      </c>
      <c r="E8" s="49"/>
      <c r="F8" s="49"/>
      <c r="G8" s="49"/>
      <c r="H8" s="49"/>
      <c r="I8" s="49"/>
      <c r="J8" s="49"/>
      <c r="K8" s="49"/>
    </row>
    <row r="9" spans="2:11" x14ac:dyDescent="0.3">
      <c r="B9" s="5">
        <v>2026352035</v>
      </c>
      <c r="C9" s="6">
        <v>172573</v>
      </c>
      <c r="E9" s="49"/>
      <c r="F9" s="49"/>
      <c r="G9" s="49"/>
      <c r="H9" s="49"/>
      <c r="I9" s="49"/>
      <c r="J9" s="49"/>
      <c r="K9" s="49"/>
    </row>
    <row r="10" spans="2:11" x14ac:dyDescent="0.3">
      <c r="B10" s="5">
        <v>2320127002</v>
      </c>
      <c r="C10" s="6">
        <v>146223</v>
      </c>
      <c r="E10" s="49"/>
      <c r="F10" s="49"/>
      <c r="G10" s="49"/>
      <c r="H10" s="49"/>
      <c r="I10" s="49"/>
      <c r="J10" s="49"/>
      <c r="K10" s="49"/>
    </row>
    <row r="11" spans="2:11" x14ac:dyDescent="0.3">
      <c r="B11" s="5">
        <v>2347167796</v>
      </c>
      <c r="C11" s="6">
        <v>171354</v>
      </c>
      <c r="E11" s="49"/>
      <c r="F11" s="49"/>
      <c r="G11" s="49"/>
      <c r="H11" s="49"/>
      <c r="I11" s="49"/>
      <c r="J11" s="49"/>
      <c r="K11" s="49"/>
    </row>
    <row r="12" spans="2:11" x14ac:dyDescent="0.3">
      <c r="B12" s="5">
        <v>2873212765</v>
      </c>
      <c r="C12" s="6">
        <v>234229</v>
      </c>
      <c r="E12" s="49"/>
      <c r="F12" s="49"/>
      <c r="G12" s="49"/>
      <c r="H12" s="49"/>
      <c r="I12" s="49"/>
      <c r="J12" s="49"/>
      <c r="K12" s="49"/>
    </row>
    <row r="13" spans="2:11" x14ac:dyDescent="0.3">
      <c r="B13" s="5">
        <v>3372868164</v>
      </c>
      <c r="C13" s="6">
        <v>137233</v>
      </c>
      <c r="E13" s="49"/>
      <c r="F13" s="49"/>
      <c r="G13" s="49"/>
      <c r="H13" s="49"/>
      <c r="I13" s="49"/>
      <c r="J13" s="49"/>
      <c r="K13" s="49"/>
    </row>
    <row r="14" spans="2:11" x14ac:dyDescent="0.3">
      <c r="B14" s="5">
        <v>3977333714</v>
      </c>
      <c r="C14" s="6">
        <v>329537</v>
      </c>
      <c r="E14" s="49"/>
      <c r="F14" s="49"/>
      <c r="G14" s="49"/>
      <c r="H14" s="49"/>
      <c r="I14" s="49"/>
      <c r="J14" s="49"/>
      <c r="K14" s="49"/>
    </row>
    <row r="15" spans="2:11" x14ac:dyDescent="0.3">
      <c r="B15" s="5">
        <v>4020332650</v>
      </c>
      <c r="C15" s="6">
        <v>70284</v>
      </c>
      <c r="E15" s="49"/>
      <c r="F15" s="49"/>
      <c r="G15" s="49"/>
      <c r="H15" s="49"/>
      <c r="I15" s="49"/>
      <c r="J15" s="49"/>
      <c r="K15" s="49"/>
    </row>
    <row r="16" spans="2:11" x14ac:dyDescent="0.3">
      <c r="B16" s="5">
        <v>4057192912</v>
      </c>
      <c r="C16" s="6">
        <v>15352</v>
      </c>
      <c r="E16" s="49"/>
      <c r="F16" s="49"/>
      <c r="G16" s="49"/>
      <c r="H16" s="49"/>
      <c r="I16" s="49"/>
      <c r="J16" s="49"/>
      <c r="K16" s="49"/>
    </row>
    <row r="17" spans="2:3" x14ac:dyDescent="0.3">
      <c r="B17" s="5">
        <v>4319703577</v>
      </c>
      <c r="C17" s="6">
        <v>225334</v>
      </c>
    </row>
    <row r="18" spans="2:3" x14ac:dyDescent="0.3">
      <c r="B18" s="5">
        <v>4388161847</v>
      </c>
      <c r="C18" s="6">
        <v>335232</v>
      </c>
    </row>
    <row r="19" spans="2:3" x14ac:dyDescent="0.3">
      <c r="B19" s="5">
        <v>4445114986</v>
      </c>
      <c r="C19" s="6">
        <v>148693</v>
      </c>
    </row>
    <row r="20" spans="2:3" x14ac:dyDescent="0.3">
      <c r="B20" s="5">
        <v>4558609924</v>
      </c>
      <c r="C20" s="6">
        <v>238239</v>
      </c>
    </row>
    <row r="21" spans="2:3" x14ac:dyDescent="0.3">
      <c r="B21" s="5">
        <v>4702921684</v>
      </c>
      <c r="C21" s="6">
        <v>265734</v>
      </c>
    </row>
    <row r="22" spans="2:3" x14ac:dyDescent="0.3">
      <c r="B22" s="5">
        <v>5553957443</v>
      </c>
      <c r="C22" s="6">
        <v>266990</v>
      </c>
    </row>
    <row r="23" spans="2:3" x14ac:dyDescent="0.3">
      <c r="B23" s="5">
        <v>5577150313</v>
      </c>
      <c r="C23" s="6">
        <v>249133</v>
      </c>
    </row>
    <row r="24" spans="2:3" x14ac:dyDescent="0.3">
      <c r="B24" s="5">
        <v>6117666160</v>
      </c>
      <c r="C24" s="6">
        <v>197308</v>
      </c>
    </row>
    <row r="25" spans="2:3" x14ac:dyDescent="0.3">
      <c r="B25" s="5">
        <v>6290855005</v>
      </c>
      <c r="C25" s="6">
        <v>163837</v>
      </c>
    </row>
    <row r="26" spans="2:3" x14ac:dyDescent="0.3">
      <c r="B26" s="5">
        <v>6775888955</v>
      </c>
      <c r="C26" s="6">
        <v>65512</v>
      </c>
    </row>
    <row r="27" spans="2:3" x14ac:dyDescent="0.3">
      <c r="B27" s="5">
        <v>6962181067</v>
      </c>
      <c r="C27" s="6">
        <v>303639</v>
      </c>
    </row>
    <row r="28" spans="2:3" x14ac:dyDescent="0.3">
      <c r="B28" s="5">
        <v>7007744171</v>
      </c>
      <c r="C28" s="6">
        <v>294409</v>
      </c>
    </row>
    <row r="29" spans="2:3" x14ac:dyDescent="0.3">
      <c r="B29" s="5">
        <v>7086361926</v>
      </c>
      <c r="C29" s="6">
        <v>290525</v>
      </c>
    </row>
    <row r="30" spans="2:3" x14ac:dyDescent="0.3">
      <c r="B30" s="5">
        <v>8053475328</v>
      </c>
      <c r="C30" s="6">
        <v>457662</v>
      </c>
    </row>
    <row r="31" spans="2:3" x14ac:dyDescent="0.3">
      <c r="B31" s="5">
        <v>8253242879</v>
      </c>
      <c r="C31" s="6">
        <v>123161</v>
      </c>
    </row>
    <row r="32" spans="2:3" x14ac:dyDescent="0.3">
      <c r="B32" s="5">
        <v>8378563200</v>
      </c>
      <c r="C32" s="6">
        <v>270249</v>
      </c>
    </row>
    <row r="33" spans="2:3" x14ac:dyDescent="0.3">
      <c r="B33" s="5">
        <v>8583815059</v>
      </c>
      <c r="C33" s="6">
        <v>223154</v>
      </c>
    </row>
    <row r="34" spans="2:3" x14ac:dyDescent="0.3">
      <c r="B34" s="5">
        <v>8792009665</v>
      </c>
      <c r="C34" s="6">
        <v>53758</v>
      </c>
    </row>
    <row r="35" spans="2:3" ht="15" thickBot="1" x14ac:dyDescent="0.35">
      <c r="B35" s="7">
        <v>8877689391</v>
      </c>
      <c r="C35" s="9">
        <v>497241</v>
      </c>
    </row>
  </sheetData>
  <mergeCells count="1">
    <mergeCell ref="E4:K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40F0C-AA99-4CDA-8E62-9C0DC563D3A9}">
  <dimension ref="B1:C35"/>
  <sheetViews>
    <sheetView topLeftCell="B1" workbookViewId="0">
      <selection activeCell="E10" sqref="E10"/>
    </sheetView>
  </sheetViews>
  <sheetFormatPr defaultRowHeight="14.4" x14ac:dyDescent="0.3"/>
  <cols>
    <col min="2" max="2" width="11" bestFit="1" customWidth="1"/>
    <col min="3" max="3" width="21.44140625" bestFit="1" customWidth="1"/>
  </cols>
  <sheetData>
    <row r="1" spans="2:3" ht="15" thickBot="1" x14ac:dyDescent="0.35"/>
    <row r="2" spans="2:3" ht="21" customHeight="1" x14ac:dyDescent="0.3">
      <c r="B2" s="25" t="s">
        <v>33</v>
      </c>
      <c r="C2" s="26" t="s">
        <v>39</v>
      </c>
    </row>
    <row r="3" spans="2:3" ht="21" customHeight="1" x14ac:dyDescent="0.3">
      <c r="B3" s="27">
        <v>1503960366</v>
      </c>
      <c r="C3" s="28">
        <v>56309</v>
      </c>
    </row>
    <row r="4" spans="2:3" ht="21" customHeight="1" x14ac:dyDescent="0.3">
      <c r="B4" s="27">
        <v>1624580081</v>
      </c>
      <c r="C4" s="28">
        <v>45984</v>
      </c>
    </row>
    <row r="5" spans="2:3" ht="21" customHeight="1" x14ac:dyDescent="0.3">
      <c r="B5" s="27">
        <v>1644430081</v>
      </c>
      <c r="C5" s="28">
        <v>84339</v>
      </c>
    </row>
    <row r="6" spans="2:3" ht="21" customHeight="1" x14ac:dyDescent="0.3">
      <c r="B6" s="27">
        <v>1844505072</v>
      </c>
      <c r="C6" s="28">
        <v>48778</v>
      </c>
    </row>
    <row r="7" spans="2:3" ht="21" customHeight="1" x14ac:dyDescent="0.3">
      <c r="B7" s="27">
        <v>1927972279</v>
      </c>
      <c r="C7" s="28">
        <v>67357</v>
      </c>
    </row>
    <row r="8" spans="2:3" ht="21" customHeight="1" x14ac:dyDescent="0.3">
      <c r="B8" s="27">
        <v>2022484408</v>
      </c>
      <c r="C8" s="28">
        <v>77809</v>
      </c>
    </row>
    <row r="9" spans="2:3" ht="21" customHeight="1" x14ac:dyDescent="0.3">
      <c r="B9" s="27">
        <v>2026352035</v>
      </c>
      <c r="C9" s="28">
        <v>47760</v>
      </c>
    </row>
    <row r="10" spans="2:3" ht="21" customHeight="1" x14ac:dyDescent="0.3">
      <c r="B10" s="27">
        <v>2320127002</v>
      </c>
      <c r="C10" s="28">
        <v>53449</v>
      </c>
    </row>
    <row r="11" spans="2:3" ht="21" customHeight="1" x14ac:dyDescent="0.3">
      <c r="B11" s="27">
        <v>2347167796</v>
      </c>
      <c r="C11" s="28">
        <v>36782</v>
      </c>
    </row>
    <row r="12" spans="2:3" ht="21" customHeight="1" x14ac:dyDescent="0.3">
      <c r="B12" s="27">
        <v>2873212765</v>
      </c>
      <c r="C12" s="28">
        <v>59426</v>
      </c>
    </row>
    <row r="13" spans="2:3" ht="21" customHeight="1" x14ac:dyDescent="0.3">
      <c r="B13" s="27">
        <v>3372868164</v>
      </c>
      <c r="C13" s="28">
        <v>38662</v>
      </c>
    </row>
    <row r="14" spans="2:3" ht="21" customHeight="1" x14ac:dyDescent="0.3">
      <c r="B14" s="27">
        <v>3977333714</v>
      </c>
      <c r="C14" s="28">
        <v>45410</v>
      </c>
    </row>
    <row r="15" spans="2:3" ht="21" customHeight="1" x14ac:dyDescent="0.3">
      <c r="B15" s="27">
        <v>4020332650</v>
      </c>
      <c r="C15" s="28">
        <v>73960</v>
      </c>
    </row>
    <row r="16" spans="2:3" ht="21" customHeight="1" x14ac:dyDescent="0.3">
      <c r="B16" s="27">
        <v>4057192912</v>
      </c>
      <c r="C16" s="28">
        <v>7895</v>
      </c>
    </row>
    <row r="17" spans="2:3" ht="21" customHeight="1" x14ac:dyDescent="0.3">
      <c r="B17" s="27">
        <v>4319703577</v>
      </c>
      <c r="C17" s="28">
        <v>63168</v>
      </c>
    </row>
    <row r="18" spans="2:3" ht="21" customHeight="1" x14ac:dyDescent="0.3">
      <c r="B18" s="27">
        <v>4388161847</v>
      </c>
      <c r="C18" s="28">
        <v>95910</v>
      </c>
    </row>
    <row r="19" spans="2:3" ht="21" customHeight="1" x14ac:dyDescent="0.3">
      <c r="B19" s="27">
        <v>4445114986</v>
      </c>
      <c r="C19" s="28">
        <v>67772</v>
      </c>
    </row>
    <row r="20" spans="2:3" ht="21" customHeight="1" x14ac:dyDescent="0.3">
      <c r="B20" s="27">
        <v>4558609924</v>
      </c>
      <c r="C20" s="28">
        <v>63031</v>
      </c>
    </row>
    <row r="21" spans="2:3" ht="21" customHeight="1" x14ac:dyDescent="0.3">
      <c r="B21" s="27">
        <v>4702921684</v>
      </c>
      <c r="C21" s="28">
        <v>91932</v>
      </c>
    </row>
    <row r="22" spans="2:3" ht="21" customHeight="1" x14ac:dyDescent="0.3">
      <c r="B22" s="27">
        <v>5553957443</v>
      </c>
      <c r="C22" s="28">
        <v>58146</v>
      </c>
    </row>
    <row r="23" spans="2:3" ht="21" customHeight="1" x14ac:dyDescent="0.3">
      <c r="B23" s="27">
        <v>5577150313</v>
      </c>
      <c r="C23" s="28">
        <v>100789</v>
      </c>
    </row>
    <row r="24" spans="2:3" ht="21" customHeight="1" x14ac:dyDescent="0.3">
      <c r="B24" s="27">
        <v>6117666160</v>
      </c>
      <c r="C24" s="28">
        <v>63312</v>
      </c>
    </row>
    <row r="25" spans="2:3" ht="21" customHeight="1" x14ac:dyDescent="0.3">
      <c r="B25" s="27">
        <v>6290855005</v>
      </c>
      <c r="C25" s="28">
        <v>75389</v>
      </c>
    </row>
    <row r="26" spans="2:3" ht="21" customHeight="1" x14ac:dyDescent="0.3">
      <c r="B26" s="27">
        <v>6775888955</v>
      </c>
      <c r="C26" s="28">
        <v>55426</v>
      </c>
    </row>
    <row r="27" spans="2:3" ht="21" customHeight="1" x14ac:dyDescent="0.3">
      <c r="B27" s="27">
        <v>6962181067</v>
      </c>
      <c r="C27" s="28">
        <v>61443</v>
      </c>
    </row>
    <row r="28" spans="2:3" ht="21" customHeight="1" x14ac:dyDescent="0.3">
      <c r="B28" s="27">
        <v>7007744171</v>
      </c>
      <c r="C28" s="28">
        <v>66144</v>
      </c>
    </row>
    <row r="29" spans="2:3" ht="21" customHeight="1" x14ac:dyDescent="0.3">
      <c r="B29" s="27">
        <v>7086361926</v>
      </c>
      <c r="C29" s="28">
        <v>79557</v>
      </c>
    </row>
    <row r="30" spans="2:3" ht="21" customHeight="1" x14ac:dyDescent="0.3">
      <c r="B30" s="27">
        <v>8053475328</v>
      </c>
      <c r="C30" s="28">
        <v>91320</v>
      </c>
    </row>
    <row r="31" spans="2:3" ht="21" customHeight="1" x14ac:dyDescent="0.3">
      <c r="B31" s="27">
        <v>8253242879</v>
      </c>
      <c r="C31" s="28">
        <v>33972</v>
      </c>
    </row>
    <row r="32" spans="2:3" ht="21" customHeight="1" x14ac:dyDescent="0.3">
      <c r="B32" s="27">
        <v>8378563200</v>
      </c>
      <c r="C32" s="28">
        <v>106534</v>
      </c>
    </row>
    <row r="33" spans="2:3" ht="21" customHeight="1" x14ac:dyDescent="0.3">
      <c r="B33" s="27">
        <v>8583815059</v>
      </c>
      <c r="C33" s="28">
        <v>84693</v>
      </c>
    </row>
    <row r="34" spans="2:3" ht="21" customHeight="1" x14ac:dyDescent="0.3">
      <c r="B34" s="27">
        <v>8792009665</v>
      </c>
      <c r="C34" s="28">
        <v>56907</v>
      </c>
    </row>
    <row r="35" spans="2:3" ht="21" customHeight="1" thickBot="1" x14ac:dyDescent="0.35">
      <c r="B35" s="29">
        <v>8877689391</v>
      </c>
      <c r="C35" s="30">
        <v>106028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99CD7-D39E-483C-860C-A90B036D88AF}">
  <dimension ref="B1:E35"/>
  <sheetViews>
    <sheetView topLeftCell="E1" workbookViewId="0">
      <selection activeCell="U16" sqref="U16"/>
    </sheetView>
  </sheetViews>
  <sheetFormatPr defaultRowHeight="14.4" x14ac:dyDescent="0.3"/>
  <cols>
    <col min="2" max="2" width="11" bestFit="1" customWidth="1"/>
    <col min="3" max="3" width="18.33203125" bestFit="1" customWidth="1"/>
    <col min="4" max="4" width="18.88671875" bestFit="1" customWidth="1"/>
    <col min="5" max="5" width="20" bestFit="1" customWidth="1"/>
  </cols>
  <sheetData>
    <row r="1" spans="2:5" ht="15" thickBot="1" x14ac:dyDescent="0.35"/>
    <row r="2" spans="2:5" x14ac:dyDescent="0.3">
      <c r="B2" s="31" t="s">
        <v>33</v>
      </c>
      <c r="C2" s="32" t="s">
        <v>40</v>
      </c>
      <c r="D2" s="32" t="s">
        <v>41</v>
      </c>
      <c r="E2" s="33" t="s">
        <v>42</v>
      </c>
    </row>
    <row r="3" spans="2:5" x14ac:dyDescent="0.3">
      <c r="B3" s="27">
        <v>1503960366</v>
      </c>
      <c r="C3" s="24">
        <v>1200</v>
      </c>
      <c r="D3" s="24">
        <v>594</v>
      </c>
      <c r="E3" s="28">
        <v>6818</v>
      </c>
    </row>
    <row r="4" spans="2:5" x14ac:dyDescent="0.3">
      <c r="B4" s="27">
        <v>1624580081</v>
      </c>
      <c r="C4" s="24">
        <v>269</v>
      </c>
      <c r="D4" s="24">
        <v>180</v>
      </c>
      <c r="E4" s="28">
        <v>4758</v>
      </c>
    </row>
    <row r="5" spans="2:5" x14ac:dyDescent="0.3">
      <c r="B5" s="27">
        <v>1644430081</v>
      </c>
      <c r="C5" s="24">
        <v>287</v>
      </c>
      <c r="D5" s="24">
        <v>641</v>
      </c>
      <c r="E5" s="28">
        <v>5354</v>
      </c>
    </row>
    <row r="6" spans="2:5" x14ac:dyDescent="0.3">
      <c r="B6" s="27">
        <v>1844505072</v>
      </c>
      <c r="C6" s="24">
        <v>4</v>
      </c>
      <c r="D6" s="24">
        <v>40</v>
      </c>
      <c r="E6" s="28">
        <v>3579</v>
      </c>
    </row>
    <row r="7" spans="2:5" x14ac:dyDescent="0.3">
      <c r="B7" s="27">
        <v>1927972279</v>
      </c>
      <c r="C7" s="24">
        <v>41</v>
      </c>
      <c r="D7" s="24">
        <v>24</v>
      </c>
      <c r="E7" s="28">
        <v>1196</v>
      </c>
    </row>
    <row r="8" spans="2:5" x14ac:dyDescent="0.3">
      <c r="B8" s="27">
        <v>2022484408</v>
      </c>
      <c r="C8" s="24">
        <v>1125</v>
      </c>
      <c r="D8" s="24">
        <v>600</v>
      </c>
      <c r="E8" s="28">
        <v>7981</v>
      </c>
    </row>
    <row r="9" spans="2:5" x14ac:dyDescent="0.3">
      <c r="B9" s="27">
        <v>2026352035</v>
      </c>
      <c r="C9" s="24">
        <v>3</v>
      </c>
      <c r="D9" s="24">
        <v>8</v>
      </c>
      <c r="E9" s="28">
        <v>7956</v>
      </c>
    </row>
    <row r="10" spans="2:5" x14ac:dyDescent="0.3">
      <c r="B10" s="27">
        <v>2320127002</v>
      </c>
      <c r="C10" s="24">
        <v>42</v>
      </c>
      <c r="D10" s="24">
        <v>80</v>
      </c>
      <c r="E10" s="28">
        <v>6144</v>
      </c>
    </row>
    <row r="11" spans="2:5" x14ac:dyDescent="0.3">
      <c r="B11" s="27">
        <v>2347167796</v>
      </c>
      <c r="C11" s="24">
        <v>243</v>
      </c>
      <c r="D11" s="24">
        <v>370</v>
      </c>
      <c r="E11" s="28">
        <v>4545</v>
      </c>
    </row>
    <row r="12" spans="2:5" x14ac:dyDescent="0.3">
      <c r="B12" s="27">
        <v>2873212765</v>
      </c>
      <c r="C12" s="24">
        <v>437</v>
      </c>
      <c r="D12" s="24">
        <v>190</v>
      </c>
      <c r="E12" s="28">
        <v>9548</v>
      </c>
    </row>
    <row r="13" spans="2:5" x14ac:dyDescent="0.3">
      <c r="B13" s="27">
        <v>3372868164</v>
      </c>
      <c r="C13" s="24">
        <v>183</v>
      </c>
      <c r="D13" s="24">
        <v>82</v>
      </c>
      <c r="E13" s="28">
        <v>6558</v>
      </c>
    </row>
    <row r="14" spans="2:5" x14ac:dyDescent="0.3">
      <c r="B14" s="27">
        <v>3977333714</v>
      </c>
      <c r="C14" s="24">
        <v>567</v>
      </c>
      <c r="D14" s="24">
        <v>1838</v>
      </c>
      <c r="E14" s="28">
        <v>5243</v>
      </c>
    </row>
    <row r="15" spans="2:5" x14ac:dyDescent="0.3">
      <c r="B15" s="27">
        <v>4020332650</v>
      </c>
      <c r="C15" s="24">
        <v>161</v>
      </c>
      <c r="D15" s="24">
        <v>166</v>
      </c>
      <c r="E15" s="28">
        <v>2385</v>
      </c>
    </row>
    <row r="16" spans="2:5" x14ac:dyDescent="0.3">
      <c r="B16" s="27">
        <v>4057192912</v>
      </c>
      <c r="C16" s="24">
        <v>3</v>
      </c>
      <c r="D16" s="24">
        <v>6</v>
      </c>
      <c r="E16" s="28">
        <v>412</v>
      </c>
    </row>
    <row r="17" spans="2:5" x14ac:dyDescent="0.3">
      <c r="B17" s="27">
        <v>4319703577</v>
      </c>
      <c r="C17" s="24">
        <v>111</v>
      </c>
      <c r="D17" s="24">
        <v>382</v>
      </c>
      <c r="E17" s="28">
        <v>7092</v>
      </c>
    </row>
    <row r="18" spans="2:5" x14ac:dyDescent="0.3">
      <c r="B18" s="27">
        <v>4388161847</v>
      </c>
      <c r="C18" s="24">
        <v>718</v>
      </c>
      <c r="D18" s="24">
        <v>631</v>
      </c>
      <c r="E18" s="28">
        <v>7110</v>
      </c>
    </row>
    <row r="19" spans="2:5" x14ac:dyDescent="0.3">
      <c r="B19" s="27">
        <v>4445114986</v>
      </c>
      <c r="C19" s="24">
        <v>205</v>
      </c>
      <c r="D19" s="24">
        <v>54</v>
      </c>
      <c r="E19" s="28">
        <v>6482</v>
      </c>
    </row>
    <row r="20" spans="2:5" x14ac:dyDescent="0.3">
      <c r="B20" s="27">
        <v>4558609924</v>
      </c>
      <c r="C20" s="24">
        <v>322</v>
      </c>
      <c r="D20" s="24">
        <v>425</v>
      </c>
      <c r="E20" s="28">
        <v>8834</v>
      </c>
    </row>
    <row r="21" spans="2:5" x14ac:dyDescent="0.3">
      <c r="B21" s="27">
        <v>4702921684</v>
      </c>
      <c r="C21" s="24">
        <v>159</v>
      </c>
      <c r="D21" s="24">
        <v>807</v>
      </c>
      <c r="E21" s="28">
        <v>7362</v>
      </c>
    </row>
    <row r="22" spans="2:5" x14ac:dyDescent="0.3">
      <c r="B22" s="27">
        <v>5553957443</v>
      </c>
      <c r="C22" s="24">
        <v>726</v>
      </c>
      <c r="D22" s="24">
        <v>403</v>
      </c>
      <c r="E22" s="28">
        <v>6392</v>
      </c>
    </row>
    <row r="23" spans="2:5" x14ac:dyDescent="0.3">
      <c r="B23" s="27">
        <v>5577150313</v>
      </c>
      <c r="C23" s="24">
        <v>2620</v>
      </c>
      <c r="D23" s="24">
        <v>895</v>
      </c>
      <c r="E23" s="28">
        <v>4438</v>
      </c>
    </row>
    <row r="24" spans="2:5" x14ac:dyDescent="0.3">
      <c r="B24" s="27">
        <v>6117666160</v>
      </c>
      <c r="C24" s="24">
        <v>44</v>
      </c>
      <c r="D24" s="24">
        <v>57</v>
      </c>
      <c r="E24" s="28">
        <v>8074</v>
      </c>
    </row>
    <row r="25" spans="2:5" x14ac:dyDescent="0.3">
      <c r="B25" s="27">
        <v>6290855005</v>
      </c>
      <c r="C25" s="24">
        <v>80</v>
      </c>
      <c r="D25" s="24">
        <v>110</v>
      </c>
      <c r="E25" s="28">
        <v>6596</v>
      </c>
    </row>
    <row r="26" spans="2:5" x14ac:dyDescent="0.3">
      <c r="B26" s="27">
        <v>6775888955</v>
      </c>
      <c r="C26" s="24">
        <v>286</v>
      </c>
      <c r="D26" s="24">
        <v>385</v>
      </c>
      <c r="E26" s="28">
        <v>1044</v>
      </c>
    </row>
    <row r="27" spans="2:5" x14ac:dyDescent="0.3">
      <c r="B27" s="27">
        <v>6962181067</v>
      </c>
      <c r="C27" s="24">
        <v>707</v>
      </c>
      <c r="D27" s="24">
        <v>574</v>
      </c>
      <c r="E27" s="28">
        <v>7620</v>
      </c>
    </row>
    <row r="28" spans="2:5" x14ac:dyDescent="0.3">
      <c r="B28" s="27">
        <v>7007744171</v>
      </c>
      <c r="C28" s="24">
        <v>807</v>
      </c>
      <c r="D28" s="24">
        <v>423</v>
      </c>
      <c r="E28" s="28">
        <v>7299</v>
      </c>
    </row>
    <row r="29" spans="2:5" x14ac:dyDescent="0.3">
      <c r="B29" s="27">
        <v>7086361926</v>
      </c>
      <c r="C29" s="24">
        <v>1320</v>
      </c>
      <c r="D29" s="24">
        <v>786</v>
      </c>
      <c r="E29" s="28">
        <v>4459</v>
      </c>
    </row>
    <row r="30" spans="2:5" x14ac:dyDescent="0.3">
      <c r="B30" s="27">
        <v>8053475328</v>
      </c>
      <c r="C30" s="24">
        <v>2640</v>
      </c>
      <c r="D30" s="24">
        <v>297</v>
      </c>
      <c r="E30" s="28">
        <v>4680</v>
      </c>
    </row>
    <row r="31" spans="2:5" x14ac:dyDescent="0.3">
      <c r="B31" s="27">
        <v>8253242879</v>
      </c>
      <c r="C31" s="24">
        <v>390</v>
      </c>
      <c r="D31" s="24">
        <v>272</v>
      </c>
      <c r="E31" s="28">
        <v>2221</v>
      </c>
    </row>
    <row r="32" spans="2:5" x14ac:dyDescent="0.3">
      <c r="B32" s="27">
        <v>8378563200</v>
      </c>
      <c r="C32" s="24">
        <v>1819</v>
      </c>
      <c r="D32" s="24">
        <v>318</v>
      </c>
      <c r="E32" s="28">
        <v>4839</v>
      </c>
    </row>
    <row r="33" spans="2:5" x14ac:dyDescent="0.3">
      <c r="B33" s="27">
        <v>8583815059</v>
      </c>
      <c r="C33" s="24">
        <v>300</v>
      </c>
      <c r="D33" s="24">
        <v>688</v>
      </c>
      <c r="E33" s="28">
        <v>4287</v>
      </c>
    </row>
    <row r="34" spans="2:5" x14ac:dyDescent="0.3">
      <c r="B34" s="27">
        <v>8792009665</v>
      </c>
      <c r="C34" s="24">
        <v>28</v>
      </c>
      <c r="D34" s="24">
        <v>117</v>
      </c>
      <c r="E34" s="28">
        <v>2662</v>
      </c>
    </row>
    <row r="35" spans="2:5" ht="15" thickBot="1" x14ac:dyDescent="0.35">
      <c r="B35" s="29">
        <v>8877689391</v>
      </c>
      <c r="C35" s="34">
        <v>2048</v>
      </c>
      <c r="D35" s="34">
        <v>308</v>
      </c>
      <c r="E35" s="30">
        <v>7276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79EB-7C7D-40FA-A6EB-364E9F9CC647}">
  <dimension ref="A1:P81"/>
  <sheetViews>
    <sheetView tabSelected="1" topLeftCell="E46" zoomScale="70" zoomScaleNormal="70" workbookViewId="0">
      <selection activeCell="I56" sqref="I56"/>
    </sheetView>
  </sheetViews>
  <sheetFormatPr defaultRowHeight="14.4" x14ac:dyDescent="0.3"/>
  <cols>
    <col min="1" max="1" width="7.21875" style="19" bestFit="1" customWidth="1"/>
    <col min="2" max="2" width="27.21875" style="19" bestFit="1" customWidth="1"/>
    <col min="3" max="3" width="22.77734375" style="19" bestFit="1" customWidth="1"/>
    <col min="4" max="4" width="24.5546875" style="19" bestFit="1" customWidth="1"/>
    <col min="5" max="5" width="16.6640625" style="19" bestFit="1" customWidth="1"/>
    <col min="6" max="6" width="24.21875" style="19" bestFit="1" customWidth="1"/>
    <col min="7" max="7" width="15.5546875" style="19" bestFit="1" customWidth="1"/>
    <col min="8" max="8" width="26" style="19" bestFit="1" customWidth="1"/>
    <col min="9" max="9" width="26.77734375" style="19" bestFit="1" customWidth="1"/>
    <col min="10" max="10" width="27.77734375" style="19" bestFit="1" customWidth="1"/>
    <col min="15" max="15" width="39.33203125" bestFit="1" customWidth="1"/>
    <col min="16" max="16" width="13.33203125" bestFit="1" customWidth="1"/>
  </cols>
  <sheetData>
    <row r="1" spans="1:16" ht="25.2" customHeight="1" thickBot="1" x14ac:dyDescent="0.35">
      <c r="A1" s="20" t="s">
        <v>53</v>
      </c>
      <c r="B1" s="21" t="s">
        <v>52</v>
      </c>
      <c r="C1" s="21" t="s">
        <v>54</v>
      </c>
      <c r="D1" s="21" t="s">
        <v>55</v>
      </c>
      <c r="E1" s="21" t="s">
        <v>56</v>
      </c>
      <c r="F1" s="21" t="s">
        <v>57</v>
      </c>
      <c r="G1" s="21" t="s">
        <v>58</v>
      </c>
      <c r="H1" s="21" t="s">
        <v>59</v>
      </c>
      <c r="I1" s="21" t="s">
        <v>60</v>
      </c>
      <c r="J1" s="23" t="s">
        <v>61</v>
      </c>
    </row>
    <row r="2" spans="1:16" ht="15.6" x14ac:dyDescent="0.3">
      <c r="A2" s="35" t="s">
        <v>62</v>
      </c>
      <c r="B2" s="36">
        <v>33</v>
      </c>
      <c r="C2" s="36" t="str">
        <f>IF(B2&gt;=$P$5,"High Activity",IF(B2&lt;$P$2,"Low Activity","Moderate Activity"))</f>
        <v>High Activity</v>
      </c>
      <c r="D2" s="37">
        <v>5.9827272485602991</v>
      </c>
      <c r="E2" s="37" t="str">
        <f>IF(D3&gt;=$P$6,"Long Distance Travellers",IF(D3&lt;$P$3,"Less Distance Travellers","Moderate Distance Travellers"))</f>
        <v>Less Distance Travellers</v>
      </c>
      <c r="F2" s="36">
        <v>271816</v>
      </c>
      <c r="G2" s="36">
        <v>78893</v>
      </c>
      <c r="H2" s="36">
        <v>736</v>
      </c>
      <c r="I2" s="36">
        <v>259</v>
      </c>
      <c r="J2" s="38">
        <v>6567</v>
      </c>
      <c r="O2" s="41" t="s">
        <v>93</v>
      </c>
      <c r="P2" s="42">
        <f>_xlfn.QUARTILE.INC(B2:B32,1)</f>
        <v>29</v>
      </c>
    </row>
    <row r="3" spans="1:16" ht="15.6" x14ac:dyDescent="0.3">
      <c r="A3" s="27" t="s">
        <v>63</v>
      </c>
      <c r="B3" s="24">
        <v>33</v>
      </c>
      <c r="C3" s="36" t="str">
        <f t="shared" ref="C3:C32" si="0">IF(B3&gt;=$P$5,"High Activity",IF(B3&lt;$P$2,"Low Activity","Moderate Activity"))</f>
        <v>High Activity</v>
      </c>
      <c r="D3" s="39">
        <v>5.1033333160660481</v>
      </c>
      <c r="E3" s="37" t="str">
        <f t="shared" ref="E3:E32" si="1">IF(D4&gt;=$P$6,"Long Distance Travellers",IF(D4&lt;$P$3,"Less Distance Travellers","Moderate Distance Travellers"))</f>
        <v>Moderate Distance Travellers</v>
      </c>
      <c r="F3" s="24">
        <v>237558</v>
      </c>
      <c r="G3" s="24">
        <v>75459</v>
      </c>
      <c r="H3" s="24">
        <v>671</v>
      </c>
      <c r="I3" s="24">
        <v>349</v>
      </c>
      <c r="J3" s="28">
        <v>5998</v>
      </c>
      <c r="O3" s="43" t="s">
        <v>94</v>
      </c>
      <c r="P3" s="44">
        <f>_xlfn.QUARTILE.INC(D2:D32,1)</f>
        <v>5.1606249847434293</v>
      </c>
    </row>
    <row r="4" spans="1:16" ht="15.6" x14ac:dyDescent="0.3">
      <c r="A4" s="27" t="s">
        <v>64</v>
      </c>
      <c r="B4" s="24">
        <v>33</v>
      </c>
      <c r="C4" s="36" t="str">
        <f t="shared" si="0"/>
        <v>High Activity</v>
      </c>
      <c r="D4" s="39">
        <v>5.5993939624591302</v>
      </c>
      <c r="E4" s="37" t="str">
        <f t="shared" si="1"/>
        <v>Moderate Distance Travellers</v>
      </c>
      <c r="F4" s="24">
        <v>255538</v>
      </c>
      <c r="G4" s="24">
        <v>77761</v>
      </c>
      <c r="H4" s="24">
        <v>691</v>
      </c>
      <c r="I4" s="24">
        <v>409</v>
      </c>
      <c r="J4" s="28">
        <v>6633</v>
      </c>
      <c r="O4" s="45"/>
      <c r="P4" s="46"/>
    </row>
    <row r="5" spans="1:16" ht="15.6" x14ac:dyDescent="0.3">
      <c r="A5" s="27" t="s">
        <v>65</v>
      </c>
      <c r="B5" s="24">
        <v>33</v>
      </c>
      <c r="C5" s="36" t="str">
        <f t="shared" si="0"/>
        <v>High Activity</v>
      </c>
      <c r="D5" s="39">
        <v>5.2878787770415796</v>
      </c>
      <c r="E5" s="37" t="str">
        <f t="shared" si="1"/>
        <v>Long Distance Travellers</v>
      </c>
      <c r="F5" s="24">
        <v>248617</v>
      </c>
      <c r="G5" s="24">
        <v>77721</v>
      </c>
      <c r="H5" s="24">
        <v>633</v>
      </c>
      <c r="I5" s="24">
        <v>326</v>
      </c>
      <c r="J5" s="28">
        <v>7057</v>
      </c>
      <c r="O5" s="43" t="s">
        <v>95</v>
      </c>
      <c r="P5" s="44">
        <f>_xlfn.QUARTILE.INC(B2:B32,3)</f>
        <v>32</v>
      </c>
    </row>
    <row r="6" spans="1:16" ht="16.2" thickBot="1" x14ac:dyDescent="0.35">
      <c r="A6" s="27" t="s">
        <v>66</v>
      </c>
      <c r="B6" s="24">
        <v>32</v>
      </c>
      <c r="C6" s="36" t="str">
        <f t="shared" si="0"/>
        <v>High Activity</v>
      </c>
      <c r="D6" s="39">
        <v>6.2915625174646248</v>
      </c>
      <c r="E6" s="37" t="str">
        <f t="shared" si="1"/>
        <v>Less Distance Travellers</v>
      </c>
      <c r="F6" s="24">
        <v>277733</v>
      </c>
      <c r="G6" s="24">
        <v>76574</v>
      </c>
      <c r="H6" s="24">
        <v>891</v>
      </c>
      <c r="I6" s="24">
        <v>484</v>
      </c>
      <c r="J6" s="28">
        <v>6202</v>
      </c>
      <c r="O6" s="47" t="s">
        <v>96</v>
      </c>
      <c r="P6" s="48">
        <f>_xlfn.QUARTILE.INC(D2:D32,3)</f>
        <v>5.9328125213796756</v>
      </c>
    </row>
    <row r="7" spans="1:16" x14ac:dyDescent="0.3">
      <c r="A7" s="27" t="s">
        <v>67</v>
      </c>
      <c r="B7" s="24">
        <v>32</v>
      </c>
      <c r="C7" s="36" t="str">
        <f t="shared" si="0"/>
        <v>High Activity</v>
      </c>
      <c r="D7" s="39">
        <v>4.5406249602674507</v>
      </c>
      <c r="E7" s="37" t="str">
        <f t="shared" si="1"/>
        <v>Moderate Distance Travellers</v>
      </c>
      <c r="F7" s="24">
        <v>205096</v>
      </c>
      <c r="G7" s="24">
        <v>71391</v>
      </c>
      <c r="H7" s="24">
        <v>605</v>
      </c>
      <c r="I7" s="24">
        <v>379</v>
      </c>
      <c r="J7" s="28">
        <v>5291</v>
      </c>
    </row>
    <row r="8" spans="1:16" x14ac:dyDescent="0.3">
      <c r="A8" s="27" t="s">
        <v>68</v>
      </c>
      <c r="B8" s="24">
        <v>32</v>
      </c>
      <c r="C8" s="36" t="str">
        <f t="shared" si="0"/>
        <v>High Activity</v>
      </c>
      <c r="D8" s="39">
        <v>5.657812474993988</v>
      </c>
      <c r="E8" s="37" t="str">
        <f t="shared" si="1"/>
        <v>Moderate Distance Travellers</v>
      </c>
      <c r="F8" s="24">
        <v>252703</v>
      </c>
      <c r="G8" s="24">
        <v>74668</v>
      </c>
      <c r="H8" s="24">
        <v>781</v>
      </c>
      <c r="I8" s="24">
        <v>516</v>
      </c>
      <c r="J8" s="28">
        <v>6025</v>
      </c>
    </row>
    <row r="9" spans="1:16" x14ac:dyDescent="0.3">
      <c r="A9" s="27" t="s">
        <v>69</v>
      </c>
      <c r="B9" s="24">
        <v>32</v>
      </c>
      <c r="C9" s="36" t="str">
        <f t="shared" si="0"/>
        <v>High Activity</v>
      </c>
      <c r="D9" s="39">
        <v>5.8718749247491324</v>
      </c>
      <c r="E9" s="37" t="str">
        <f t="shared" si="1"/>
        <v>Long Distance Travellers</v>
      </c>
      <c r="F9" s="24">
        <v>257557</v>
      </c>
      <c r="G9" s="24">
        <v>75491</v>
      </c>
      <c r="H9" s="24">
        <v>767</v>
      </c>
      <c r="I9" s="24">
        <v>441</v>
      </c>
      <c r="J9" s="28">
        <v>6461</v>
      </c>
    </row>
    <row r="10" spans="1:16" x14ac:dyDescent="0.3">
      <c r="A10" s="27" t="s">
        <v>70</v>
      </c>
      <c r="B10" s="24">
        <v>32</v>
      </c>
      <c r="C10" s="36" t="str">
        <f t="shared" si="0"/>
        <v>High Activity</v>
      </c>
      <c r="D10" s="39">
        <v>5.9503125439514415</v>
      </c>
      <c r="E10" s="37" t="str">
        <f t="shared" si="1"/>
        <v>Long Distance Travellers</v>
      </c>
      <c r="F10" s="24">
        <v>261215</v>
      </c>
      <c r="G10" s="24">
        <v>76647</v>
      </c>
      <c r="H10" s="24">
        <v>774</v>
      </c>
      <c r="I10" s="24">
        <v>600</v>
      </c>
      <c r="J10" s="28">
        <v>6515</v>
      </c>
    </row>
    <row r="11" spans="1:16" x14ac:dyDescent="0.3">
      <c r="A11" s="27" t="s">
        <v>71</v>
      </c>
      <c r="B11" s="24">
        <v>32</v>
      </c>
      <c r="C11" s="36" t="str">
        <f t="shared" si="0"/>
        <v>High Activity</v>
      </c>
      <c r="D11" s="39">
        <v>6.030000067315993</v>
      </c>
      <c r="E11" s="37" t="str">
        <f t="shared" si="1"/>
        <v>Moderate Distance Travellers</v>
      </c>
      <c r="F11" s="24">
        <v>263795</v>
      </c>
      <c r="G11" s="24">
        <v>77500</v>
      </c>
      <c r="H11" s="24">
        <v>859</v>
      </c>
      <c r="I11" s="24">
        <v>478</v>
      </c>
      <c r="J11" s="28">
        <v>5845</v>
      </c>
    </row>
    <row r="12" spans="1:16" x14ac:dyDescent="0.3">
      <c r="A12" s="27" t="s">
        <v>72</v>
      </c>
      <c r="B12" s="24">
        <v>32</v>
      </c>
      <c r="C12" s="36" t="str">
        <f t="shared" si="0"/>
        <v>High Activity</v>
      </c>
      <c r="D12" s="39">
        <v>5.3278124725911784</v>
      </c>
      <c r="E12" s="37" t="str">
        <f t="shared" si="1"/>
        <v>Moderate Distance Travellers</v>
      </c>
      <c r="F12" s="24">
        <v>238284</v>
      </c>
      <c r="G12" s="24">
        <v>74485</v>
      </c>
      <c r="H12" s="24">
        <v>782</v>
      </c>
      <c r="I12" s="24">
        <v>424</v>
      </c>
      <c r="J12" s="28">
        <v>6257</v>
      </c>
    </row>
    <row r="13" spans="1:16" x14ac:dyDescent="0.3">
      <c r="A13" s="27" t="s">
        <v>73</v>
      </c>
      <c r="B13" s="24">
        <v>32</v>
      </c>
      <c r="C13" s="36" t="str">
        <f t="shared" si="0"/>
        <v>High Activity</v>
      </c>
      <c r="D13" s="39">
        <v>5.8412500396370906</v>
      </c>
      <c r="E13" s="37" t="str">
        <f t="shared" si="1"/>
        <v>Moderate Distance Travellers</v>
      </c>
      <c r="F13" s="24">
        <v>267124</v>
      </c>
      <c r="G13" s="24">
        <v>76709</v>
      </c>
      <c r="H13" s="24">
        <v>601</v>
      </c>
      <c r="I13" s="24">
        <v>481</v>
      </c>
      <c r="J13" s="28">
        <v>7453</v>
      </c>
    </row>
    <row r="14" spans="1:16" x14ac:dyDescent="0.3">
      <c r="A14" s="27" t="s">
        <v>74</v>
      </c>
      <c r="B14" s="24">
        <v>32</v>
      </c>
      <c r="C14" s="36" t="str">
        <f t="shared" si="0"/>
        <v>High Activity</v>
      </c>
      <c r="D14" s="39">
        <v>5.4675000272691285</v>
      </c>
      <c r="E14" s="37" t="str">
        <f t="shared" si="1"/>
        <v>Moderate Distance Travellers</v>
      </c>
      <c r="F14" s="24">
        <v>236621</v>
      </c>
      <c r="G14" s="24">
        <v>73326</v>
      </c>
      <c r="H14" s="24">
        <v>673</v>
      </c>
      <c r="I14" s="24">
        <v>439</v>
      </c>
      <c r="J14" s="28">
        <v>5962</v>
      </c>
    </row>
    <row r="15" spans="1:16" x14ac:dyDescent="0.3">
      <c r="A15" s="27" t="s">
        <v>75</v>
      </c>
      <c r="B15" s="24">
        <v>32</v>
      </c>
      <c r="C15" s="36" t="str">
        <f t="shared" si="0"/>
        <v>High Activity</v>
      </c>
      <c r="D15" s="39">
        <v>5.6328125181607911</v>
      </c>
      <c r="E15" s="37" t="str">
        <f t="shared" si="1"/>
        <v>Moderate Distance Travellers</v>
      </c>
      <c r="F15" s="24">
        <v>253849</v>
      </c>
      <c r="G15" s="24">
        <v>75186</v>
      </c>
      <c r="H15" s="24">
        <v>909</v>
      </c>
      <c r="I15" s="24">
        <v>364</v>
      </c>
      <c r="J15" s="28">
        <v>6172</v>
      </c>
    </row>
    <row r="16" spans="1:16" x14ac:dyDescent="0.3">
      <c r="A16" s="27" t="s">
        <v>76</v>
      </c>
      <c r="B16" s="24">
        <v>32</v>
      </c>
      <c r="C16" s="36" t="str">
        <f t="shared" si="0"/>
        <v>High Activity</v>
      </c>
      <c r="D16" s="39">
        <v>5.5346875265240651</v>
      </c>
      <c r="E16" s="37" t="str">
        <f t="shared" si="1"/>
        <v>Moderate Distance Travellers</v>
      </c>
      <c r="F16" s="24">
        <v>250688</v>
      </c>
      <c r="G16" s="24">
        <v>74604</v>
      </c>
      <c r="H16" s="24">
        <v>634</v>
      </c>
      <c r="I16" s="24">
        <v>564</v>
      </c>
      <c r="J16" s="28">
        <v>6408</v>
      </c>
    </row>
    <row r="17" spans="1:10" x14ac:dyDescent="0.3">
      <c r="A17" s="27" t="s">
        <v>77</v>
      </c>
      <c r="B17" s="24">
        <v>32</v>
      </c>
      <c r="C17" s="36" t="str">
        <f t="shared" si="0"/>
        <v>High Activity</v>
      </c>
      <c r="D17" s="39">
        <v>5.9153124988079089</v>
      </c>
      <c r="E17" s="37" t="str">
        <f t="shared" si="1"/>
        <v>Moderate Distance Travellers</v>
      </c>
      <c r="F17" s="24">
        <v>258516</v>
      </c>
      <c r="G17" s="24">
        <v>74514</v>
      </c>
      <c r="H17" s="24">
        <v>757</v>
      </c>
      <c r="I17" s="24">
        <v>345</v>
      </c>
      <c r="J17" s="28">
        <v>6322</v>
      </c>
    </row>
    <row r="18" spans="1:10" x14ac:dyDescent="0.3">
      <c r="A18" s="27" t="s">
        <v>78</v>
      </c>
      <c r="B18" s="24">
        <v>32</v>
      </c>
      <c r="C18" s="36" t="str">
        <f t="shared" si="0"/>
        <v>High Activity</v>
      </c>
      <c r="D18" s="39">
        <v>5.3615625165402907</v>
      </c>
      <c r="E18" s="37" t="str">
        <f t="shared" si="1"/>
        <v>Moderate Distance Travellers</v>
      </c>
      <c r="F18" s="24">
        <v>242996</v>
      </c>
      <c r="G18" s="24">
        <v>74114</v>
      </c>
      <c r="H18" s="24">
        <v>575</v>
      </c>
      <c r="I18" s="24">
        <v>378</v>
      </c>
      <c r="J18" s="28">
        <v>6694</v>
      </c>
    </row>
    <row r="19" spans="1:10" x14ac:dyDescent="0.3">
      <c r="A19" s="27" t="s">
        <v>79</v>
      </c>
      <c r="B19" s="24">
        <v>32</v>
      </c>
      <c r="C19" s="36" t="str">
        <f t="shared" si="0"/>
        <v>High Activity</v>
      </c>
      <c r="D19" s="39">
        <v>5.1812499882071306</v>
      </c>
      <c r="E19" s="37" t="str">
        <f t="shared" si="1"/>
        <v>Long Distance Travellers</v>
      </c>
      <c r="F19" s="24">
        <v>234289</v>
      </c>
      <c r="G19" s="24">
        <v>72722</v>
      </c>
      <c r="H19" s="24">
        <v>520</v>
      </c>
      <c r="I19" s="24">
        <v>448</v>
      </c>
      <c r="J19" s="28">
        <v>6559</v>
      </c>
    </row>
    <row r="20" spans="1:10" x14ac:dyDescent="0.3">
      <c r="A20" s="27" t="s">
        <v>80</v>
      </c>
      <c r="B20" s="24">
        <v>31</v>
      </c>
      <c r="C20" s="36" t="str">
        <f t="shared" si="0"/>
        <v>Moderate Activity</v>
      </c>
      <c r="D20" s="39">
        <v>6.1006451037622274</v>
      </c>
      <c r="E20" s="37" t="str">
        <f t="shared" si="1"/>
        <v>Less Distance Travellers</v>
      </c>
      <c r="F20" s="24">
        <v>258726</v>
      </c>
      <c r="G20" s="24">
        <v>73592</v>
      </c>
      <c r="H20" s="24">
        <v>628</v>
      </c>
      <c r="I20" s="24">
        <v>513</v>
      </c>
      <c r="J20" s="28">
        <v>6775</v>
      </c>
    </row>
    <row r="21" spans="1:10" x14ac:dyDescent="0.3">
      <c r="A21" s="27" t="s">
        <v>81</v>
      </c>
      <c r="B21" s="24">
        <v>30</v>
      </c>
      <c r="C21" s="36" t="str">
        <f t="shared" si="0"/>
        <v>Moderate Activity</v>
      </c>
      <c r="D21" s="39">
        <v>4.9749999940395355</v>
      </c>
      <c r="E21" s="37" t="str">
        <f t="shared" si="1"/>
        <v>Less Distance Travellers</v>
      </c>
      <c r="F21" s="24">
        <v>206870</v>
      </c>
      <c r="G21" s="24">
        <v>66913</v>
      </c>
      <c r="H21" s="24">
        <v>679</v>
      </c>
      <c r="I21" s="24">
        <v>471</v>
      </c>
      <c r="J21" s="28">
        <v>4808</v>
      </c>
    </row>
    <row r="22" spans="1:10" x14ac:dyDescent="0.3">
      <c r="A22" s="27" t="s">
        <v>82</v>
      </c>
      <c r="B22" s="24">
        <v>29</v>
      </c>
      <c r="C22" s="36" t="str">
        <f t="shared" si="0"/>
        <v>Moderate Activity</v>
      </c>
      <c r="D22" s="39">
        <v>4.9672413643064184</v>
      </c>
      <c r="E22" s="37" t="str">
        <f t="shared" si="1"/>
        <v>Long Distance Travellers</v>
      </c>
      <c r="F22" s="24">
        <v>204434</v>
      </c>
      <c r="G22" s="24">
        <v>65988</v>
      </c>
      <c r="H22" s="24">
        <v>466</v>
      </c>
      <c r="I22" s="24">
        <v>382</v>
      </c>
      <c r="J22" s="28">
        <v>5418</v>
      </c>
    </row>
    <row r="23" spans="1:10" x14ac:dyDescent="0.3">
      <c r="A23" s="27" t="s">
        <v>83</v>
      </c>
      <c r="B23" s="24">
        <v>29</v>
      </c>
      <c r="C23" s="36" t="str">
        <f t="shared" si="0"/>
        <v>Moderate Activity</v>
      </c>
      <c r="D23" s="39">
        <v>6.0944827448833614</v>
      </c>
      <c r="E23" s="37" t="str">
        <f t="shared" si="1"/>
        <v>Less Distance Travellers</v>
      </c>
      <c r="F23" s="24">
        <v>248203</v>
      </c>
      <c r="G23" s="24">
        <v>71163</v>
      </c>
      <c r="H23" s="24">
        <v>723</v>
      </c>
      <c r="I23" s="24">
        <v>430</v>
      </c>
      <c r="J23" s="28">
        <v>5897</v>
      </c>
    </row>
    <row r="24" spans="1:10" x14ac:dyDescent="0.3">
      <c r="A24" s="27" t="s">
        <v>84</v>
      </c>
      <c r="B24" s="24">
        <v>29</v>
      </c>
      <c r="C24" s="36" t="str">
        <f t="shared" si="0"/>
        <v>Moderate Activity</v>
      </c>
      <c r="D24" s="39">
        <v>4.9403447919878456</v>
      </c>
      <c r="E24" s="37" t="str">
        <f t="shared" si="1"/>
        <v>Long Distance Travellers</v>
      </c>
      <c r="F24" s="24">
        <v>196149</v>
      </c>
      <c r="G24" s="24">
        <v>66211</v>
      </c>
      <c r="H24" s="24">
        <v>405</v>
      </c>
      <c r="I24" s="24">
        <v>323</v>
      </c>
      <c r="J24" s="28">
        <v>5214</v>
      </c>
    </row>
    <row r="25" spans="1:10" x14ac:dyDescent="0.3">
      <c r="A25" s="27" t="s">
        <v>85</v>
      </c>
      <c r="B25" s="24">
        <v>29</v>
      </c>
      <c r="C25" s="36" t="str">
        <f t="shared" si="0"/>
        <v>Moderate Activity</v>
      </c>
      <c r="D25" s="39">
        <v>6.2165517437046933</v>
      </c>
      <c r="E25" s="37" t="str">
        <f t="shared" si="1"/>
        <v>Moderate Distance Travellers</v>
      </c>
      <c r="F25" s="24">
        <v>253200</v>
      </c>
      <c r="G25" s="24">
        <v>70037</v>
      </c>
      <c r="H25" s="24">
        <v>640</v>
      </c>
      <c r="I25" s="24">
        <v>448</v>
      </c>
      <c r="J25" s="28">
        <v>6010</v>
      </c>
    </row>
    <row r="26" spans="1:10" x14ac:dyDescent="0.3">
      <c r="A26" s="27" t="s">
        <v>86</v>
      </c>
      <c r="B26" s="24">
        <v>29</v>
      </c>
      <c r="C26" s="36" t="str">
        <f t="shared" si="0"/>
        <v>Moderate Activity</v>
      </c>
      <c r="D26" s="39">
        <v>5.4572413758342639</v>
      </c>
      <c r="E26" s="37" t="str">
        <f t="shared" si="1"/>
        <v>Less Distance Travellers</v>
      </c>
      <c r="F26" s="24">
        <v>217287</v>
      </c>
      <c r="G26" s="24">
        <v>68877</v>
      </c>
      <c r="H26" s="24">
        <v>592</v>
      </c>
      <c r="I26" s="24">
        <v>328</v>
      </c>
      <c r="J26" s="28">
        <v>5856</v>
      </c>
    </row>
    <row r="27" spans="1:10" x14ac:dyDescent="0.3">
      <c r="A27" s="27" t="s">
        <v>87</v>
      </c>
      <c r="B27" s="24">
        <v>29</v>
      </c>
      <c r="C27" s="36" t="str">
        <f t="shared" si="0"/>
        <v>Moderate Activity</v>
      </c>
      <c r="D27" s="39">
        <v>5.1244827714459618</v>
      </c>
      <c r="E27" s="37" t="str">
        <f t="shared" si="1"/>
        <v>Less Distance Travellers</v>
      </c>
      <c r="F27" s="24">
        <v>207386</v>
      </c>
      <c r="G27" s="24">
        <v>65141</v>
      </c>
      <c r="H27" s="24">
        <v>598</v>
      </c>
      <c r="I27" s="24">
        <v>407</v>
      </c>
      <c r="J27" s="28">
        <v>5256</v>
      </c>
    </row>
    <row r="28" spans="1:10" x14ac:dyDescent="0.3">
      <c r="A28" s="27" t="s">
        <v>88</v>
      </c>
      <c r="B28" s="24">
        <v>27</v>
      </c>
      <c r="C28" s="36" t="str">
        <f t="shared" si="0"/>
        <v>Low Activity</v>
      </c>
      <c r="D28" s="39">
        <v>5.1399999812797281</v>
      </c>
      <c r="E28" s="37" t="str">
        <f t="shared" si="1"/>
        <v>Long Distance Travellers</v>
      </c>
      <c r="F28" s="24">
        <v>190334</v>
      </c>
      <c r="G28" s="24">
        <v>62193</v>
      </c>
      <c r="H28" s="24">
        <v>461</v>
      </c>
      <c r="I28" s="24">
        <v>469</v>
      </c>
      <c r="J28" s="28">
        <v>4990</v>
      </c>
    </row>
    <row r="29" spans="1:10" x14ac:dyDescent="0.3">
      <c r="A29" s="27" t="s">
        <v>89</v>
      </c>
      <c r="B29" s="24">
        <v>27</v>
      </c>
      <c r="C29" s="36" t="str">
        <f t="shared" si="0"/>
        <v>Low Activity</v>
      </c>
      <c r="D29" s="39">
        <v>5.9629629585478066</v>
      </c>
      <c r="E29" s="37" t="str">
        <f t="shared" si="1"/>
        <v>Moderate Distance Travellers</v>
      </c>
      <c r="F29" s="24">
        <v>222718</v>
      </c>
      <c r="G29" s="24">
        <v>63063</v>
      </c>
      <c r="H29" s="24">
        <v>617</v>
      </c>
      <c r="I29" s="24">
        <v>418</v>
      </c>
      <c r="J29" s="28">
        <v>5432</v>
      </c>
    </row>
    <row r="30" spans="1:10" x14ac:dyDescent="0.3">
      <c r="A30" s="27" t="s">
        <v>90</v>
      </c>
      <c r="B30" s="24">
        <v>26</v>
      </c>
      <c r="C30" s="36" t="str">
        <f t="shared" si="0"/>
        <v>Low Activity</v>
      </c>
      <c r="D30" s="39">
        <v>5.6661537530330515</v>
      </c>
      <c r="E30" s="37" t="str">
        <f t="shared" si="1"/>
        <v>Moderate Distance Travellers</v>
      </c>
      <c r="F30" s="24">
        <v>206737</v>
      </c>
      <c r="G30" s="24">
        <v>57963</v>
      </c>
      <c r="H30" s="24">
        <v>629</v>
      </c>
      <c r="I30" s="24">
        <v>485</v>
      </c>
      <c r="J30" s="28">
        <v>4663</v>
      </c>
    </row>
    <row r="31" spans="1:10" x14ac:dyDescent="0.3">
      <c r="A31" s="27" t="s">
        <v>91</v>
      </c>
      <c r="B31" s="24">
        <v>24</v>
      </c>
      <c r="C31" s="36" t="str">
        <f t="shared" si="0"/>
        <v>Low Activity</v>
      </c>
      <c r="D31" s="39">
        <v>5.4945833086967468</v>
      </c>
      <c r="E31" s="37" t="str">
        <f t="shared" si="1"/>
        <v>Less Distance Travellers</v>
      </c>
      <c r="F31" s="24">
        <v>180468</v>
      </c>
      <c r="G31" s="24">
        <v>52562</v>
      </c>
      <c r="H31" s="24">
        <v>510</v>
      </c>
      <c r="I31" s="24">
        <v>348</v>
      </c>
      <c r="J31" s="28">
        <v>4429</v>
      </c>
    </row>
    <row r="32" spans="1:10" ht="15" thickBot="1" x14ac:dyDescent="0.35">
      <c r="A32" s="29" t="s">
        <v>92</v>
      </c>
      <c r="B32" s="34">
        <v>21</v>
      </c>
      <c r="C32" s="36" t="str">
        <f t="shared" si="0"/>
        <v>Low Activity</v>
      </c>
      <c r="D32" s="40">
        <v>2.4433333211179296</v>
      </c>
      <c r="E32" s="37" t="str">
        <f t="shared" si="1"/>
        <v>Less Distance Travellers</v>
      </c>
      <c r="F32" s="34">
        <v>73129</v>
      </c>
      <c r="G32" s="34">
        <v>23925</v>
      </c>
      <c r="H32" s="34">
        <v>88</v>
      </c>
      <c r="I32" s="34">
        <v>45</v>
      </c>
      <c r="J32" s="30">
        <v>2075</v>
      </c>
    </row>
    <row r="59" spans="2:7" x14ac:dyDescent="0.3">
      <c r="B59" s="17" t="s">
        <v>46</v>
      </c>
      <c r="C59" t="s">
        <v>100</v>
      </c>
      <c r="D59"/>
      <c r="E59" s="17" t="s">
        <v>46</v>
      </c>
      <c r="F59" t="s">
        <v>104</v>
      </c>
      <c r="G59"/>
    </row>
    <row r="60" spans="2:7" x14ac:dyDescent="0.3">
      <c r="B60" s="18" t="s">
        <v>97</v>
      </c>
      <c r="C60">
        <v>9</v>
      </c>
      <c r="D60"/>
      <c r="E60" s="18" t="s">
        <v>101</v>
      </c>
      <c r="F60">
        <v>18</v>
      </c>
      <c r="G60"/>
    </row>
    <row r="61" spans="2:7" x14ac:dyDescent="0.3">
      <c r="B61" s="18" t="s">
        <v>98</v>
      </c>
      <c r="C61">
        <v>7</v>
      </c>
      <c r="D61"/>
      <c r="E61" s="18" t="s">
        <v>102</v>
      </c>
      <c r="F61">
        <v>5</v>
      </c>
      <c r="G61"/>
    </row>
    <row r="62" spans="2:7" x14ac:dyDescent="0.3">
      <c r="B62" s="18" t="s">
        <v>99</v>
      </c>
      <c r="C62">
        <v>15</v>
      </c>
      <c r="D62"/>
      <c r="E62" s="18" t="s">
        <v>103</v>
      </c>
      <c r="F62">
        <v>8</v>
      </c>
      <c r="G62"/>
    </row>
    <row r="63" spans="2:7" x14ac:dyDescent="0.3">
      <c r="B63" s="18" t="s">
        <v>47</v>
      </c>
      <c r="C63">
        <v>31</v>
      </c>
      <c r="D63"/>
      <c r="E63" s="18" t="s">
        <v>47</v>
      </c>
      <c r="F63">
        <v>31</v>
      </c>
      <c r="G63"/>
    </row>
    <row r="64" spans="2:7" x14ac:dyDescent="0.3">
      <c r="B64"/>
      <c r="C64"/>
      <c r="D64"/>
      <c r="E64"/>
      <c r="F64"/>
      <c r="G64"/>
    </row>
    <row r="65" spans="2:7" x14ac:dyDescent="0.3">
      <c r="B65"/>
      <c r="C65"/>
      <c r="D65"/>
      <c r="E65"/>
      <c r="F65"/>
      <c r="G65"/>
    </row>
    <row r="66" spans="2:7" x14ac:dyDescent="0.3">
      <c r="B66"/>
      <c r="C66"/>
      <c r="D66"/>
      <c r="E66"/>
      <c r="F66"/>
      <c r="G66"/>
    </row>
    <row r="67" spans="2:7" x14ac:dyDescent="0.3">
      <c r="B67"/>
      <c r="C67"/>
      <c r="D67"/>
      <c r="E67"/>
      <c r="F67"/>
      <c r="G67"/>
    </row>
    <row r="68" spans="2:7" x14ac:dyDescent="0.3">
      <c r="B68"/>
      <c r="C68"/>
      <c r="D68"/>
      <c r="E68"/>
      <c r="F68"/>
      <c r="G68"/>
    </row>
    <row r="69" spans="2:7" x14ac:dyDescent="0.3">
      <c r="B69"/>
      <c r="C69"/>
      <c r="D69"/>
      <c r="E69"/>
      <c r="F69"/>
      <c r="G69"/>
    </row>
    <row r="70" spans="2:7" x14ac:dyDescent="0.3">
      <c r="B70"/>
      <c r="C70"/>
      <c r="D70"/>
      <c r="E70"/>
      <c r="F70"/>
      <c r="G70"/>
    </row>
    <row r="71" spans="2:7" x14ac:dyDescent="0.3">
      <c r="B71"/>
      <c r="C71"/>
      <c r="D71"/>
      <c r="E71"/>
      <c r="F71"/>
      <c r="G71"/>
    </row>
    <row r="72" spans="2:7" x14ac:dyDescent="0.3">
      <c r="B72"/>
      <c r="C72"/>
      <c r="D72"/>
      <c r="E72"/>
      <c r="F72"/>
      <c r="G72"/>
    </row>
    <row r="73" spans="2:7" x14ac:dyDescent="0.3">
      <c r="B73"/>
      <c r="C73"/>
      <c r="D73"/>
      <c r="E73"/>
      <c r="F73"/>
      <c r="G73"/>
    </row>
    <row r="74" spans="2:7" x14ac:dyDescent="0.3">
      <c r="B74"/>
      <c r="C74"/>
      <c r="D74"/>
      <c r="E74"/>
      <c r="F74"/>
      <c r="G74"/>
    </row>
    <row r="75" spans="2:7" x14ac:dyDescent="0.3">
      <c r="B75"/>
      <c r="C75"/>
      <c r="D75"/>
      <c r="E75"/>
      <c r="F75"/>
      <c r="G75"/>
    </row>
    <row r="76" spans="2:7" x14ac:dyDescent="0.3">
      <c r="B76"/>
      <c r="C76"/>
      <c r="D76"/>
      <c r="E76"/>
      <c r="F76"/>
      <c r="G76"/>
    </row>
    <row r="81" spans="2:7" ht="273.60000000000002" customHeight="1" x14ac:dyDescent="0.3">
      <c r="B81" s="50" t="s">
        <v>105</v>
      </c>
      <c r="C81" s="51"/>
      <c r="E81" s="52" t="s">
        <v>106</v>
      </c>
      <c r="F81" s="52"/>
      <c r="G81" s="52"/>
    </row>
  </sheetData>
  <mergeCells count="2">
    <mergeCell ref="B81:C81"/>
    <mergeCell ref="E81:G81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sheet</vt:lpstr>
      <vt:lpstr>Filter data</vt:lpstr>
      <vt:lpstr>Count Days</vt:lpstr>
      <vt:lpstr>User Category Distance</vt:lpstr>
      <vt:lpstr>Total Steps</vt:lpstr>
      <vt:lpstr>Total Calories burned</vt:lpstr>
      <vt:lpstr>Active Categories in Minutes</vt:lpstr>
      <vt:lpstr>Distinct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Kaushal Divekar</cp:lastModifiedBy>
  <dcterms:created xsi:type="dcterms:W3CDTF">2015-06-05T18:17:20Z</dcterms:created>
  <dcterms:modified xsi:type="dcterms:W3CDTF">2024-01-28T10:58:45Z</dcterms:modified>
</cp:coreProperties>
</file>