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onathan\OneDrive\University of Ottawa\Winter 2016\CSI 2132 - Databases I\Assignments\Movie_Recommender\"/>
    </mc:Choice>
  </mc:AlternateContent>
  <bookViews>
    <workbookView xWindow="0" yWindow="0" windowWidth="23970" windowHeight="8880" firstSheet="2" activeTab="7"/>
  </bookViews>
  <sheets>
    <sheet name="users" sheetId="1" r:id="rId1"/>
    <sheet name="profiles" sheetId="2" r:id="rId2"/>
    <sheet name="user_types" sheetId="3" r:id="rId3"/>
    <sheet name="devices" sheetId="4" r:id="rId4"/>
    <sheet name="used_devices" sheetId="5" r:id="rId5"/>
    <sheet name="genres" sheetId="6" r:id="rId6"/>
    <sheet name="likes_genres" sheetId="7" r:id="rId7"/>
    <sheet name="movies" sheetId="8" r:id="rId8"/>
    <sheet name="movie_ratings" sheetId="9" r:id="rId9"/>
    <sheet name="movie_genres" sheetId="10" r:id="rId10"/>
    <sheet name="actors" sheetId="11" r:id="rId11"/>
    <sheet name="casting_types" sheetId="12" r:id="rId12"/>
    <sheet name="roles" sheetId="13" r:id="rId13"/>
    <sheet name="movie_casts" sheetId="14" r:id="rId14"/>
    <sheet name="actor_roles" sheetId="15" r:id="rId15"/>
    <sheet name="movie_roles" sheetId="16" r:id="rId16"/>
    <sheet name="directors" sheetId="17" r:id="rId17"/>
    <sheet name="directs" sheetId="18" r:id="rId18"/>
    <sheet name="studios" sheetId="19" r:id="rId19"/>
    <sheet name="sponsors" sheetId="20" r:id="rId20"/>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 i="8" l="1"/>
  <c r="O4" i="8"/>
  <c r="O5" i="8"/>
  <c r="O6" i="8"/>
  <c r="O7" i="8"/>
  <c r="O8" i="8"/>
  <c r="O9" i="8"/>
  <c r="O10" i="8"/>
  <c r="O11" i="8"/>
  <c r="O12" i="8"/>
  <c r="O13" i="8"/>
  <c r="O14" i="8"/>
  <c r="O15" i="8"/>
  <c r="O16" i="8"/>
  <c r="O17" i="8"/>
  <c r="O18" i="8"/>
  <c r="O19" i="8"/>
  <c r="O20" i="8"/>
  <c r="O21" i="8"/>
  <c r="O22" i="8"/>
  <c r="O23" i="8"/>
  <c r="O24" i="8"/>
  <c r="O25" i="8"/>
  <c r="O26" i="8"/>
  <c r="O27" i="8"/>
  <c r="O28" i="8"/>
  <c r="O29" i="8"/>
  <c r="O30" i="8"/>
  <c r="O31" i="8"/>
  <c r="O32" i="8"/>
  <c r="O33" i="8"/>
  <c r="O34" i="8"/>
  <c r="O35" i="8"/>
  <c r="O36" i="8"/>
  <c r="O37" i="8"/>
  <c r="O38" i="8"/>
  <c r="O39" i="8"/>
  <c r="O40" i="8"/>
  <c r="O41" i="8"/>
  <c r="F92" i="7"/>
  <c r="B92" i="7"/>
  <c r="B72" i="7"/>
  <c r="B83" i="7"/>
  <c r="B84" i="7"/>
  <c r="B85" i="7"/>
  <c r="F85" i="7" s="1"/>
  <c r="B86" i="7"/>
  <c r="B87" i="7"/>
  <c r="B88" i="7"/>
  <c r="B89" i="7"/>
  <c r="F89" i="7" s="1"/>
  <c r="B90" i="7"/>
  <c r="B91" i="7"/>
  <c r="B82" i="7"/>
  <c r="B63" i="7"/>
  <c r="B64" i="7"/>
  <c r="B65" i="7"/>
  <c r="F65" i="7" s="1"/>
  <c r="B66" i="7"/>
  <c r="B67" i="7"/>
  <c r="B68" i="7"/>
  <c r="B69" i="7"/>
  <c r="B70" i="7"/>
  <c r="B71" i="7"/>
  <c r="B73" i="7"/>
  <c r="F73" i="7" s="1"/>
  <c r="B74" i="7"/>
  <c r="B75" i="7"/>
  <c r="B76" i="7"/>
  <c r="B77" i="7"/>
  <c r="F77" i="7" s="1"/>
  <c r="B78" i="7"/>
  <c r="B79" i="7"/>
  <c r="B80" i="7"/>
  <c r="B81" i="7"/>
  <c r="F81" i="7" s="1"/>
  <c r="B62" i="7"/>
  <c r="B43" i="7"/>
  <c r="B44" i="7"/>
  <c r="B45" i="7"/>
  <c r="B46" i="7"/>
  <c r="B47" i="7"/>
  <c r="B48" i="7"/>
  <c r="B49" i="7"/>
  <c r="F49" i="7" s="1"/>
  <c r="B50" i="7"/>
  <c r="B51" i="7"/>
  <c r="B52" i="7"/>
  <c r="B53" i="7"/>
  <c r="F53" i="7" s="1"/>
  <c r="B54" i="7"/>
  <c r="F54" i="7" s="1"/>
  <c r="B55" i="7"/>
  <c r="B56" i="7"/>
  <c r="B57" i="7"/>
  <c r="B58" i="7"/>
  <c r="F58" i="7" s="1"/>
  <c r="B59" i="7"/>
  <c r="B60" i="7"/>
  <c r="B61" i="7"/>
  <c r="B42" i="7"/>
  <c r="F42" i="7" s="1"/>
  <c r="B23" i="7"/>
  <c r="B24" i="7"/>
  <c r="B25" i="7"/>
  <c r="B26" i="7"/>
  <c r="B27" i="7"/>
  <c r="B28" i="7"/>
  <c r="B29" i="7"/>
  <c r="F29" i="7" s="1"/>
  <c r="B30" i="7"/>
  <c r="B31" i="7"/>
  <c r="B32" i="7"/>
  <c r="B33" i="7"/>
  <c r="F33" i="7" s="1"/>
  <c r="B34" i="7"/>
  <c r="B35" i="7"/>
  <c r="B36" i="7"/>
  <c r="B37" i="7"/>
  <c r="F37" i="7" s="1"/>
  <c r="B38" i="7"/>
  <c r="B39" i="7"/>
  <c r="B40" i="7"/>
  <c r="B41" i="7"/>
  <c r="B22" i="7"/>
  <c r="B2" i="7"/>
  <c r="F2" i="7" s="1"/>
  <c r="B3" i="7"/>
  <c r="B4" i="7"/>
  <c r="B5" i="7"/>
  <c r="F5" i="7" s="1"/>
  <c r="B6" i="7"/>
  <c r="B7" i="7"/>
  <c r="B8" i="7"/>
  <c r="B9" i="7"/>
  <c r="F9" i="7" s="1"/>
  <c r="B10" i="7"/>
  <c r="B11" i="7"/>
  <c r="B12" i="7"/>
  <c r="B13" i="7"/>
  <c r="F13" i="7" s="1"/>
  <c r="B14" i="7"/>
  <c r="B15" i="7"/>
  <c r="B16" i="7"/>
  <c r="B17" i="7"/>
  <c r="F17" i="7" s="1"/>
  <c r="B18" i="7"/>
  <c r="B19" i="7"/>
  <c r="B20" i="7"/>
  <c r="B21" i="7"/>
  <c r="F21" i="7" s="1"/>
  <c r="B2" i="2"/>
  <c r="N2" i="2" s="1"/>
  <c r="F86" i="7"/>
  <c r="F90" i="7"/>
  <c r="F66" i="7"/>
  <c r="F70" i="7"/>
  <c r="F74" i="7"/>
  <c r="F78" i="7"/>
  <c r="F45" i="7"/>
  <c r="F57" i="7"/>
  <c r="F61" i="7"/>
  <c r="F39" i="7"/>
  <c r="F35" i="7"/>
  <c r="F31" i="7"/>
  <c r="F27" i="7"/>
  <c r="F23" i="7"/>
  <c r="F22" i="7"/>
  <c r="F24" i="7"/>
  <c r="F25" i="7"/>
  <c r="F26" i="7"/>
  <c r="F28" i="7"/>
  <c r="F30" i="7"/>
  <c r="F32" i="7"/>
  <c r="F34" i="7"/>
  <c r="F36" i="7"/>
  <c r="F38" i="7"/>
  <c r="F40" i="7"/>
  <c r="F41" i="7"/>
  <c r="F43" i="7"/>
  <c r="F44" i="7"/>
  <c r="F46" i="7"/>
  <c r="F47" i="7"/>
  <c r="F48" i="7"/>
  <c r="F50" i="7"/>
  <c r="F51" i="7"/>
  <c r="F52" i="7"/>
  <c r="F55" i="7"/>
  <c r="F56" i="7"/>
  <c r="F59" i="7"/>
  <c r="F60" i="7"/>
  <c r="F62" i="7"/>
  <c r="F63" i="7"/>
  <c r="F64" i="7"/>
  <c r="F67" i="7"/>
  <c r="F68" i="7"/>
  <c r="F69" i="7"/>
  <c r="F71" i="7"/>
  <c r="F72" i="7"/>
  <c r="F75" i="7"/>
  <c r="F76" i="7"/>
  <c r="F79" i="7"/>
  <c r="F80" i="7"/>
  <c r="F82" i="7"/>
  <c r="F83" i="7"/>
  <c r="F84" i="7"/>
  <c r="F87" i="7"/>
  <c r="F88" i="7"/>
  <c r="F91" i="7"/>
  <c r="F3" i="7"/>
  <c r="F4" i="7"/>
  <c r="F6" i="7"/>
  <c r="F7" i="7"/>
  <c r="F8" i="7"/>
  <c r="F10" i="7"/>
  <c r="F11" i="7"/>
  <c r="F12" i="7"/>
  <c r="F14" i="7"/>
  <c r="F15" i="7"/>
  <c r="F16" i="7"/>
  <c r="F18" i="7"/>
  <c r="F19" i="7"/>
  <c r="F20" i="7"/>
  <c r="E7" i="4"/>
  <c r="B3" i="5"/>
  <c r="B4" i="5"/>
  <c r="B5" i="5"/>
  <c r="B6" i="5"/>
  <c r="B7" i="5"/>
  <c r="B8" i="5"/>
  <c r="B9" i="5"/>
  <c r="B10" i="5"/>
  <c r="B11" i="5"/>
  <c r="B12" i="5"/>
  <c r="B13" i="5"/>
  <c r="B14" i="5"/>
  <c r="B15" i="5"/>
  <c r="B16" i="5"/>
  <c r="B17" i="5"/>
  <c r="B18" i="5"/>
  <c r="B19" i="5"/>
  <c r="B20" i="5"/>
  <c r="B21" i="5"/>
  <c r="B2" i="5"/>
  <c r="F2" i="5" s="1"/>
  <c r="F3" i="5"/>
  <c r="F4" i="5"/>
  <c r="F5" i="5"/>
  <c r="F6" i="5"/>
  <c r="F7" i="5"/>
  <c r="F8" i="5"/>
  <c r="F9" i="5"/>
  <c r="F10" i="5"/>
  <c r="F11" i="5"/>
  <c r="F12" i="5"/>
  <c r="F13" i="5"/>
  <c r="F14" i="5"/>
  <c r="F15" i="5"/>
  <c r="F16" i="5"/>
  <c r="F17" i="5"/>
  <c r="F18" i="5"/>
  <c r="F19" i="5"/>
  <c r="F20" i="5"/>
  <c r="F21" i="5"/>
  <c r="D2" i="1"/>
  <c r="D21" i="1"/>
  <c r="D3" i="1"/>
  <c r="D4" i="1"/>
  <c r="D5" i="1"/>
  <c r="D6" i="1"/>
  <c r="D7" i="1"/>
  <c r="D8" i="1"/>
  <c r="D9" i="1"/>
  <c r="D10" i="1"/>
  <c r="D11" i="1"/>
  <c r="D12" i="1"/>
  <c r="D13" i="1"/>
  <c r="D14" i="1"/>
  <c r="D15" i="1"/>
  <c r="D16" i="1"/>
  <c r="D17" i="1"/>
  <c r="D18" i="1"/>
  <c r="D19" i="1"/>
  <c r="D20" i="1"/>
  <c r="B3" i="2"/>
  <c r="N3" i="2" s="1"/>
  <c r="B4" i="2"/>
  <c r="N4" i="2" s="1"/>
  <c r="B5" i="2"/>
  <c r="N5" i="2" s="1"/>
  <c r="B6" i="2"/>
  <c r="N6" i="2" s="1"/>
  <c r="B7" i="2"/>
  <c r="N7" i="2" s="1"/>
  <c r="B8" i="2"/>
  <c r="N8" i="2" s="1"/>
  <c r="B9" i="2"/>
  <c r="N9" i="2" s="1"/>
  <c r="B10" i="2"/>
  <c r="N10" i="2" s="1"/>
  <c r="B11" i="2"/>
  <c r="N11" i="2" s="1"/>
  <c r="B12" i="2"/>
  <c r="N12" i="2" s="1"/>
  <c r="B13" i="2"/>
  <c r="N13" i="2" s="1"/>
  <c r="B14" i="2"/>
  <c r="N14" i="2" s="1"/>
  <c r="B15" i="2"/>
  <c r="N15" i="2" s="1"/>
  <c r="B16" i="2"/>
  <c r="N16" i="2" s="1"/>
  <c r="B17" i="2"/>
  <c r="N17" i="2" s="1"/>
  <c r="B18" i="2"/>
  <c r="N18" i="2" s="1"/>
  <c r="B19" i="2"/>
  <c r="N19" i="2" s="1"/>
  <c r="B20" i="2"/>
  <c r="N20" i="2" s="1"/>
  <c r="B21" i="2"/>
  <c r="N21" i="2" s="1"/>
  <c r="E3" i="6" l="1"/>
  <c r="E4" i="6"/>
  <c r="E5" i="6"/>
  <c r="E6" i="6"/>
  <c r="E7" i="6"/>
  <c r="E8" i="6"/>
  <c r="E9" i="6"/>
  <c r="E10" i="6"/>
  <c r="E11" i="6"/>
  <c r="E12" i="6"/>
  <c r="E13" i="6"/>
  <c r="E14" i="6"/>
  <c r="E15" i="6"/>
  <c r="E16" i="6"/>
  <c r="E17" i="6"/>
  <c r="E18" i="6"/>
  <c r="E19" i="6"/>
  <c r="E20" i="6"/>
  <c r="E21" i="6"/>
  <c r="E22" i="6"/>
  <c r="E23" i="6"/>
  <c r="E24" i="6"/>
  <c r="E25" i="6"/>
  <c r="E26" i="6"/>
  <c r="E27" i="6"/>
  <c r="E28" i="6"/>
  <c r="E29" i="6"/>
  <c r="E30" i="6"/>
  <c r="E3" i="4"/>
  <c r="E4" i="4"/>
  <c r="E5" i="4"/>
  <c r="E6" i="4"/>
  <c r="E3" i="3"/>
  <c r="G3" i="1"/>
  <c r="G4" i="1"/>
  <c r="G5" i="1"/>
  <c r="G6" i="1"/>
  <c r="G7" i="1"/>
  <c r="G8" i="1"/>
  <c r="G9" i="1"/>
  <c r="G10" i="1"/>
  <c r="G11" i="1"/>
  <c r="G12" i="1"/>
  <c r="G13" i="1"/>
  <c r="G14" i="1"/>
  <c r="G15" i="1"/>
  <c r="G16" i="1"/>
  <c r="G17" i="1"/>
  <c r="G18" i="1"/>
  <c r="G19" i="1"/>
  <c r="G20" i="1"/>
  <c r="G21" i="1"/>
  <c r="F2" i="20"/>
  <c r="G2" i="19"/>
  <c r="F2" i="18"/>
  <c r="J2" i="17"/>
  <c r="F2" i="16"/>
  <c r="F2" i="15"/>
  <c r="G2" i="14"/>
  <c r="E2" i="13"/>
  <c r="E2" i="12"/>
  <c r="J2" i="11"/>
  <c r="F2" i="10"/>
  <c r="I2" i="9"/>
  <c r="O2" i="8"/>
  <c r="E2" i="6"/>
  <c r="E2" i="4" l="1"/>
  <c r="E2" i="3"/>
  <c r="G2" i="1"/>
</calcChain>
</file>

<file path=xl/sharedStrings.xml><?xml version="1.0" encoding="utf-8"?>
<sst xmlns="http://schemas.openxmlformats.org/spreadsheetml/2006/main" count="1300" uniqueCount="292">
  <si>
    <t>id</t>
  </si>
  <si>
    <t>email</t>
  </si>
  <si>
    <t>password</t>
  </si>
  <si>
    <t>user_type_id</t>
  </si>
  <si>
    <t>created_at</t>
  </si>
  <si>
    <t>updated_at</t>
  </si>
  <si>
    <t>SQL</t>
  </si>
  <si>
    <t>user_id</t>
  </si>
  <si>
    <t>first_name</t>
  </si>
  <si>
    <t>last_name</t>
  </si>
  <si>
    <t>date_of_birth</t>
  </si>
  <si>
    <t>gender</t>
  </si>
  <si>
    <t>city</t>
  </si>
  <si>
    <t>province</t>
  </si>
  <si>
    <t>country</t>
  </si>
  <si>
    <t>occupation</t>
  </si>
  <si>
    <t>picture</t>
  </si>
  <si>
    <t>type_name</t>
  </si>
  <si>
    <t>device_name</t>
  </si>
  <si>
    <t>device_id</t>
  </si>
  <si>
    <t>genre_name</t>
  </si>
  <si>
    <t>Action</t>
  </si>
  <si>
    <t>Adventure</t>
  </si>
  <si>
    <t>Animation</t>
  </si>
  <si>
    <t>Biography</t>
  </si>
  <si>
    <t>Comedy</t>
  </si>
  <si>
    <t>Crime</t>
  </si>
  <si>
    <t>Documentary</t>
  </si>
  <si>
    <t>Drama</t>
  </si>
  <si>
    <t>Family</t>
  </si>
  <si>
    <t>Fantasy</t>
  </si>
  <si>
    <t>Film-Noir</t>
  </si>
  <si>
    <t>History</t>
  </si>
  <si>
    <t>Horror</t>
  </si>
  <si>
    <t>Romance</t>
  </si>
  <si>
    <t>Musical</t>
  </si>
  <si>
    <t>Mystery</t>
  </si>
  <si>
    <t>Science Fiction</t>
  </si>
  <si>
    <t>Sport</t>
  </si>
  <si>
    <t>Thriller</t>
  </si>
  <si>
    <t>War</t>
  </si>
  <si>
    <t>Western</t>
  </si>
  <si>
    <t>Anime</t>
  </si>
  <si>
    <t>Adult</t>
  </si>
  <si>
    <t>Space</t>
  </si>
  <si>
    <t>Political</t>
  </si>
  <si>
    <t>Faith</t>
  </si>
  <si>
    <t>Independent</t>
  </si>
  <si>
    <t>Video Game</t>
  </si>
  <si>
    <t>Novel</t>
  </si>
  <si>
    <t>profile_id</t>
  </si>
  <si>
    <t>genre_id</t>
  </si>
  <si>
    <t>movie_name</t>
  </si>
  <si>
    <t>description</t>
  </si>
  <si>
    <t>date_released</t>
  </si>
  <si>
    <t>duration</t>
  </si>
  <si>
    <t>language</t>
  </si>
  <si>
    <t>subtitles</t>
  </si>
  <si>
    <t>dubbed</t>
  </si>
  <si>
    <t>age_rating</t>
  </si>
  <si>
    <t>poster</t>
  </si>
  <si>
    <t>trailer</t>
  </si>
  <si>
    <t>update_at</t>
  </si>
  <si>
    <t>movie_id</t>
  </si>
  <si>
    <t>date_watched</t>
  </si>
  <si>
    <t>user_rating</t>
  </si>
  <si>
    <t>review</t>
  </si>
  <si>
    <t>place_of_birth</t>
  </si>
  <si>
    <t>cast_type</t>
  </si>
  <si>
    <t>character_name</t>
  </si>
  <si>
    <t>actor_id</t>
  </si>
  <si>
    <t>cast_id</t>
  </si>
  <si>
    <t>role_id</t>
  </si>
  <si>
    <t>director_id</t>
  </si>
  <si>
    <t>studio_name</t>
  </si>
  <si>
    <t>studio_id</t>
  </si>
  <si>
    <t>DEFAULT</t>
  </si>
  <si>
    <t>Administrator</t>
  </si>
  <si>
    <t>Member</t>
  </si>
  <si>
    <t>Laptop</t>
  </si>
  <si>
    <t>Desktop</t>
  </si>
  <si>
    <t>Television</t>
  </si>
  <si>
    <t>Theatre</t>
  </si>
  <si>
    <t>Smartphone</t>
  </si>
  <si>
    <t>now()</t>
  </si>
  <si>
    <t>password1</t>
  </si>
  <si>
    <t>user1@movie.com</t>
  </si>
  <si>
    <t>user2@movie.com</t>
  </si>
  <si>
    <t>user3@movie.com</t>
  </si>
  <si>
    <t>user4@movie.com</t>
  </si>
  <si>
    <t>user5@movie.com</t>
  </si>
  <si>
    <t>user6@movie.com</t>
  </si>
  <si>
    <t>user7@movie.com</t>
  </si>
  <si>
    <t>user8@movie.com</t>
  </si>
  <si>
    <t>user9@movie.com</t>
  </si>
  <si>
    <t>user10@movie.com</t>
  </si>
  <si>
    <t>user11@movie.com</t>
  </si>
  <si>
    <t>user12@movie.com</t>
  </si>
  <si>
    <t>user13@movie.com</t>
  </si>
  <si>
    <t>user14@movie.com</t>
  </si>
  <si>
    <t>user15@movie.com</t>
  </si>
  <si>
    <t>user16@movie.com</t>
  </si>
  <si>
    <t>user17@movie.com</t>
  </si>
  <si>
    <t>user18@movie.com</t>
  </si>
  <si>
    <t>user19@movie.com</t>
  </si>
  <si>
    <t>user20@movie.com</t>
  </si>
  <si>
    <t>password2</t>
  </si>
  <si>
    <t>password3</t>
  </si>
  <si>
    <t>password4</t>
  </si>
  <si>
    <t>password5</t>
  </si>
  <si>
    <t>password6</t>
  </si>
  <si>
    <t>password7</t>
  </si>
  <si>
    <t>password8</t>
  </si>
  <si>
    <t>password9</t>
  </si>
  <si>
    <t>password10</t>
  </si>
  <si>
    <t>password11</t>
  </si>
  <si>
    <t>password12</t>
  </si>
  <si>
    <t>password13</t>
  </si>
  <si>
    <t>password14</t>
  </si>
  <si>
    <t>password15</t>
  </si>
  <si>
    <t>password16</t>
  </si>
  <si>
    <t>password17</t>
  </si>
  <si>
    <t>password18</t>
  </si>
  <si>
    <t>password19</t>
  </si>
  <si>
    <t>password20</t>
  </si>
  <si>
    <t>John</t>
  </si>
  <si>
    <t>Smith</t>
  </si>
  <si>
    <t>Jane</t>
  </si>
  <si>
    <t>Doe</t>
  </si>
  <si>
    <t>Emily</t>
  </si>
  <si>
    <t>Stacy</t>
  </si>
  <si>
    <t>Linda</t>
  </si>
  <si>
    <t>Brandon</t>
  </si>
  <si>
    <t>Marisa</t>
  </si>
  <si>
    <t>Maria</t>
  </si>
  <si>
    <t>Nick</t>
  </si>
  <si>
    <t>James</t>
  </si>
  <si>
    <t>Francis</t>
  </si>
  <si>
    <t>Anthony</t>
  </si>
  <si>
    <t>Jordan</t>
  </si>
  <si>
    <t>Alice</t>
  </si>
  <si>
    <t>Jessica</t>
  </si>
  <si>
    <t>Fred</t>
  </si>
  <si>
    <t>Marcus</t>
  </si>
  <si>
    <t>Terry</t>
  </si>
  <si>
    <t>Anne</t>
  </si>
  <si>
    <t>Rose</t>
  </si>
  <si>
    <t>Brown</t>
  </si>
  <si>
    <t>White</t>
  </si>
  <si>
    <t>Black</t>
  </si>
  <si>
    <t>Fox</t>
  </si>
  <si>
    <t>Steel</t>
  </si>
  <si>
    <t>Stax</t>
  </si>
  <si>
    <t>Langley</t>
  </si>
  <si>
    <t>Bush</t>
  </si>
  <si>
    <t>Underwood</t>
  </si>
  <si>
    <t>Landerville</t>
  </si>
  <si>
    <t>Hail</t>
  </si>
  <si>
    <t>Jones</t>
  </si>
  <si>
    <t>Kirkland</t>
  </si>
  <si>
    <t>Chase</t>
  </si>
  <si>
    <t>Chu</t>
  </si>
  <si>
    <t>Flower</t>
  </si>
  <si>
    <t>M</t>
  </si>
  <si>
    <t>F</t>
  </si>
  <si>
    <t>Ottawa</t>
  </si>
  <si>
    <t>Ontario</t>
  </si>
  <si>
    <t>Canada</t>
  </si>
  <si>
    <t>Gatineau</t>
  </si>
  <si>
    <t>Quebec</t>
  </si>
  <si>
    <t>Halifax</t>
  </si>
  <si>
    <t>Nova Scotia</t>
  </si>
  <si>
    <t>Vancouver</t>
  </si>
  <si>
    <t>British Columbia</t>
  </si>
  <si>
    <t>Toronto</t>
  </si>
  <si>
    <t>Niagra Falls</t>
  </si>
  <si>
    <t>Victoria</t>
  </si>
  <si>
    <t>Trois-Riviere</t>
  </si>
  <si>
    <t>Montreal</t>
  </si>
  <si>
    <t>Houston</t>
  </si>
  <si>
    <t>Texas</t>
  </si>
  <si>
    <t>United States</t>
  </si>
  <si>
    <t>Gaffney</t>
  </si>
  <si>
    <t>South Carolina</t>
  </si>
  <si>
    <t>Hamilton</t>
  </si>
  <si>
    <t>Quebec City</t>
  </si>
  <si>
    <t>New York</t>
  </si>
  <si>
    <t>New York City</t>
  </si>
  <si>
    <t>L'Ange-Gardien</t>
  </si>
  <si>
    <t>Engineer</t>
  </si>
  <si>
    <t>Electrician</t>
  </si>
  <si>
    <t>Dancer</t>
  </si>
  <si>
    <t>Waitress</t>
  </si>
  <si>
    <t>Real Estate</t>
  </si>
  <si>
    <t>Programmer</t>
  </si>
  <si>
    <t>Artist</t>
  </si>
  <si>
    <t>Cook</t>
  </si>
  <si>
    <t>Leather Worker</t>
  </si>
  <si>
    <t>Politician</t>
  </si>
  <si>
    <t>Doctor</t>
  </si>
  <si>
    <t>Nurse</t>
  </si>
  <si>
    <t>Taxi Driver</t>
  </si>
  <si>
    <t>Private Investigator</t>
  </si>
  <si>
    <t>Race Car Driver</t>
  </si>
  <si>
    <t>Stunt Man</t>
  </si>
  <si>
    <t>Writer</t>
  </si>
  <si>
    <t>Mayor</t>
  </si>
  <si>
    <t>Banker</t>
  </si>
  <si>
    <t xml:space="preserve">  </t>
  </si>
  <si>
    <t xml:space="preserve"> </t>
  </si>
  <si>
    <t>Fairfield</t>
  </si>
  <si>
    <t>Tablet</t>
  </si>
  <si>
    <t>The Lord of the Rings: The Fellowship of the Ring</t>
  </si>
  <si>
    <t>A meek Hobbit and eight companions set out on a journey to destroy the One Ring and the Dark Lord Sauron.</t>
  </si>
  <si>
    <t>English</t>
  </si>
  <si>
    <t>N</t>
  </si>
  <si>
    <t>n</t>
  </si>
  <si>
    <t>PG-13</t>
  </si>
  <si>
    <t>USA</t>
  </si>
  <si>
    <t>The Lord of the Rings: The Two Towers</t>
  </si>
  <si>
    <t>The Lord of the Rings: The Return of the King</t>
  </si>
  <si>
    <t>Gandalf and Aragorn lead the World of Men against Sauron''s army to draw his gaze from Frodo and Sam as they approach Mount Doom with the One Ring.</t>
  </si>
  <si>
    <t>Howl''s Moving Castle</t>
  </si>
  <si>
    <t>When an unconfident young woman is cursed with an old body by a spiteful witch, her only chance of breaking the spell lies with a self-indulgent yet insecure young wizard and his companions in his legged, walking castle.</t>
  </si>
  <si>
    <t>Japan</t>
  </si>
  <si>
    <t>Japanese</t>
  </si>
  <si>
    <t>Y</t>
  </si>
  <si>
    <t>PG</t>
  </si>
  <si>
    <t>Ghost</t>
  </si>
  <si>
    <t>After an accident leaves a young man dead, his spirit stays behind to warn his lover of impending danger, with the help of a reluctant psychic.</t>
  </si>
  <si>
    <t>The Notebook</t>
  </si>
  <si>
    <t>A poor and passionate young man falls in love with a rich young woman and gives her a sense of freedom. They soon are separated by their social differences.</t>
  </si>
  <si>
    <t>A Walk to Remember</t>
  </si>
  <si>
    <t>The story of two North Carolina teens, Landon Carter and Jamie Sullivan, who are thrown together after Landon gets into trouble and is made to do community service.</t>
  </si>
  <si>
    <t>Dirty Dancing</t>
  </si>
  <si>
    <t>Spending the summer at a Catskills resort with her family, Frances "Baby" Houseman falls in love with the camp''s dance instructor, Johnny Castle.</t>
  </si>
  <si>
    <t>Notting Hill</t>
  </si>
  <si>
    <t>The life of a simple bookshop owner changes when he meets the most famous film star in the world.</t>
  </si>
  <si>
    <t>Pretty Woman</t>
  </si>
  <si>
    <t>A man in a legal but hurtful business needs an escort for some social events, and hires a beautiful prostitute he meets... only to fall in love.</t>
  </si>
  <si>
    <t>R</t>
  </si>
  <si>
    <t>Say Anything</t>
  </si>
  <si>
    <t>A noble underachiever and a beautiful valedictorian fall in love the summer before she goes off to college.</t>
  </si>
  <si>
    <t>Titanic</t>
  </si>
  <si>
    <t>A seventeen-year-old aristocrat falls in love with a kind, but poor artist aboard the luxurious, ill-fated R.M.S. Titanic.</t>
  </si>
  <si>
    <t>P.S. I Love You</t>
  </si>
  <si>
    <t>A young widow discovers that her late husband has left her 10 messages intended to help ease her pain and start a new life.</t>
  </si>
  <si>
    <t>Legends of the Fall</t>
  </si>
  <si>
    <t>Epic tale of three brothers and their father living in the remote wilderness of 1900s USA and how their lives are affected by nature, history, war, love and betrayal.</t>
  </si>
  <si>
    <t>Troy</t>
  </si>
  <si>
    <t>An adaptation of Homer''s great epic, the film follows the assault on Troy by the united Greek forces and chronicles the fates of the men involved.</t>
  </si>
  <si>
    <t>Se7en</t>
  </si>
  <si>
    <t>Two detectives, a rookie and a veteran, hunt a serial killer who uses the seven deadly sins as his modus operandi.</t>
  </si>
  <si>
    <t>House of Flying Daggers</t>
  </si>
  <si>
    <t>A romantic police captain breaks a beautiful member of a rebel group out of prison to help her rejoin her fellows, but things are not what they seem.</t>
  </si>
  <si>
    <t>China</t>
  </si>
  <si>
    <t>Mandarin</t>
  </si>
  <si>
    <t>Hero</t>
  </si>
  <si>
    <t>A defense officer, Nameless, was summoned by the King of Qin regarding his success of terminating three warriors.</t>
  </si>
  <si>
    <t>Red Cliff</t>
  </si>
  <si>
    <t>The first chapter of a two-part story centered on a battle fought in China''s Three Kingdoms period (220-280 A.D.).</t>
  </si>
  <si>
    <t>Red Cliff II</t>
  </si>
  <si>
    <t>In this sequel to Red Cliff, Chancellor Cao Cao convinces Emperor Xian of the Han to initiate a battle against the two Kingdoms of Shu and Wu, who have become allied forces, against all expectations. Red Cliff will be the site for the gigantic battle.</t>
  </si>
  <si>
    <t>https://www.youtube.com/watch?v=V75dMMIW2B4</t>
  </si>
  <si>
    <t>https://www.youtube.com/watch?v=r5X-hFf6Bwo</t>
  </si>
  <si>
    <t>https://www.youtube.com/watch?v=cvCktPUwkW0</t>
  </si>
  <si>
    <t>https://www.youtube.com/watch?v=iwROgK94zcM</t>
  </si>
  <si>
    <t>https://www.youtube.com/watch?v=4cOb3gfe4tQ</t>
  </si>
  <si>
    <t>https://www.youtube.com/watch?v=4M7LIcH8C9U</t>
  </si>
  <si>
    <t>https://www.youtube.com/watch?v=EgdoQ8Oxu2E</t>
  </si>
  <si>
    <t>https://www.youtube.com/watch?v=wcra0-0Gu4U</t>
  </si>
  <si>
    <t>https://www.youtube.com/watch?v=4RI0QvaGoiI</t>
  </si>
  <si>
    <t>https://www.youtube.com/results?search_query=pretty+woman+trailer</t>
  </si>
  <si>
    <t>https://www.youtube.com/watch?v=QeUnT3f7eAA</t>
  </si>
  <si>
    <t>https://www.youtube.com/watch?v=zCy5WQ9S4c0</t>
  </si>
  <si>
    <t>https://www.youtube.com/watch?v=CZzW6_hR068</t>
  </si>
  <si>
    <t>https://www.youtube.com/watch?v=oEr4rhfDKcQ</t>
  </si>
  <si>
    <t>https://www.youtube.com/watch?v=znTLzRJimeY</t>
  </si>
  <si>
    <t>https://www.youtube.com/watch?v=J4YV2_TcCoE</t>
  </si>
  <si>
    <t>https://www.youtube.com/watch?v=-GLVaSYzAvg</t>
  </si>
  <si>
    <t>https://www.youtube.com/watch?v=srFhXDZhUZI</t>
  </si>
  <si>
    <t>https://www.youtube.com/watch?v=pd0bqLQrtdE</t>
  </si>
  <si>
    <t>https://www.youtube.com/watch?v=M2KkencnKKc</t>
  </si>
  <si>
    <t>http://vignette3.wikia.nocookie.net/lotr/images/7/74/LOTRFOTRmovie.jpg/revision/latest?cb=20150203040819</t>
  </si>
  <si>
    <t>https://www.movieposter.com/posters/archive/main/7/MPW-3576</t>
  </si>
  <si>
    <t>https://www.movieposter.com/posters/archive/main/16/MPW-8295</t>
  </si>
  <si>
    <t>https://fanart.tv/fanart/movies/4935/movieposter/howls-moving-castle-5216a7d1a7a67.jpg</t>
  </si>
  <si>
    <t>https://www.movieposter.com/posters/archive/main/106/MPW-53146</t>
  </si>
  <si>
    <t>http://ia.media-imdb.com/images/M/MV5BMTk3OTM5Njg5M15BMl5BanBnXkFtZTYwMzA0ODI3._V1_SX640_SY720_.jpg</t>
  </si>
  <si>
    <t>https://upload.wikimedia.org/wikipedia/en/d/dc/A_Walk_to_Remember_Poster.jpg</t>
  </si>
  <si>
    <t>http://images.moviepostershop.com/notting-hill-movie-poster-1998-1020190961.jpg</t>
  </si>
  <si>
    <t>http://cosmouk.cdnds.net/15/10/1280x1986/gallery_nrm_1425399318-pretty-woman-poster.jpg</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</si>
</sst>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u/>
      <sz val="11"/>
      <color theme="10"/>
      <name val="Calibri"/>
      <family val="2"/>
      <scheme val="minor"/>
    </font>
    <font>
      <sz val="11"/>
      <name val="Calibri"/>
      <family val="2"/>
      <scheme val="minor"/>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9">
    <xf numFmtId="0" fontId="0" fillId="0" borderId="0" xfId="0"/>
    <xf numFmtId="0" fontId="0" fillId="0" borderId="0" xfId="0" applyBorder="1"/>
    <xf numFmtId="0" fontId="0" fillId="0" borderId="2" xfId="0" applyBorder="1"/>
    <xf numFmtId="0" fontId="0" fillId="0" borderId="3" xfId="0" applyBorder="1"/>
    <xf numFmtId="0" fontId="0" fillId="0" borderId="4" xfId="0" applyBorder="1"/>
    <xf numFmtId="0" fontId="0" fillId="0" borderId="1" xfId="0" applyBorder="1"/>
    <xf numFmtId="0" fontId="0" fillId="0" borderId="5" xfId="0" applyBorder="1"/>
    <xf numFmtId="0" fontId="2" fillId="0" borderId="0" xfId="1" applyFont="1"/>
    <xf numFmtId="14"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workbookViewId="0">
      <selection activeCell="B2" sqref="B2:B3"/>
    </sheetView>
  </sheetViews>
  <sheetFormatPr defaultRowHeight="15" x14ac:dyDescent="0.25"/>
  <cols>
    <col min="1" max="1" width="11.42578125" customWidth="1"/>
    <col min="2" max="2" width="18.85546875" bestFit="1" customWidth="1"/>
    <col min="3" max="3" width="11.42578125" customWidth="1"/>
    <col min="4" max="4" width="12.5703125" bestFit="1" customWidth="1"/>
    <col min="5" max="6" width="11.42578125" customWidth="1"/>
    <col min="7" max="7" width="191.5703125" style="6" bestFit="1" customWidth="1"/>
  </cols>
  <sheetData>
    <row r="1" spans="1:7" x14ac:dyDescent="0.25">
      <c r="A1" s="2" t="s">
        <v>0</v>
      </c>
      <c r="B1" s="3" t="s">
        <v>1</v>
      </c>
      <c r="C1" s="3" t="s">
        <v>2</v>
      </c>
      <c r="D1" s="3" t="s">
        <v>3</v>
      </c>
      <c r="E1" s="3" t="s">
        <v>4</v>
      </c>
      <c r="F1" s="3" t="s">
        <v>5</v>
      </c>
      <c r="G1" s="5" t="s">
        <v>6</v>
      </c>
    </row>
    <row r="2" spans="1:7" x14ac:dyDescent="0.25">
      <c r="A2" t="s">
        <v>76</v>
      </c>
      <c r="B2" t="s">
        <v>86</v>
      </c>
      <c r="C2" t="s">
        <v>85</v>
      </c>
      <c r="D2" t="str">
        <f xml:space="preserve"> "(SELECT id FROM user_types WHERE type_name = 'Member')"</f>
        <v>(SELECT id FROM user_types WHERE type_name = 'Member')</v>
      </c>
      <c r="E2" t="s">
        <v>84</v>
      </c>
      <c r="F2" t="s">
        <v>84</v>
      </c>
      <c r="G2" s="6" t="str">
        <f xml:space="preserve"> "INSERT INTO users("&amp;A$1&amp;", "&amp;B$1&amp;", "&amp;C$1&amp;", "&amp;D$1&amp;", "&amp;E$1&amp;", "&amp;F$1&amp;") VALUES ("&amp;A2&amp;", '"&amp;B2&amp;"', '"&amp;C2&amp;"', "&amp;D2&amp;", "&amp;E2&amp;", "&amp;F2&amp;");"</f>
        <v>INSERT INTO users(id, email, password, user_type_id, created_at, updated_at) VALUES (DEFAULT, 'user1@movie.com', 'password1', (SELECT id FROM user_types WHERE type_name = 'Member'), now(), now());</v>
      </c>
    </row>
    <row r="3" spans="1:7" x14ac:dyDescent="0.25">
      <c r="A3" t="s">
        <v>76</v>
      </c>
      <c r="B3" t="s">
        <v>87</v>
      </c>
      <c r="C3" t="s">
        <v>106</v>
      </c>
      <c r="D3" t="str">
        <f t="shared" ref="D3:D20" si="0" xml:space="preserve"> "(SELECT id FROM user_types WHERE type_name = 'Member')"</f>
        <v>(SELECT id FROM user_types WHERE type_name = 'Member')</v>
      </c>
      <c r="E3" t="s">
        <v>84</v>
      </c>
      <c r="F3" t="s">
        <v>84</v>
      </c>
      <c r="G3" s="6" t="str">
        <f xml:space="preserve"> "INSERT INTO users("&amp;A$1&amp;", "&amp;B$1&amp;", "&amp;C$1&amp;", "&amp;D$1&amp;", "&amp;E$1&amp;", "&amp;F$1&amp;") VALUES ("&amp;A3&amp;", '"&amp;B3&amp;"', '"&amp;C3&amp;"', "&amp;D3&amp;", "&amp;E3&amp;", "&amp;F3&amp;");"</f>
        <v>INSERT INTO users(id, email, password, user_type_id, created_at, updated_at) VALUES (DEFAULT, 'user2@movie.com', 'password2', (SELECT id FROM user_types WHERE type_name = 'Member'), now(), now());</v>
      </c>
    </row>
    <row r="4" spans="1:7" x14ac:dyDescent="0.25">
      <c r="A4" t="s">
        <v>76</v>
      </c>
      <c r="B4" t="s">
        <v>88</v>
      </c>
      <c r="C4" t="s">
        <v>107</v>
      </c>
      <c r="D4" t="str">
        <f t="shared" si="0"/>
        <v>(SELECT id FROM user_types WHERE type_name = 'Member')</v>
      </c>
      <c r="E4" t="s">
        <v>84</v>
      </c>
      <c r="F4" t="s">
        <v>84</v>
      </c>
      <c r="G4" s="6" t="str">
        <f xml:space="preserve"> "INSERT INTO users("&amp;A$1&amp;", "&amp;B$1&amp;", "&amp;C$1&amp;", "&amp;D$1&amp;", "&amp;E$1&amp;", "&amp;F$1&amp;") VALUES ("&amp;A4&amp;", '"&amp;B4&amp;"', '"&amp;C4&amp;"', "&amp;D4&amp;", "&amp;E4&amp;", "&amp;F4&amp;");"</f>
        <v>INSERT INTO users(id, email, password, user_type_id, created_at, updated_at) VALUES (DEFAULT, 'user3@movie.com', 'password3', (SELECT id FROM user_types WHERE type_name = 'Member'), now(), now());</v>
      </c>
    </row>
    <row r="5" spans="1:7" x14ac:dyDescent="0.25">
      <c r="A5" t="s">
        <v>76</v>
      </c>
      <c r="B5" t="s">
        <v>89</v>
      </c>
      <c r="C5" t="s">
        <v>108</v>
      </c>
      <c r="D5" t="str">
        <f t="shared" si="0"/>
        <v>(SELECT id FROM user_types WHERE type_name = 'Member')</v>
      </c>
      <c r="E5" t="s">
        <v>84</v>
      </c>
      <c r="F5" t="s">
        <v>84</v>
      </c>
      <c r="G5" s="6" t="str">
        <f xml:space="preserve"> "INSERT INTO users("&amp;A$1&amp;", "&amp;B$1&amp;", "&amp;C$1&amp;", "&amp;D$1&amp;", "&amp;E$1&amp;", "&amp;F$1&amp;") VALUES ("&amp;A5&amp;", '"&amp;B5&amp;"', '"&amp;C5&amp;"', "&amp;D5&amp;", "&amp;E5&amp;", "&amp;F5&amp;");"</f>
        <v>INSERT INTO users(id, email, password, user_type_id, created_at, updated_at) VALUES (DEFAULT, 'user4@movie.com', 'password4', (SELECT id FROM user_types WHERE type_name = 'Member'), now(), now());</v>
      </c>
    </row>
    <row r="6" spans="1:7" x14ac:dyDescent="0.25">
      <c r="A6" t="s">
        <v>76</v>
      </c>
      <c r="B6" t="s">
        <v>90</v>
      </c>
      <c r="C6" t="s">
        <v>109</v>
      </c>
      <c r="D6" t="str">
        <f t="shared" si="0"/>
        <v>(SELECT id FROM user_types WHERE type_name = 'Member')</v>
      </c>
      <c r="E6" t="s">
        <v>84</v>
      </c>
      <c r="F6" t="s">
        <v>84</v>
      </c>
      <c r="G6" s="6" t="str">
        <f xml:space="preserve"> "INSERT INTO users("&amp;A$1&amp;", "&amp;B$1&amp;", "&amp;C$1&amp;", "&amp;D$1&amp;", "&amp;E$1&amp;", "&amp;F$1&amp;") VALUES ("&amp;A6&amp;", '"&amp;B6&amp;"', '"&amp;C6&amp;"', "&amp;D6&amp;", "&amp;E6&amp;", "&amp;F6&amp;");"</f>
        <v>INSERT INTO users(id, email, password, user_type_id, created_at, updated_at) VALUES (DEFAULT, 'user5@movie.com', 'password5', (SELECT id FROM user_types WHERE type_name = 'Member'), now(), now());</v>
      </c>
    </row>
    <row r="7" spans="1:7" x14ac:dyDescent="0.25">
      <c r="A7" t="s">
        <v>76</v>
      </c>
      <c r="B7" t="s">
        <v>91</v>
      </c>
      <c r="C7" t="s">
        <v>110</v>
      </c>
      <c r="D7" t="str">
        <f t="shared" si="0"/>
        <v>(SELECT id FROM user_types WHERE type_name = 'Member')</v>
      </c>
      <c r="E7" t="s">
        <v>84</v>
      </c>
      <c r="F7" t="s">
        <v>84</v>
      </c>
      <c r="G7" s="6" t="str">
        <f xml:space="preserve"> "INSERT INTO users("&amp;A$1&amp;", "&amp;B$1&amp;", "&amp;C$1&amp;", "&amp;D$1&amp;", "&amp;E$1&amp;", "&amp;F$1&amp;") VALUES ("&amp;A7&amp;", '"&amp;B7&amp;"', '"&amp;C7&amp;"', "&amp;D7&amp;", "&amp;E7&amp;", "&amp;F7&amp;");"</f>
        <v>INSERT INTO users(id, email, password, user_type_id, created_at, updated_at) VALUES (DEFAULT, 'user6@movie.com', 'password6', (SELECT id FROM user_types WHERE type_name = 'Member'), now(), now());</v>
      </c>
    </row>
    <row r="8" spans="1:7" x14ac:dyDescent="0.25">
      <c r="A8" t="s">
        <v>76</v>
      </c>
      <c r="B8" t="s">
        <v>92</v>
      </c>
      <c r="C8" t="s">
        <v>111</v>
      </c>
      <c r="D8" t="str">
        <f t="shared" si="0"/>
        <v>(SELECT id FROM user_types WHERE type_name = 'Member')</v>
      </c>
      <c r="E8" t="s">
        <v>84</v>
      </c>
      <c r="F8" t="s">
        <v>84</v>
      </c>
      <c r="G8" s="6" t="str">
        <f xml:space="preserve"> "INSERT INTO users("&amp;A$1&amp;", "&amp;B$1&amp;", "&amp;C$1&amp;", "&amp;D$1&amp;", "&amp;E$1&amp;", "&amp;F$1&amp;") VALUES ("&amp;A8&amp;", '"&amp;B8&amp;"', '"&amp;C8&amp;"', "&amp;D8&amp;", "&amp;E8&amp;", "&amp;F8&amp;");"</f>
        <v>INSERT INTO users(id, email, password, user_type_id, created_at, updated_at) VALUES (DEFAULT, 'user7@movie.com', 'password7', (SELECT id FROM user_types WHERE type_name = 'Member'), now(), now());</v>
      </c>
    </row>
    <row r="9" spans="1:7" x14ac:dyDescent="0.25">
      <c r="A9" t="s">
        <v>76</v>
      </c>
      <c r="B9" t="s">
        <v>93</v>
      </c>
      <c r="C9" t="s">
        <v>112</v>
      </c>
      <c r="D9" t="str">
        <f t="shared" si="0"/>
        <v>(SELECT id FROM user_types WHERE type_name = 'Member')</v>
      </c>
      <c r="E9" t="s">
        <v>84</v>
      </c>
      <c r="F9" t="s">
        <v>84</v>
      </c>
      <c r="G9" s="6" t="str">
        <f xml:space="preserve"> "INSERT INTO users("&amp;A$1&amp;", "&amp;B$1&amp;", "&amp;C$1&amp;", "&amp;D$1&amp;", "&amp;E$1&amp;", "&amp;F$1&amp;") VALUES ("&amp;A9&amp;", '"&amp;B9&amp;"', '"&amp;C9&amp;"', "&amp;D9&amp;", "&amp;E9&amp;", "&amp;F9&amp;");"</f>
        <v>INSERT INTO users(id, email, password, user_type_id, created_at, updated_at) VALUES (DEFAULT, 'user8@movie.com', 'password8', (SELECT id FROM user_types WHERE type_name = 'Member'), now(), now());</v>
      </c>
    </row>
    <row r="10" spans="1:7" x14ac:dyDescent="0.25">
      <c r="A10" t="s">
        <v>76</v>
      </c>
      <c r="B10" t="s">
        <v>94</v>
      </c>
      <c r="C10" t="s">
        <v>113</v>
      </c>
      <c r="D10" t="str">
        <f t="shared" si="0"/>
        <v>(SELECT id FROM user_types WHERE type_name = 'Member')</v>
      </c>
      <c r="E10" t="s">
        <v>84</v>
      </c>
      <c r="F10" t="s">
        <v>84</v>
      </c>
      <c r="G10" s="6" t="str">
        <f xml:space="preserve"> "INSERT INTO users("&amp;A$1&amp;", "&amp;B$1&amp;", "&amp;C$1&amp;", "&amp;D$1&amp;", "&amp;E$1&amp;", "&amp;F$1&amp;") VALUES ("&amp;A10&amp;", '"&amp;B10&amp;"', '"&amp;C10&amp;"', "&amp;D10&amp;", "&amp;E10&amp;", "&amp;F10&amp;");"</f>
        <v>INSERT INTO users(id, email, password, user_type_id, created_at, updated_at) VALUES (DEFAULT, 'user9@movie.com', 'password9', (SELECT id FROM user_types WHERE type_name = 'Member'), now(), now());</v>
      </c>
    </row>
    <row r="11" spans="1:7" x14ac:dyDescent="0.25">
      <c r="A11" t="s">
        <v>76</v>
      </c>
      <c r="B11" t="s">
        <v>95</v>
      </c>
      <c r="C11" t="s">
        <v>114</v>
      </c>
      <c r="D11" t="str">
        <f t="shared" si="0"/>
        <v>(SELECT id FROM user_types WHERE type_name = 'Member')</v>
      </c>
      <c r="E11" t="s">
        <v>84</v>
      </c>
      <c r="F11" t="s">
        <v>84</v>
      </c>
      <c r="G11" s="6" t="str">
        <f xml:space="preserve"> "INSERT INTO users("&amp;A$1&amp;", "&amp;B$1&amp;", "&amp;C$1&amp;", "&amp;D$1&amp;", "&amp;E$1&amp;", "&amp;F$1&amp;") VALUES ("&amp;A11&amp;", '"&amp;B11&amp;"', '"&amp;C11&amp;"', "&amp;D11&amp;", "&amp;E11&amp;", "&amp;F11&amp;");"</f>
        <v>INSERT INTO users(id, email, password, user_type_id, created_at, updated_at) VALUES (DEFAULT, 'user10@movie.com', 'password10', (SELECT id FROM user_types WHERE type_name = 'Member'), now(), now());</v>
      </c>
    </row>
    <row r="12" spans="1:7" x14ac:dyDescent="0.25">
      <c r="A12" t="s">
        <v>76</v>
      </c>
      <c r="B12" t="s">
        <v>96</v>
      </c>
      <c r="C12" t="s">
        <v>115</v>
      </c>
      <c r="D12" t="str">
        <f t="shared" si="0"/>
        <v>(SELECT id FROM user_types WHERE type_name = 'Member')</v>
      </c>
      <c r="E12" t="s">
        <v>84</v>
      </c>
      <c r="F12" t="s">
        <v>84</v>
      </c>
      <c r="G12" s="6" t="str">
        <f xml:space="preserve"> "INSERT INTO users("&amp;A$1&amp;", "&amp;B$1&amp;", "&amp;C$1&amp;", "&amp;D$1&amp;", "&amp;E$1&amp;", "&amp;F$1&amp;") VALUES ("&amp;A12&amp;", '"&amp;B12&amp;"', '"&amp;C12&amp;"', "&amp;D12&amp;", "&amp;E12&amp;", "&amp;F12&amp;");"</f>
        <v>INSERT INTO users(id, email, password, user_type_id, created_at, updated_at) VALUES (DEFAULT, 'user11@movie.com', 'password11', (SELECT id FROM user_types WHERE type_name = 'Member'), now(), now());</v>
      </c>
    </row>
    <row r="13" spans="1:7" x14ac:dyDescent="0.25">
      <c r="A13" t="s">
        <v>76</v>
      </c>
      <c r="B13" t="s">
        <v>97</v>
      </c>
      <c r="C13" t="s">
        <v>116</v>
      </c>
      <c r="D13" t="str">
        <f t="shared" si="0"/>
        <v>(SELECT id FROM user_types WHERE type_name = 'Member')</v>
      </c>
      <c r="E13" t="s">
        <v>84</v>
      </c>
      <c r="F13" t="s">
        <v>84</v>
      </c>
      <c r="G13" s="6" t="str">
        <f xml:space="preserve"> "INSERT INTO users("&amp;A$1&amp;", "&amp;B$1&amp;", "&amp;C$1&amp;", "&amp;D$1&amp;", "&amp;E$1&amp;", "&amp;F$1&amp;") VALUES ("&amp;A13&amp;", '"&amp;B13&amp;"', '"&amp;C13&amp;"', "&amp;D13&amp;", "&amp;E13&amp;", "&amp;F13&amp;");"</f>
        <v>INSERT INTO users(id, email, password, user_type_id, created_at, updated_at) VALUES (DEFAULT, 'user12@movie.com', 'password12', (SELECT id FROM user_types WHERE type_name = 'Member'), now(), now());</v>
      </c>
    </row>
    <row r="14" spans="1:7" x14ac:dyDescent="0.25">
      <c r="A14" t="s">
        <v>76</v>
      </c>
      <c r="B14" t="s">
        <v>98</v>
      </c>
      <c r="C14" t="s">
        <v>117</v>
      </c>
      <c r="D14" t="str">
        <f t="shared" si="0"/>
        <v>(SELECT id FROM user_types WHERE type_name = 'Member')</v>
      </c>
      <c r="E14" t="s">
        <v>84</v>
      </c>
      <c r="F14" t="s">
        <v>84</v>
      </c>
      <c r="G14" s="6" t="str">
        <f xml:space="preserve"> "INSERT INTO users("&amp;A$1&amp;", "&amp;B$1&amp;", "&amp;C$1&amp;", "&amp;D$1&amp;", "&amp;E$1&amp;", "&amp;F$1&amp;") VALUES ("&amp;A14&amp;", '"&amp;B14&amp;"', '"&amp;C14&amp;"', "&amp;D14&amp;", "&amp;E14&amp;", "&amp;F14&amp;");"</f>
        <v>INSERT INTO users(id, email, password, user_type_id, created_at, updated_at) VALUES (DEFAULT, 'user13@movie.com', 'password13', (SELECT id FROM user_types WHERE type_name = 'Member'), now(), now());</v>
      </c>
    </row>
    <row r="15" spans="1:7" x14ac:dyDescent="0.25">
      <c r="A15" t="s">
        <v>76</v>
      </c>
      <c r="B15" t="s">
        <v>99</v>
      </c>
      <c r="C15" t="s">
        <v>118</v>
      </c>
      <c r="D15" t="str">
        <f t="shared" si="0"/>
        <v>(SELECT id FROM user_types WHERE type_name = 'Member')</v>
      </c>
      <c r="E15" t="s">
        <v>84</v>
      </c>
      <c r="F15" t="s">
        <v>84</v>
      </c>
      <c r="G15" s="6" t="str">
        <f xml:space="preserve"> "INSERT INTO users("&amp;A$1&amp;", "&amp;B$1&amp;", "&amp;C$1&amp;", "&amp;D$1&amp;", "&amp;E$1&amp;", "&amp;F$1&amp;") VALUES ("&amp;A15&amp;", '"&amp;B15&amp;"', '"&amp;C15&amp;"', "&amp;D15&amp;", "&amp;E15&amp;", "&amp;F15&amp;");"</f>
        <v>INSERT INTO users(id, email, password, user_type_id, created_at, updated_at) VALUES (DEFAULT, 'user14@movie.com', 'password14', (SELECT id FROM user_types WHERE type_name = 'Member'), now(), now());</v>
      </c>
    </row>
    <row r="16" spans="1:7" x14ac:dyDescent="0.25">
      <c r="A16" t="s">
        <v>76</v>
      </c>
      <c r="B16" t="s">
        <v>100</v>
      </c>
      <c r="C16" t="s">
        <v>119</v>
      </c>
      <c r="D16" t="str">
        <f t="shared" si="0"/>
        <v>(SELECT id FROM user_types WHERE type_name = 'Member')</v>
      </c>
      <c r="E16" t="s">
        <v>84</v>
      </c>
      <c r="F16" t="s">
        <v>84</v>
      </c>
      <c r="G16" s="6" t="str">
        <f xml:space="preserve"> "INSERT INTO users("&amp;A$1&amp;", "&amp;B$1&amp;", "&amp;C$1&amp;", "&amp;D$1&amp;", "&amp;E$1&amp;", "&amp;F$1&amp;") VALUES ("&amp;A16&amp;", '"&amp;B16&amp;"', '"&amp;C16&amp;"', "&amp;D16&amp;", "&amp;E16&amp;", "&amp;F16&amp;");"</f>
        <v>INSERT INTO users(id, email, password, user_type_id, created_at, updated_at) VALUES (DEFAULT, 'user15@movie.com', 'password15', (SELECT id FROM user_types WHERE type_name = 'Member'), now(), now());</v>
      </c>
    </row>
    <row r="17" spans="1:7" x14ac:dyDescent="0.25">
      <c r="A17" t="s">
        <v>76</v>
      </c>
      <c r="B17" t="s">
        <v>101</v>
      </c>
      <c r="C17" t="s">
        <v>120</v>
      </c>
      <c r="D17" t="str">
        <f t="shared" si="0"/>
        <v>(SELECT id FROM user_types WHERE type_name = 'Member')</v>
      </c>
      <c r="E17" t="s">
        <v>84</v>
      </c>
      <c r="F17" t="s">
        <v>84</v>
      </c>
      <c r="G17" s="6" t="str">
        <f xml:space="preserve"> "INSERT INTO users("&amp;A$1&amp;", "&amp;B$1&amp;", "&amp;C$1&amp;", "&amp;D$1&amp;", "&amp;E$1&amp;", "&amp;F$1&amp;") VALUES ("&amp;A17&amp;", '"&amp;B17&amp;"', '"&amp;C17&amp;"', "&amp;D17&amp;", "&amp;E17&amp;", "&amp;F17&amp;");"</f>
        <v>INSERT INTO users(id, email, password, user_type_id, created_at, updated_at) VALUES (DEFAULT, 'user16@movie.com', 'password16', (SELECT id FROM user_types WHERE type_name = 'Member'), now(), now());</v>
      </c>
    </row>
    <row r="18" spans="1:7" x14ac:dyDescent="0.25">
      <c r="A18" t="s">
        <v>76</v>
      </c>
      <c r="B18" t="s">
        <v>102</v>
      </c>
      <c r="C18" t="s">
        <v>121</v>
      </c>
      <c r="D18" t="str">
        <f t="shared" si="0"/>
        <v>(SELECT id FROM user_types WHERE type_name = 'Member')</v>
      </c>
      <c r="E18" t="s">
        <v>84</v>
      </c>
      <c r="F18" t="s">
        <v>84</v>
      </c>
      <c r="G18" s="6" t="str">
        <f xml:space="preserve"> "INSERT INTO users("&amp;A$1&amp;", "&amp;B$1&amp;", "&amp;C$1&amp;", "&amp;D$1&amp;", "&amp;E$1&amp;", "&amp;F$1&amp;") VALUES ("&amp;A18&amp;", '"&amp;B18&amp;"', '"&amp;C18&amp;"', "&amp;D18&amp;", "&amp;E18&amp;", "&amp;F18&amp;");"</f>
        <v>INSERT INTO users(id, email, password, user_type_id, created_at, updated_at) VALUES (DEFAULT, 'user17@movie.com', 'password17', (SELECT id FROM user_types WHERE type_name = 'Member'), now(), now());</v>
      </c>
    </row>
    <row r="19" spans="1:7" x14ac:dyDescent="0.25">
      <c r="A19" t="s">
        <v>76</v>
      </c>
      <c r="B19" t="s">
        <v>103</v>
      </c>
      <c r="C19" t="s">
        <v>122</v>
      </c>
      <c r="D19" t="str">
        <f t="shared" si="0"/>
        <v>(SELECT id FROM user_types WHERE type_name = 'Member')</v>
      </c>
      <c r="E19" t="s">
        <v>84</v>
      </c>
      <c r="F19" t="s">
        <v>84</v>
      </c>
      <c r="G19" s="6" t="str">
        <f xml:space="preserve"> "INSERT INTO users("&amp;A$1&amp;", "&amp;B$1&amp;", "&amp;C$1&amp;", "&amp;D$1&amp;", "&amp;E$1&amp;", "&amp;F$1&amp;") VALUES ("&amp;A19&amp;", '"&amp;B19&amp;"', '"&amp;C19&amp;"', "&amp;D19&amp;", "&amp;E19&amp;", "&amp;F19&amp;");"</f>
        <v>INSERT INTO users(id, email, password, user_type_id, created_at, updated_at) VALUES (DEFAULT, 'user18@movie.com', 'password18', (SELECT id FROM user_types WHERE type_name = 'Member'), now(), now());</v>
      </c>
    </row>
    <row r="20" spans="1:7" x14ac:dyDescent="0.25">
      <c r="A20" t="s">
        <v>76</v>
      </c>
      <c r="B20" t="s">
        <v>104</v>
      </c>
      <c r="C20" t="s">
        <v>123</v>
      </c>
      <c r="D20" t="str">
        <f t="shared" si="0"/>
        <v>(SELECT id FROM user_types WHERE type_name = 'Member')</v>
      </c>
      <c r="E20" t="s">
        <v>84</v>
      </c>
      <c r="F20" t="s">
        <v>84</v>
      </c>
      <c r="G20" s="6" t="str">
        <f xml:space="preserve"> "INSERT INTO users("&amp;A$1&amp;", "&amp;B$1&amp;", "&amp;C$1&amp;", "&amp;D$1&amp;", "&amp;E$1&amp;", "&amp;F$1&amp;") VALUES ("&amp;A20&amp;", '"&amp;B20&amp;"', '"&amp;C20&amp;"', "&amp;D20&amp;", "&amp;E20&amp;", "&amp;F20&amp;");"</f>
        <v>INSERT INTO users(id, email, password, user_type_id, created_at, updated_at) VALUES (DEFAULT, 'user19@movie.com', 'password19', (SELECT id FROM user_types WHERE type_name = 'Member'), now(), now());</v>
      </c>
    </row>
    <row r="21" spans="1:7" x14ac:dyDescent="0.25">
      <c r="A21" t="s">
        <v>76</v>
      </c>
      <c r="B21" t="s">
        <v>105</v>
      </c>
      <c r="C21" t="s">
        <v>124</v>
      </c>
      <c r="D21" t="str">
        <f xml:space="preserve"> "(SELECT id FROM user_types WHERE type_name = 'Member')"</f>
        <v>(SELECT id FROM user_types WHERE type_name = 'Member')</v>
      </c>
      <c r="E21" t="s">
        <v>84</v>
      </c>
      <c r="F21" t="s">
        <v>84</v>
      </c>
      <c r="G21" s="6" t="str">
        <f xml:space="preserve"> "INSERT INTO users("&amp;A$1&amp;", "&amp;B$1&amp;", "&amp;C$1&amp;", "&amp;D$1&amp;", "&amp;E$1&amp;", "&amp;F$1&amp;") VALUES ("&amp;A21&amp;", '"&amp;B21&amp;"', '"&amp;C21&amp;"', "&amp;D21&amp;", "&amp;E21&amp;", "&amp;F21&amp;");"</f>
        <v>INSERT INTO users(id, email, password, user_type_id, created_at, updated_at) VALUES (DEFAULT, 'user20@movie.com', 'password20', (SELECT id FROM user_types WHERE type_name = 'Member'), now(), now());</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A2" sqref="A2"/>
    </sheetView>
  </sheetViews>
  <sheetFormatPr defaultRowHeight="15" x14ac:dyDescent="0.25"/>
  <cols>
    <col min="1" max="5" width="11.42578125" customWidth="1"/>
    <col min="6" max="6" width="84" style="6" bestFit="1" customWidth="1"/>
  </cols>
  <sheetData>
    <row r="1" spans="1:6" x14ac:dyDescent="0.25">
      <c r="A1" s="2" t="s">
        <v>0</v>
      </c>
      <c r="B1" s="3" t="s">
        <v>63</v>
      </c>
      <c r="C1" s="3" t="s">
        <v>51</v>
      </c>
      <c r="D1" s="3" t="s">
        <v>4</v>
      </c>
      <c r="E1" s="3" t="s">
        <v>5</v>
      </c>
      <c r="F1" s="5" t="s">
        <v>6</v>
      </c>
    </row>
    <row r="2" spans="1:6" x14ac:dyDescent="0.25">
      <c r="A2" t="s">
        <v>76</v>
      </c>
      <c r="F2" s="6" t="str">
        <f xml:space="preserve"> "INSERT INTO movie_genres("&amp;A$1&amp;", "&amp;B$1&amp;", "&amp;C$1&amp;", "&amp;D$1&amp;", "&amp;E$1&amp;") VALUES ("&amp;A2&amp;", "&amp;B2&amp;", "&amp;C2&amp;", "&amp;D2&amp;", "&amp;E2&amp;");"</f>
        <v>INSERT INTO movie_genres(id, movie_id, genre_id, created_at, updated_at) VALUES (DEFAULT, , , , );</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H6" sqref="H6"/>
    </sheetView>
  </sheetViews>
  <sheetFormatPr defaultRowHeight="15" x14ac:dyDescent="0.25"/>
  <cols>
    <col min="1" max="9" width="11.42578125" customWidth="1"/>
    <col min="10" max="10" width="131.5703125" style="6" bestFit="1" customWidth="1"/>
  </cols>
  <sheetData>
    <row r="1" spans="1:10" x14ac:dyDescent="0.25">
      <c r="A1" s="2" t="s">
        <v>0</v>
      </c>
      <c r="B1" s="3" t="s">
        <v>8</v>
      </c>
      <c r="C1" s="3" t="s">
        <v>9</v>
      </c>
      <c r="D1" s="3" t="s">
        <v>10</v>
      </c>
      <c r="E1" s="3" t="s">
        <v>67</v>
      </c>
      <c r="F1" s="3" t="s">
        <v>11</v>
      </c>
      <c r="G1" s="3" t="s">
        <v>16</v>
      </c>
      <c r="H1" s="3" t="s">
        <v>4</v>
      </c>
      <c r="I1" s="3" t="s">
        <v>5</v>
      </c>
      <c r="J1" s="5" t="s">
        <v>6</v>
      </c>
    </row>
    <row r="2" spans="1:10" x14ac:dyDescent="0.25">
      <c r="A2" t="s">
        <v>76</v>
      </c>
      <c r="J2" s="6" t="str">
        <f xml:space="preserve"> "INSERT INTO actors("&amp;A$1&amp;", "&amp;B$1&amp;", "&amp;C$1&amp;", "&amp;D$1&amp;", "&amp;E$1&amp;", "&amp;F$1&amp;", "&amp;G$1&amp;", "&amp;H$1&amp;", "&amp;I$1&amp;") VALUES ("&amp;A2&amp;", '"&amp;B2&amp;"', '"&amp;C2&amp;"', '"&amp;D2&amp;"', '"&amp;E2&amp;"', '"&amp;F2&amp;"', '"&amp;G2&amp;"', "&amp;H2&amp;", "&amp;I2&amp;");"</f>
        <v>INSERT INTO actors(id, first_name, last_name, date_of_birth, place_of_birth, gender, picture, created_at, updated_at) VALUES (DEFAULT, '', '', '', '', '', '', ,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A2" sqref="A2"/>
    </sheetView>
  </sheetViews>
  <sheetFormatPr defaultRowHeight="15" x14ac:dyDescent="0.25"/>
  <cols>
    <col min="1" max="4" width="11.42578125" customWidth="1"/>
    <col min="5" max="5" width="74.140625" style="6" bestFit="1" customWidth="1"/>
  </cols>
  <sheetData>
    <row r="1" spans="1:5" x14ac:dyDescent="0.25">
      <c r="A1" s="2" t="s">
        <v>0</v>
      </c>
      <c r="B1" s="3" t="s">
        <v>68</v>
      </c>
      <c r="C1" s="3" t="s">
        <v>4</v>
      </c>
      <c r="D1" s="3" t="s">
        <v>5</v>
      </c>
      <c r="E1" s="5" t="s">
        <v>6</v>
      </c>
    </row>
    <row r="2" spans="1:5" x14ac:dyDescent="0.25">
      <c r="A2" t="s">
        <v>76</v>
      </c>
      <c r="E2" s="6" t="str">
        <f xml:space="preserve"> "INSERT INTO casting_types("&amp;A$1&amp;", "&amp;B$1&amp;", "&amp;C$1&amp;", "&amp;D$1&amp;") VALUES ("&amp;A2&amp;", '"&amp;B2&amp;"', "&amp;C2&amp;", "&amp;D2&amp;");"</f>
        <v>INSERT INTO casting_types(id, cast_type, created_at, updated_at) VALUES (DEFAULT, '', , );</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A2" sqref="A2"/>
    </sheetView>
  </sheetViews>
  <sheetFormatPr defaultRowHeight="15" x14ac:dyDescent="0.25"/>
  <cols>
    <col min="1" max="4" width="11.42578125" customWidth="1"/>
    <col min="5" max="5" width="72.28515625" style="6" bestFit="1" customWidth="1"/>
  </cols>
  <sheetData>
    <row r="1" spans="1:5" x14ac:dyDescent="0.25">
      <c r="A1" s="2" t="s">
        <v>0</v>
      </c>
      <c r="B1" s="3" t="s">
        <v>69</v>
      </c>
      <c r="C1" s="3" t="s">
        <v>4</v>
      </c>
      <c r="D1" s="3" t="s">
        <v>5</v>
      </c>
      <c r="E1" s="5" t="s">
        <v>6</v>
      </c>
    </row>
    <row r="2" spans="1:5" x14ac:dyDescent="0.25">
      <c r="A2" t="s">
        <v>76</v>
      </c>
      <c r="E2" s="6" t="str">
        <f xml:space="preserve"> "INSERT INTO roles("&amp;A$1&amp;", "&amp;B$1&amp;", "&amp;C$1&amp;", "&amp;D$1&amp;") VALUES ("&amp;A2&amp;", '"&amp;B2&amp;"', "&amp;C2&amp;", "&amp;D2&amp;");"</f>
        <v>INSERT INTO roles(id, character_name, created_at, updated_at) VALUES (DEFAULT, '', , );</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A2" sqref="A2"/>
    </sheetView>
  </sheetViews>
  <sheetFormatPr defaultRowHeight="15" x14ac:dyDescent="0.25"/>
  <cols>
    <col min="1" max="6" width="11.42578125" customWidth="1"/>
    <col min="7" max="7" width="89.85546875" style="6" bestFit="1" customWidth="1"/>
  </cols>
  <sheetData>
    <row r="1" spans="1:7" x14ac:dyDescent="0.25">
      <c r="A1" s="2" t="s">
        <v>0</v>
      </c>
      <c r="B1" s="3" t="s">
        <v>63</v>
      </c>
      <c r="C1" s="3" t="s">
        <v>70</v>
      </c>
      <c r="D1" s="3" t="s">
        <v>71</v>
      </c>
      <c r="E1" s="3" t="s">
        <v>4</v>
      </c>
      <c r="F1" s="3" t="s">
        <v>5</v>
      </c>
      <c r="G1" s="5" t="s">
        <v>6</v>
      </c>
    </row>
    <row r="2" spans="1:7" x14ac:dyDescent="0.25">
      <c r="A2" t="s">
        <v>76</v>
      </c>
      <c r="G2" s="6" t="str">
        <f xml:space="preserve"> "INSERT INTO movie_casts("&amp;A$1&amp;", "&amp;B$1&amp;", "&amp;C$1&amp;", "&amp;D$1&amp;", "&amp;E$1&amp;", "&amp;F$1&amp;") VALUES ("&amp;A2&amp;", "&amp;B2&amp;", "&amp;C2&amp;", "&amp;D2&amp;", "&amp;E2&amp;", "&amp;F2&amp;");"</f>
        <v>INSERT INTO movie_casts(id, movie_id, actor_id, cast_id, created_at, updated_at) VALUES (DEFAULT, , , , ,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A2" sqref="A2"/>
    </sheetView>
  </sheetViews>
  <sheetFormatPr defaultRowHeight="15" x14ac:dyDescent="0.25"/>
  <cols>
    <col min="1" max="5" width="11.42578125" customWidth="1"/>
    <col min="6" max="6" width="78.28515625" style="6" bestFit="1" customWidth="1"/>
  </cols>
  <sheetData>
    <row r="1" spans="1:6" x14ac:dyDescent="0.25">
      <c r="A1" s="2" t="s">
        <v>0</v>
      </c>
      <c r="B1" s="3" t="s">
        <v>70</v>
      </c>
      <c r="C1" s="3" t="s">
        <v>72</v>
      </c>
      <c r="D1" s="3" t="s">
        <v>4</v>
      </c>
      <c r="E1" s="3" t="s">
        <v>5</v>
      </c>
      <c r="F1" s="5" t="s">
        <v>6</v>
      </c>
    </row>
    <row r="2" spans="1:6" x14ac:dyDescent="0.25">
      <c r="A2" t="s">
        <v>76</v>
      </c>
      <c r="F2" s="6" t="str">
        <f xml:space="preserve"> "INSERT INTO actor_roles("&amp;A$1&amp;", "&amp;B$1&amp;", "&amp;C$1&amp;", "&amp;D$1&amp;", "&amp;E$1&amp;") VALUES ("&amp;A2&amp;", "&amp;B2&amp;", "&amp;C2&amp;", "&amp;D2&amp;", "&amp;E2&amp;");"</f>
        <v>INSERT INTO actor_roles(id, actor_id, role_id, created_at, updated_at) VALUES (DEFAULT, , , , );</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A2" sqref="A2"/>
    </sheetView>
  </sheetViews>
  <sheetFormatPr defaultRowHeight="15" x14ac:dyDescent="0.25"/>
  <cols>
    <col min="1" max="5" width="11.42578125" customWidth="1"/>
    <col min="6" max="6" width="80.7109375" style="6" bestFit="1" customWidth="1"/>
  </cols>
  <sheetData>
    <row r="1" spans="1:6" x14ac:dyDescent="0.25">
      <c r="A1" s="2" t="s">
        <v>0</v>
      </c>
      <c r="B1" s="3" t="s">
        <v>63</v>
      </c>
      <c r="C1" s="3" t="s">
        <v>72</v>
      </c>
      <c r="D1" s="3" t="s">
        <v>4</v>
      </c>
      <c r="E1" s="3" t="s">
        <v>5</v>
      </c>
      <c r="F1" s="5" t="s">
        <v>6</v>
      </c>
    </row>
    <row r="2" spans="1:6" x14ac:dyDescent="0.25">
      <c r="A2" t="s">
        <v>76</v>
      </c>
      <c r="F2" s="6" t="str">
        <f xml:space="preserve"> "INSERT INTO movie_roles("&amp;A$1&amp;", "&amp;B$1&amp;", "&amp;C$1&amp;", "&amp;D$1&amp;", "&amp;E$1&amp;") VALUES ("&amp;A2&amp;", "&amp;B2&amp;", "&amp;C2&amp;", "&amp;D2&amp;", "&amp;E2&amp;");"</f>
        <v>INSERT INTO movie_roles(id, movie_id, role_id, created_at, updated_at) VALUES (DEFAULT, , , , );</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A2" sqref="A2"/>
    </sheetView>
  </sheetViews>
  <sheetFormatPr defaultRowHeight="15" x14ac:dyDescent="0.25"/>
  <cols>
    <col min="1" max="9" width="11.42578125" customWidth="1"/>
    <col min="10" max="10" width="134.28515625" style="6" bestFit="1" customWidth="1"/>
  </cols>
  <sheetData>
    <row r="1" spans="1:10" x14ac:dyDescent="0.25">
      <c r="A1" s="2" t="s">
        <v>0</v>
      </c>
      <c r="B1" s="3" t="s">
        <v>8</v>
      </c>
      <c r="C1" s="3" t="s">
        <v>9</v>
      </c>
      <c r="D1" s="3" t="s">
        <v>10</v>
      </c>
      <c r="E1" s="3" t="s">
        <v>67</v>
      </c>
      <c r="F1" s="3" t="s">
        <v>11</v>
      </c>
      <c r="G1" s="3" t="s">
        <v>16</v>
      </c>
      <c r="H1" s="3" t="s">
        <v>4</v>
      </c>
      <c r="I1" s="3" t="s">
        <v>5</v>
      </c>
      <c r="J1" s="5" t="s">
        <v>6</v>
      </c>
    </row>
    <row r="2" spans="1:10" x14ac:dyDescent="0.25">
      <c r="A2" t="s">
        <v>76</v>
      </c>
      <c r="J2" s="6" t="str">
        <f xml:space="preserve"> "INSERT INTO directors("&amp;A$1&amp;", "&amp;B$1&amp;", "&amp;C$1&amp;", "&amp;D$1&amp;", "&amp;E$1&amp;", "&amp;F$1&amp;", "&amp;G$1&amp;", "&amp;H$1&amp;", "&amp;I$1&amp;") VALUES ("&amp;A2&amp;", '"&amp;B2&amp;"', '"&amp;C2&amp;"', '"&amp;D2&amp;"', '"&amp;E2&amp;"', '"&amp;F2&amp;"', '"&amp;G2&amp;"', "&amp;H2&amp;", "&amp;I2&amp;");"</f>
        <v>INSERT INTO directors(id, first_name, last_name, date_of_birth, place_of_birth, gender, picture, created_at, updated_at) VALUES (DEFAULT, '', '', '', '', '', '', , );</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A2" sqref="A2"/>
    </sheetView>
  </sheetViews>
  <sheetFormatPr defaultRowHeight="15" x14ac:dyDescent="0.25"/>
  <cols>
    <col min="1" max="5" width="11.42578125" customWidth="1"/>
    <col min="6" max="6" width="79" style="6" bestFit="1" customWidth="1"/>
  </cols>
  <sheetData>
    <row r="1" spans="1:6" x14ac:dyDescent="0.25">
      <c r="A1" s="2" t="s">
        <v>0</v>
      </c>
      <c r="B1" s="3" t="s">
        <v>73</v>
      </c>
      <c r="C1" s="3" t="s">
        <v>63</v>
      </c>
      <c r="D1" s="3" t="s">
        <v>4</v>
      </c>
      <c r="E1" s="3" t="s">
        <v>5</v>
      </c>
      <c r="F1" s="5" t="s">
        <v>6</v>
      </c>
    </row>
    <row r="2" spans="1:6" x14ac:dyDescent="0.25">
      <c r="A2" t="s">
        <v>76</v>
      </c>
      <c r="F2" s="6" t="str">
        <f xml:space="preserve"> "INSERT INTO directs("&amp;A$1&amp;", "&amp;B$1&amp;", "&amp;C$1&amp;", "&amp;D$1&amp;", "&amp;E$1&amp;") VALUES ("&amp;A2&amp;", "&amp;B2&amp;", "&amp;C2&amp;", "&amp;D2&amp;", "&amp;E2&amp;");"</f>
        <v>INSERT INTO directs(id, director_id, movie_id, created_at, updated_at) VALUES (DEFAULT, , , , );</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D19" sqref="D19"/>
    </sheetView>
  </sheetViews>
  <sheetFormatPr defaultRowHeight="15" x14ac:dyDescent="0.25"/>
  <cols>
    <col min="1" max="6" width="11.42578125" customWidth="1"/>
    <col min="7" max="7" width="91" style="6" bestFit="1" customWidth="1"/>
  </cols>
  <sheetData>
    <row r="1" spans="1:7" x14ac:dyDescent="0.25">
      <c r="A1" s="2" t="s">
        <v>0</v>
      </c>
      <c r="B1" s="3" t="s">
        <v>74</v>
      </c>
      <c r="C1" s="3" t="s">
        <v>14</v>
      </c>
      <c r="D1" s="3" t="s">
        <v>16</v>
      </c>
      <c r="E1" s="3" t="s">
        <v>4</v>
      </c>
      <c r="F1" s="3" t="s">
        <v>5</v>
      </c>
      <c r="G1" s="5" t="s">
        <v>6</v>
      </c>
    </row>
    <row r="2" spans="1:7" x14ac:dyDescent="0.25">
      <c r="A2" t="s">
        <v>76</v>
      </c>
      <c r="G2" s="6" t="str">
        <f xml:space="preserve"> "INSERT INTO studios("&amp;A$1&amp;", "&amp;B$1&amp;", "&amp;C$1&amp;", "&amp;D$1&amp;", "&amp;E$1&amp;", "&amp;F$1&amp;") VALUES ("&amp;A2&amp;", '"&amp;B2&amp;"', '"&amp;C2&amp;"', '"&amp;D2&amp;"', "&amp;E2&amp;", "&amp;F2&amp;");"</f>
        <v>INSERT INTO studios(id, studio_name, country, picture, created_at, updated_at) VALUES (DEFAULT, '', '', '', ,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2"/>
  <sheetViews>
    <sheetView workbookViewId="0">
      <selection activeCell="N32" sqref="N32"/>
    </sheetView>
  </sheetViews>
  <sheetFormatPr defaultRowHeight="15" x14ac:dyDescent="0.25"/>
  <cols>
    <col min="1" max="1" width="11.42578125" customWidth="1"/>
    <col min="2" max="2" width="55.42578125" bestFit="1" customWidth="1"/>
    <col min="3" max="13" width="11.42578125" customWidth="1"/>
    <col min="14" max="14" width="255.7109375" style="6" bestFit="1" customWidth="1"/>
  </cols>
  <sheetData>
    <row r="1" spans="1:14" x14ac:dyDescent="0.25">
      <c r="A1" s="2" t="s">
        <v>0</v>
      </c>
      <c r="B1" s="3" t="s">
        <v>7</v>
      </c>
      <c r="C1" s="3" t="s">
        <v>8</v>
      </c>
      <c r="D1" s="3" t="s">
        <v>9</v>
      </c>
      <c r="E1" s="3" t="s">
        <v>10</v>
      </c>
      <c r="F1" s="2" t="s">
        <v>11</v>
      </c>
      <c r="G1" s="3" t="s">
        <v>12</v>
      </c>
      <c r="H1" s="3" t="s">
        <v>13</v>
      </c>
      <c r="I1" s="3" t="s">
        <v>14</v>
      </c>
      <c r="J1" s="3" t="s">
        <v>15</v>
      </c>
      <c r="K1" s="3" t="s">
        <v>16</v>
      </c>
      <c r="L1" s="3" t="s">
        <v>4</v>
      </c>
      <c r="M1" s="4" t="s">
        <v>5</v>
      </c>
      <c r="N1" s="5" t="s">
        <v>6</v>
      </c>
    </row>
    <row r="2" spans="1:14" x14ac:dyDescent="0.25">
      <c r="A2" t="s">
        <v>76</v>
      </c>
      <c r="B2" s="7" t="str">
        <f xml:space="preserve"> "(SELECT id FROM users WHERE email = '"&amp;users!B2&amp;"')"</f>
        <v>(SELECT id FROM users WHERE email = 'user1@movie.com')</v>
      </c>
      <c r="C2" t="s">
        <v>125</v>
      </c>
      <c r="D2" t="s">
        <v>126</v>
      </c>
      <c r="F2" t="s">
        <v>163</v>
      </c>
      <c r="G2" t="s">
        <v>165</v>
      </c>
      <c r="H2" t="s">
        <v>166</v>
      </c>
      <c r="I2" t="s">
        <v>167</v>
      </c>
      <c r="J2" t="s">
        <v>189</v>
      </c>
      <c r="L2" t="s">
        <v>84</v>
      </c>
      <c r="M2" t="s">
        <v>84</v>
      </c>
      <c r="N2" s="6" t="str">
        <f xml:space="preserve"> "INSERT INTO profiles("&amp;A$1&amp;", "&amp;B$1&amp;", "&amp;C$1&amp;", "&amp;D$1&amp;", "&amp;E$1&amp;", "&amp;F$1&amp;", "&amp;G$1&amp;", "&amp;H$1&amp;", "&amp;I$1&amp;", "&amp;J$1&amp;", "&amp;K$1&amp;", "&amp;L$1&amp;", "&amp;M$1&amp;") VALUES ("&amp;A2&amp;", "&amp;B2&amp;", '"&amp;C2&amp;"', '"&amp;D2&amp;"', '"&amp;E2&amp;"', '"&amp;F2&amp;"', '"&amp;G2&amp;"', '"&amp;H2&amp;"', '"&amp;I2&amp;"', '"&amp;J2&amp;"', '"&amp;K2&amp;"', "&amp;L2&amp;", "&amp;M2&amp;");"</f>
        <v>INSERT INTO profiles(id, user_id, first_name, last_name, date_of_birth, gender, city, province, country, occupation, picture, created_at, updated_at) VALUES (DEFAULT, (SELECT id FROM users WHERE email = 'user1@movie.com'), 'John', 'Smith', '', 'M', 'Ottawa', 'Ontario', 'Canada', 'Engineer', '', now(), now());</v>
      </c>
    </row>
    <row r="3" spans="1:14" x14ac:dyDescent="0.25">
      <c r="A3" t="s">
        <v>76</v>
      </c>
      <c r="B3" s="7" t="str">
        <f xml:space="preserve"> "(SELECT id FROM users WHERE email = '"&amp;users!B3&amp;"')"</f>
        <v>(SELECT id FROM users WHERE email = 'user2@movie.com')</v>
      </c>
      <c r="C3" t="s">
        <v>127</v>
      </c>
      <c r="D3" t="s">
        <v>128</v>
      </c>
      <c r="F3" t="s">
        <v>164</v>
      </c>
      <c r="G3" t="s">
        <v>168</v>
      </c>
      <c r="H3" t="s">
        <v>169</v>
      </c>
      <c r="I3" t="s">
        <v>167</v>
      </c>
      <c r="J3" t="s">
        <v>190</v>
      </c>
      <c r="L3" t="s">
        <v>84</v>
      </c>
      <c r="M3" t="s">
        <v>84</v>
      </c>
      <c r="N3" s="6" t="str">
        <f t="shared" ref="N3:N21" si="0" xml:space="preserve"> "INSERT INTO profiles("&amp;A$1&amp;", "&amp;B$1&amp;", "&amp;C$1&amp;", "&amp;D$1&amp;", "&amp;E$1&amp;", "&amp;F$1&amp;", "&amp;G$1&amp;", "&amp;H$1&amp;", "&amp;I$1&amp;", "&amp;J$1&amp;", "&amp;K$1&amp;", "&amp;L$1&amp;", "&amp;M$1&amp;") VALUES ("&amp;A3&amp;", "&amp;B3&amp;", '"&amp;C3&amp;"', '"&amp;D3&amp;"', '"&amp;E3&amp;"', '"&amp;F3&amp;"', '"&amp;G3&amp;"', '"&amp;H3&amp;"', '"&amp;I3&amp;"', '"&amp;J3&amp;"', '"&amp;K3&amp;"', "&amp;L3&amp;", "&amp;M3&amp;");"</f>
        <v>INSERT INTO profiles(id, user_id, first_name, last_name, date_of_birth, gender, city, province, country, occupation, picture, created_at, updated_at) VALUES (DEFAULT, (SELECT id FROM users WHERE email = 'user2@movie.com'), 'Jane', 'Doe', '', 'F', 'Gatineau', 'Quebec', 'Canada', 'Electrician', '', now(), now());</v>
      </c>
    </row>
    <row r="4" spans="1:14" x14ac:dyDescent="0.25">
      <c r="A4" t="s">
        <v>76</v>
      </c>
      <c r="B4" s="7" t="str">
        <f xml:space="preserve"> "(SELECT id FROM users WHERE email = '"&amp;users!B4&amp;"')"</f>
        <v>(SELECT id FROM users WHERE email = 'user3@movie.com')</v>
      </c>
      <c r="C4" t="s">
        <v>129</v>
      </c>
      <c r="D4" t="s">
        <v>147</v>
      </c>
      <c r="F4" t="s">
        <v>164</v>
      </c>
      <c r="G4" t="s">
        <v>170</v>
      </c>
      <c r="H4" t="s">
        <v>171</v>
      </c>
      <c r="I4" t="s">
        <v>167</v>
      </c>
      <c r="J4" t="s">
        <v>191</v>
      </c>
      <c r="L4" t="s">
        <v>84</v>
      </c>
      <c r="M4" t="s">
        <v>84</v>
      </c>
      <c r="N4" s="6" t="str">
        <f t="shared" si="0"/>
        <v>INSERT INTO profiles(id, user_id, first_name, last_name, date_of_birth, gender, city, province, country, occupation, picture, created_at, updated_at) VALUES (DEFAULT, (SELECT id FROM users WHERE email = 'user3@movie.com'), 'Emily', 'Brown', '', 'F', 'Halifax', 'Nova Scotia', 'Canada', 'Dancer', '', now(), now());</v>
      </c>
    </row>
    <row r="5" spans="1:14" x14ac:dyDescent="0.25">
      <c r="A5" t="s">
        <v>76</v>
      </c>
      <c r="B5" s="7" t="str">
        <f xml:space="preserve"> "(SELECT id FROM users WHERE email = '"&amp;users!B5&amp;"')"</f>
        <v>(SELECT id FROM users WHERE email = 'user4@movie.com')</v>
      </c>
      <c r="C5" t="s">
        <v>130</v>
      </c>
      <c r="D5" t="s">
        <v>148</v>
      </c>
      <c r="F5" t="s">
        <v>164</v>
      </c>
      <c r="G5" t="s">
        <v>172</v>
      </c>
      <c r="H5" t="s">
        <v>173</v>
      </c>
      <c r="I5" t="s">
        <v>167</v>
      </c>
      <c r="J5" t="s">
        <v>192</v>
      </c>
      <c r="L5" t="s">
        <v>84</v>
      </c>
      <c r="M5" t="s">
        <v>84</v>
      </c>
      <c r="N5" s="6" t="str">
        <f t="shared" si="0"/>
        <v>INSERT INTO profiles(id, user_id, first_name, last_name, date_of_birth, gender, city, province, country, occupation, picture, created_at, updated_at) VALUES (DEFAULT, (SELECT id FROM users WHERE email = 'user4@movie.com'), 'Stacy', 'White', '', 'F', 'Vancouver', 'British Columbia', 'Canada', 'Waitress', '', now(), now());</v>
      </c>
    </row>
    <row r="6" spans="1:14" x14ac:dyDescent="0.25">
      <c r="A6" t="s">
        <v>76</v>
      </c>
      <c r="B6" s="7" t="str">
        <f xml:space="preserve"> "(SELECT id FROM users WHERE email = '"&amp;users!B6&amp;"')"</f>
        <v>(SELECT id FROM users WHERE email = 'user5@movie.com')</v>
      </c>
      <c r="C6" t="s">
        <v>131</v>
      </c>
      <c r="D6" t="s">
        <v>149</v>
      </c>
      <c r="F6" t="s">
        <v>164</v>
      </c>
      <c r="G6" t="s">
        <v>174</v>
      </c>
      <c r="H6" t="s">
        <v>166</v>
      </c>
      <c r="I6" t="s">
        <v>167</v>
      </c>
      <c r="J6" t="s">
        <v>193</v>
      </c>
      <c r="L6" t="s">
        <v>84</v>
      </c>
      <c r="M6" t="s">
        <v>84</v>
      </c>
      <c r="N6" s="6" t="str">
        <f t="shared" si="0"/>
        <v>INSERT INTO profiles(id, user_id, first_name, last_name, date_of_birth, gender, city, province, country, occupation, picture, created_at, updated_at) VALUES (DEFAULT, (SELECT id FROM users WHERE email = 'user5@movie.com'), 'Linda', 'Black', '', 'F', 'Toronto', 'Ontario', 'Canada', 'Real Estate', '', now(), now());</v>
      </c>
    </row>
    <row r="7" spans="1:14" x14ac:dyDescent="0.25">
      <c r="A7" t="s">
        <v>76</v>
      </c>
      <c r="B7" s="7" t="str">
        <f xml:space="preserve"> "(SELECT id FROM users WHERE email = '"&amp;users!B7&amp;"')"</f>
        <v>(SELECT id FROM users WHERE email = 'user6@movie.com')</v>
      </c>
      <c r="C7" t="s">
        <v>132</v>
      </c>
      <c r="D7" t="s">
        <v>150</v>
      </c>
      <c r="F7" t="s">
        <v>163</v>
      </c>
      <c r="G7" t="s">
        <v>175</v>
      </c>
      <c r="H7" t="s">
        <v>166</v>
      </c>
      <c r="I7" t="s">
        <v>167</v>
      </c>
      <c r="J7" t="s">
        <v>194</v>
      </c>
      <c r="L7" t="s">
        <v>84</v>
      </c>
      <c r="M7" t="s">
        <v>84</v>
      </c>
      <c r="N7" s="6" t="str">
        <f t="shared" si="0"/>
        <v>INSERT INTO profiles(id, user_id, first_name, last_name, date_of_birth, gender, city, province, country, occupation, picture, created_at, updated_at) VALUES (DEFAULT, (SELECT id FROM users WHERE email = 'user6@movie.com'), 'Brandon', 'Fox', '', 'M', 'Niagra Falls', 'Ontario', 'Canada', 'Programmer', '', now(), now());</v>
      </c>
    </row>
    <row r="8" spans="1:14" x14ac:dyDescent="0.25">
      <c r="A8" t="s">
        <v>76</v>
      </c>
      <c r="B8" s="7" t="str">
        <f xml:space="preserve"> "(SELECT id FROM users WHERE email = '"&amp;users!B8&amp;"')"</f>
        <v>(SELECT id FROM users WHERE email = 'user7@movie.com')</v>
      </c>
      <c r="C8" t="s">
        <v>133</v>
      </c>
      <c r="D8" t="s">
        <v>151</v>
      </c>
      <c r="F8" t="s">
        <v>164</v>
      </c>
      <c r="G8" t="s">
        <v>176</v>
      </c>
      <c r="H8" t="s">
        <v>173</v>
      </c>
      <c r="I8" t="s">
        <v>167</v>
      </c>
      <c r="J8" t="s">
        <v>195</v>
      </c>
      <c r="L8" t="s">
        <v>84</v>
      </c>
      <c r="M8" t="s">
        <v>84</v>
      </c>
      <c r="N8" s="6" t="str">
        <f t="shared" si="0"/>
        <v>INSERT INTO profiles(id, user_id, first_name, last_name, date_of_birth, gender, city, province, country, occupation, picture, created_at, updated_at) VALUES (DEFAULT, (SELECT id FROM users WHERE email = 'user7@movie.com'), 'Marisa', 'Steel', '', 'F', 'Victoria', 'British Columbia', 'Canada', 'Artist', '', now(), now());</v>
      </c>
    </row>
    <row r="9" spans="1:14" x14ac:dyDescent="0.25">
      <c r="A9" t="s">
        <v>76</v>
      </c>
      <c r="B9" s="7" t="str">
        <f xml:space="preserve"> "(SELECT id FROM users WHERE email = '"&amp;users!B9&amp;"')"</f>
        <v>(SELECT id FROM users WHERE email = 'user8@movie.com')</v>
      </c>
      <c r="C9" t="s">
        <v>134</v>
      </c>
      <c r="D9" t="s">
        <v>152</v>
      </c>
      <c r="F9" t="s">
        <v>164</v>
      </c>
      <c r="G9" t="s">
        <v>177</v>
      </c>
      <c r="H9" t="s">
        <v>169</v>
      </c>
      <c r="I9" t="s">
        <v>167</v>
      </c>
      <c r="J9" t="s">
        <v>196</v>
      </c>
      <c r="L9" t="s">
        <v>84</v>
      </c>
      <c r="M9" t="s">
        <v>84</v>
      </c>
      <c r="N9" s="6" t="str">
        <f t="shared" si="0"/>
        <v>INSERT INTO profiles(id, user_id, first_name, last_name, date_of_birth, gender, city, province, country, occupation, picture, created_at, updated_at) VALUES (DEFAULT, (SELECT id FROM users WHERE email = 'user8@movie.com'), 'Maria', 'Stax', '', 'F', 'Trois-Riviere', 'Quebec', 'Canada', 'Cook', '', now(), now());</v>
      </c>
    </row>
    <row r="10" spans="1:14" x14ac:dyDescent="0.25">
      <c r="A10" t="s">
        <v>76</v>
      </c>
      <c r="B10" s="7" t="str">
        <f xml:space="preserve"> "(SELECT id FROM users WHERE email = '"&amp;users!B10&amp;"')"</f>
        <v>(SELECT id FROM users WHERE email = 'user9@movie.com')</v>
      </c>
      <c r="C10" t="s">
        <v>135</v>
      </c>
      <c r="D10" t="s">
        <v>153</v>
      </c>
      <c r="F10" t="s">
        <v>163</v>
      </c>
      <c r="G10" t="s">
        <v>178</v>
      </c>
      <c r="H10" t="s">
        <v>169</v>
      </c>
      <c r="I10" t="s">
        <v>167</v>
      </c>
      <c r="J10" t="s">
        <v>197</v>
      </c>
      <c r="L10" t="s">
        <v>84</v>
      </c>
      <c r="M10" t="s">
        <v>84</v>
      </c>
      <c r="N10" s="6" t="str">
        <f t="shared" si="0"/>
        <v>INSERT INTO profiles(id, user_id, first_name, last_name, date_of_birth, gender, city, province, country, occupation, picture, created_at, updated_at) VALUES (DEFAULT, (SELECT id FROM users WHERE email = 'user9@movie.com'), 'Nick', 'Langley', '', 'M', 'Montreal', 'Quebec', 'Canada', 'Leather Worker', '', now(), now());</v>
      </c>
    </row>
    <row r="11" spans="1:14" x14ac:dyDescent="0.25">
      <c r="A11" t="s">
        <v>76</v>
      </c>
      <c r="B11" s="7" t="str">
        <f xml:space="preserve"> "(SELECT id FROM users WHERE email = '"&amp;users!B11&amp;"')"</f>
        <v>(SELECT id FROM users WHERE email = 'user10@movie.com')</v>
      </c>
      <c r="C11" t="s">
        <v>136</v>
      </c>
      <c r="D11" t="s">
        <v>154</v>
      </c>
      <c r="F11" t="s">
        <v>163</v>
      </c>
      <c r="G11" t="s">
        <v>179</v>
      </c>
      <c r="H11" t="s">
        <v>180</v>
      </c>
      <c r="I11" t="s">
        <v>181</v>
      </c>
      <c r="J11" t="s">
        <v>189</v>
      </c>
      <c r="L11" t="s">
        <v>84</v>
      </c>
      <c r="M11" t="s">
        <v>84</v>
      </c>
      <c r="N11" s="6" t="str">
        <f t="shared" si="0"/>
        <v>INSERT INTO profiles(id, user_id, first_name, last_name, date_of_birth, gender, city, province, country, occupation, picture, created_at, updated_at) VALUES (DEFAULT, (SELECT id FROM users WHERE email = 'user10@movie.com'), 'James', 'Bush', '', 'M', 'Houston', 'Texas', 'United States', 'Engineer', '', now(), now());</v>
      </c>
    </row>
    <row r="12" spans="1:14" x14ac:dyDescent="0.25">
      <c r="A12" t="s">
        <v>76</v>
      </c>
      <c r="B12" s="7" t="str">
        <f xml:space="preserve"> "(SELECT id FROM users WHERE email = '"&amp;users!B12&amp;"')"</f>
        <v>(SELECT id FROM users WHERE email = 'user11@movie.com')</v>
      </c>
      <c r="C12" t="s">
        <v>137</v>
      </c>
      <c r="D12" t="s">
        <v>155</v>
      </c>
      <c r="F12" t="s">
        <v>163</v>
      </c>
      <c r="G12" t="s">
        <v>182</v>
      </c>
      <c r="H12" t="s">
        <v>183</v>
      </c>
      <c r="I12" t="s">
        <v>181</v>
      </c>
      <c r="J12" t="s">
        <v>198</v>
      </c>
      <c r="L12" t="s">
        <v>84</v>
      </c>
      <c r="M12" t="s">
        <v>84</v>
      </c>
      <c r="N12" s="6" t="str">
        <f t="shared" si="0"/>
        <v>INSERT INTO profiles(id, user_id, first_name, last_name, date_of_birth, gender, city, province, country, occupation, picture, created_at, updated_at) VALUES (DEFAULT, (SELECT id FROM users WHERE email = 'user11@movie.com'), 'Francis', 'Underwood', '', 'M', 'Gaffney', 'South Carolina', 'United States', 'Politician', '', now(), now());</v>
      </c>
    </row>
    <row r="13" spans="1:14" x14ac:dyDescent="0.25">
      <c r="A13" t="s">
        <v>76</v>
      </c>
      <c r="B13" s="7" t="str">
        <f xml:space="preserve"> "(SELECT id FROM users WHERE email = '"&amp;users!B13&amp;"')"</f>
        <v>(SELECT id FROM users WHERE email = 'user12@movie.com')</v>
      </c>
      <c r="C13" t="s">
        <v>138</v>
      </c>
      <c r="D13" t="s">
        <v>156</v>
      </c>
      <c r="F13" t="s">
        <v>163</v>
      </c>
      <c r="G13" t="s">
        <v>184</v>
      </c>
      <c r="H13" t="s">
        <v>166</v>
      </c>
      <c r="I13" t="s">
        <v>167</v>
      </c>
      <c r="J13" t="s">
        <v>199</v>
      </c>
      <c r="L13" t="s">
        <v>84</v>
      </c>
      <c r="M13" t="s">
        <v>84</v>
      </c>
      <c r="N13" s="6" t="str">
        <f t="shared" si="0"/>
        <v>INSERT INTO profiles(id, user_id, first_name, last_name, date_of_birth, gender, city, province, country, occupation, picture, created_at, updated_at) VALUES (DEFAULT, (SELECT id FROM users WHERE email = 'user12@movie.com'), 'Anthony', 'Landerville', '', 'M', 'Hamilton', 'Ontario', 'Canada', 'Doctor', '', now(), now());</v>
      </c>
    </row>
    <row r="14" spans="1:14" x14ac:dyDescent="0.25">
      <c r="A14" t="s">
        <v>76</v>
      </c>
      <c r="B14" s="7" t="str">
        <f xml:space="preserve"> "(SELECT id FROM users WHERE email = '"&amp;users!B14&amp;"')"</f>
        <v>(SELECT id FROM users WHERE email = 'user13@movie.com')</v>
      </c>
      <c r="C14" t="s">
        <v>139</v>
      </c>
      <c r="D14" t="s">
        <v>157</v>
      </c>
      <c r="F14" t="s">
        <v>163</v>
      </c>
      <c r="G14" t="s">
        <v>185</v>
      </c>
      <c r="H14" t="s">
        <v>169</v>
      </c>
      <c r="I14" t="s">
        <v>167</v>
      </c>
      <c r="J14" t="s">
        <v>200</v>
      </c>
      <c r="L14" t="s">
        <v>84</v>
      </c>
      <c r="M14" t="s">
        <v>84</v>
      </c>
      <c r="N14" s="6" t="str">
        <f t="shared" si="0"/>
        <v>INSERT INTO profiles(id, user_id, first_name, last_name, date_of_birth, gender, city, province, country, occupation, picture, created_at, updated_at) VALUES (DEFAULT, (SELECT id FROM users WHERE email = 'user13@movie.com'), 'Jordan', 'Hail', '', 'M', 'Quebec City', 'Quebec', 'Canada', 'Nurse', '', now(), now());</v>
      </c>
    </row>
    <row r="15" spans="1:14" x14ac:dyDescent="0.25">
      <c r="A15" t="s">
        <v>76</v>
      </c>
      <c r="B15" s="7" t="str">
        <f xml:space="preserve"> "(SELECT id FROM users WHERE email = '"&amp;users!B15&amp;"')"</f>
        <v>(SELECT id FROM users WHERE email = 'user14@movie.com')</v>
      </c>
      <c r="C15" t="s">
        <v>140</v>
      </c>
      <c r="D15" t="s">
        <v>210</v>
      </c>
      <c r="F15" t="s">
        <v>164</v>
      </c>
      <c r="G15" t="s">
        <v>165</v>
      </c>
      <c r="H15" t="s">
        <v>166</v>
      </c>
      <c r="I15" t="s">
        <v>167</v>
      </c>
      <c r="J15" t="s">
        <v>201</v>
      </c>
      <c r="L15" t="s">
        <v>84</v>
      </c>
      <c r="M15" t="s">
        <v>84</v>
      </c>
      <c r="N15" s="6" t="str">
        <f t="shared" si="0"/>
        <v>INSERT INTO profiles(id, user_id, first_name, last_name, date_of_birth, gender, city, province, country, occupation, picture, created_at, updated_at) VALUES (DEFAULT, (SELECT id FROM users WHERE email = 'user14@movie.com'), 'Alice', 'Fairfield', '', 'F', 'Ottawa', 'Ontario', 'Canada', 'Taxi Driver', '', now(), now());</v>
      </c>
    </row>
    <row r="16" spans="1:14" x14ac:dyDescent="0.25">
      <c r="A16" t="s">
        <v>76</v>
      </c>
      <c r="B16" s="7" t="str">
        <f xml:space="preserve"> "(SELECT id FROM users WHERE email = '"&amp;users!B16&amp;"')"</f>
        <v>(SELECT id FROM users WHERE email = 'user15@movie.com')</v>
      </c>
      <c r="C16" t="s">
        <v>141</v>
      </c>
      <c r="D16" t="s">
        <v>158</v>
      </c>
      <c r="F16" t="s">
        <v>164</v>
      </c>
      <c r="G16" t="s">
        <v>187</v>
      </c>
      <c r="H16" t="s">
        <v>186</v>
      </c>
      <c r="I16" t="s">
        <v>181</v>
      </c>
      <c r="J16" t="s">
        <v>202</v>
      </c>
      <c r="L16" t="s">
        <v>84</v>
      </c>
      <c r="M16" t="s">
        <v>84</v>
      </c>
      <c r="N16" s="6" t="str">
        <f t="shared" si="0"/>
        <v>INSERT INTO profiles(id, user_id, first_name, last_name, date_of_birth, gender, city, province, country, occupation, picture, created_at, updated_at) VALUES (DEFAULT, (SELECT id FROM users WHERE email = 'user15@movie.com'), 'Jessica', 'Jones', '', 'F', 'New York City', 'New York', 'United States', 'Private Investigator', '', now(), now());</v>
      </c>
    </row>
    <row r="17" spans="1:14" x14ac:dyDescent="0.25">
      <c r="A17" t="s">
        <v>76</v>
      </c>
      <c r="B17" s="7" t="str">
        <f xml:space="preserve"> "(SELECT id FROM users WHERE email = '"&amp;users!B17&amp;"')"</f>
        <v>(SELECT id FROM users WHERE email = 'user16@movie.com')</v>
      </c>
      <c r="C17" t="s">
        <v>142</v>
      </c>
      <c r="D17" t="s">
        <v>159</v>
      </c>
      <c r="F17" t="s">
        <v>163</v>
      </c>
      <c r="G17" t="s">
        <v>168</v>
      </c>
      <c r="H17" t="s">
        <v>169</v>
      </c>
      <c r="I17" t="s">
        <v>167</v>
      </c>
      <c r="J17" t="s">
        <v>203</v>
      </c>
      <c r="L17" t="s">
        <v>84</v>
      </c>
      <c r="M17" t="s">
        <v>84</v>
      </c>
      <c r="N17" s="6" t="str">
        <f t="shared" si="0"/>
        <v>INSERT INTO profiles(id, user_id, first_name, last_name, date_of_birth, gender, city, province, country, occupation, picture, created_at, updated_at) VALUES (DEFAULT, (SELECT id FROM users WHERE email = 'user16@movie.com'), 'Fred', 'Kirkland', '', 'M', 'Gatineau', 'Quebec', 'Canada', 'Race Car Driver', '', now(), now());</v>
      </c>
    </row>
    <row r="18" spans="1:14" x14ac:dyDescent="0.25">
      <c r="A18" t="s">
        <v>76</v>
      </c>
      <c r="B18" s="7" t="str">
        <f xml:space="preserve"> "(SELECT id FROM users WHERE email = '"&amp;users!B18&amp;"')"</f>
        <v>(SELECT id FROM users WHERE email = 'user17@movie.com')</v>
      </c>
      <c r="C18" t="s">
        <v>143</v>
      </c>
      <c r="D18" t="s">
        <v>160</v>
      </c>
      <c r="F18" t="s">
        <v>163</v>
      </c>
      <c r="G18" t="s">
        <v>174</v>
      </c>
      <c r="H18" t="s">
        <v>166</v>
      </c>
      <c r="I18" t="s">
        <v>167</v>
      </c>
      <c r="J18" t="s">
        <v>204</v>
      </c>
      <c r="L18" t="s">
        <v>84</v>
      </c>
      <c r="M18" t="s">
        <v>84</v>
      </c>
      <c r="N18" s="6" t="str">
        <f t="shared" si="0"/>
        <v>INSERT INTO profiles(id, user_id, first_name, last_name, date_of_birth, gender, city, province, country, occupation, picture, created_at, updated_at) VALUES (DEFAULT, (SELECT id FROM users WHERE email = 'user17@movie.com'), 'Marcus', 'Chase', '', 'M', 'Toronto', 'Ontario', 'Canada', 'Stunt Man', '', now(), now());</v>
      </c>
    </row>
    <row r="19" spans="1:14" x14ac:dyDescent="0.25">
      <c r="A19" t="s">
        <v>76</v>
      </c>
      <c r="B19" s="7" t="str">
        <f xml:space="preserve"> "(SELECT id FROM users WHERE email = '"&amp;users!B19&amp;"')"</f>
        <v>(SELECT id FROM users WHERE email = 'user18@movie.com')</v>
      </c>
      <c r="C19" t="s">
        <v>144</v>
      </c>
      <c r="D19" t="s">
        <v>139</v>
      </c>
      <c r="F19" t="s">
        <v>164</v>
      </c>
      <c r="G19" t="s">
        <v>165</v>
      </c>
      <c r="H19" t="s">
        <v>166</v>
      </c>
      <c r="I19" t="s">
        <v>167</v>
      </c>
      <c r="J19" t="s">
        <v>205</v>
      </c>
      <c r="L19" t="s">
        <v>84</v>
      </c>
      <c r="M19" t="s">
        <v>84</v>
      </c>
      <c r="N19" s="6" t="str">
        <f t="shared" si="0"/>
        <v>INSERT INTO profiles(id, user_id, first_name, last_name, date_of_birth, gender, city, province, country, occupation, picture, created_at, updated_at) VALUES (DEFAULT, (SELECT id FROM users WHERE email = 'user18@movie.com'), 'Terry', 'Jordan', '', 'F', 'Ottawa', 'Ontario', 'Canada', 'Writer', '', now(), now());</v>
      </c>
    </row>
    <row r="20" spans="1:14" x14ac:dyDescent="0.25">
      <c r="A20" t="s">
        <v>76</v>
      </c>
      <c r="B20" s="7" t="str">
        <f xml:space="preserve"> "(SELECT id FROM users WHERE email = '"&amp;users!B20&amp;"')"</f>
        <v>(SELECT id FROM users WHERE email = 'user19@movie.com')</v>
      </c>
      <c r="C20" t="s">
        <v>145</v>
      </c>
      <c r="D20" t="s">
        <v>161</v>
      </c>
      <c r="F20" t="s">
        <v>164</v>
      </c>
      <c r="G20" t="s">
        <v>168</v>
      </c>
      <c r="H20" t="s">
        <v>169</v>
      </c>
      <c r="I20" t="s">
        <v>167</v>
      </c>
      <c r="J20" t="s">
        <v>207</v>
      </c>
      <c r="L20" t="s">
        <v>84</v>
      </c>
      <c r="M20" t="s">
        <v>84</v>
      </c>
      <c r="N20" s="6" t="str">
        <f t="shared" si="0"/>
        <v>INSERT INTO profiles(id, user_id, first_name, last_name, date_of_birth, gender, city, province, country, occupation, picture, created_at, updated_at) VALUES (DEFAULT, (SELECT id FROM users WHERE email = 'user19@movie.com'), 'Anne', 'Chu', '', 'F', 'Gatineau', 'Quebec', 'Canada', 'Banker', '', now(), now());</v>
      </c>
    </row>
    <row r="21" spans="1:14" x14ac:dyDescent="0.25">
      <c r="A21" t="s">
        <v>76</v>
      </c>
      <c r="B21" s="7" t="str">
        <f xml:space="preserve"> "(SELECT id FROM users WHERE email = '"&amp;users!B21&amp;"')"</f>
        <v>(SELECT id FROM users WHERE email = 'user20@movie.com')</v>
      </c>
      <c r="C21" t="s">
        <v>146</v>
      </c>
      <c r="D21" t="s">
        <v>162</v>
      </c>
      <c r="F21" t="s">
        <v>164</v>
      </c>
      <c r="G21" t="s">
        <v>188</v>
      </c>
      <c r="H21" t="s">
        <v>169</v>
      </c>
      <c r="I21" t="s">
        <v>167</v>
      </c>
      <c r="J21" t="s">
        <v>206</v>
      </c>
      <c r="L21" t="s">
        <v>84</v>
      </c>
      <c r="M21" t="s">
        <v>84</v>
      </c>
      <c r="N21" s="6" t="str">
        <f t="shared" si="0"/>
        <v>INSERT INTO profiles(id, user_id, first_name, last_name, date_of_birth, gender, city, province, country, occupation, picture, created_at, updated_at) VALUES (DEFAULT, (SELECT id FROM users WHERE email = 'user20@movie.com'), 'Rose', 'Flower', '', 'F', 'L'Ange-Gardien', 'Quebec', 'Canada', 'Mayor', '', now(), now());</v>
      </c>
    </row>
    <row r="32" spans="1:14" x14ac:dyDescent="0.25">
      <c r="C32" t="s">
        <v>208</v>
      </c>
      <c r="J32" t="s">
        <v>209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A2" sqref="A2"/>
    </sheetView>
  </sheetViews>
  <sheetFormatPr defaultRowHeight="15" x14ac:dyDescent="0.25"/>
  <cols>
    <col min="1" max="5" width="11.42578125" customWidth="1"/>
    <col min="6" max="6" width="79.5703125" style="6" bestFit="1" customWidth="1"/>
  </cols>
  <sheetData>
    <row r="1" spans="1:6" x14ac:dyDescent="0.25">
      <c r="A1" s="2" t="s">
        <v>0</v>
      </c>
      <c r="B1" s="3" t="s">
        <v>75</v>
      </c>
      <c r="C1" s="3" t="s">
        <v>63</v>
      </c>
      <c r="D1" s="3" t="s">
        <v>4</v>
      </c>
      <c r="E1" s="3" t="s">
        <v>5</v>
      </c>
      <c r="F1" s="5" t="s">
        <v>6</v>
      </c>
    </row>
    <row r="2" spans="1:6" x14ac:dyDescent="0.25">
      <c r="A2" t="s">
        <v>76</v>
      </c>
      <c r="F2" s="6" t="str">
        <f xml:space="preserve"> "INSERT INTO sponsors("&amp;A$1&amp;", "&amp;B$1&amp;", "&amp;C$1&amp;", "&amp;D$1&amp;", "&amp;E$1&amp;") VALUES ("&amp;A2&amp;", "&amp;B2&amp;", "&amp;C2&amp;", "&amp;D2&amp;", "&amp;E2&amp;");"</f>
        <v>INSERT INTO sponsors(id, studio_id, movie_id, created_at, updated_at) VALUES (DEFAULT, , , ,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E21" sqref="E21"/>
    </sheetView>
  </sheetViews>
  <sheetFormatPr defaultRowHeight="15" x14ac:dyDescent="0.25"/>
  <cols>
    <col min="1" max="1" width="11.42578125" customWidth="1"/>
    <col min="2" max="2" width="13.42578125" bestFit="1" customWidth="1"/>
    <col min="3" max="4" width="11.42578125" customWidth="1"/>
    <col min="5" max="5" width="105.140625" style="6" bestFit="1" customWidth="1"/>
  </cols>
  <sheetData>
    <row r="1" spans="1:5" x14ac:dyDescent="0.25">
      <c r="A1" s="2" t="s">
        <v>0</v>
      </c>
      <c r="B1" s="3" t="s">
        <v>17</v>
      </c>
      <c r="C1" s="3" t="s">
        <v>4</v>
      </c>
      <c r="D1" s="3" t="s">
        <v>5</v>
      </c>
      <c r="E1" s="5" t="s">
        <v>6</v>
      </c>
    </row>
    <row r="2" spans="1:5" x14ac:dyDescent="0.25">
      <c r="A2" t="s">
        <v>76</v>
      </c>
      <c r="B2" t="s">
        <v>77</v>
      </c>
      <c r="C2" t="s">
        <v>84</v>
      </c>
      <c r="D2" t="s">
        <v>84</v>
      </c>
      <c r="E2" s="6" t="str">
        <f xml:space="preserve"> "INSERT INTO user_types("&amp;A$1&amp;", "&amp;B$1&amp;", "&amp;C$1&amp;", "&amp;D$1&amp;") VALUES ("&amp;A2&amp;", '"&amp;B2&amp;"', "&amp;C2&amp;", "&amp;D2&amp;");"</f>
        <v>INSERT INTO user_types(id, type_name, created_at, updated_at) VALUES (DEFAULT, 'Administrator', now(), now());</v>
      </c>
    </row>
    <row r="3" spans="1:5" x14ac:dyDescent="0.25">
      <c r="A3" t="s">
        <v>76</v>
      </c>
      <c r="B3" t="s">
        <v>78</v>
      </c>
      <c r="C3" t="s">
        <v>84</v>
      </c>
      <c r="D3" t="s">
        <v>84</v>
      </c>
      <c r="E3" s="6" t="str">
        <f xml:space="preserve"> "INSERT INTO user_types("&amp;A$1&amp;", "&amp;B$1&amp;", "&amp;C$1&amp;", "&amp;D$1&amp;") VALUES ("&amp;A3&amp;", '"&amp;B3&amp;"', "&amp;C3&amp;", "&amp;D3&amp;");"</f>
        <v>INSERT INTO user_types(id, type_name, created_at, updated_at) VALUES (DEFAULT, 'Member', now(), now());</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C31" sqref="C31"/>
    </sheetView>
  </sheetViews>
  <sheetFormatPr defaultRowHeight="15" x14ac:dyDescent="0.25"/>
  <cols>
    <col min="1" max="4" width="11.42578125" customWidth="1"/>
    <col min="5" max="5" width="102.42578125" style="6" bestFit="1" customWidth="1"/>
  </cols>
  <sheetData>
    <row r="1" spans="1:5" x14ac:dyDescent="0.25">
      <c r="A1" s="2" t="s">
        <v>0</v>
      </c>
      <c r="B1" s="3" t="s">
        <v>18</v>
      </c>
      <c r="C1" s="3" t="s">
        <v>4</v>
      </c>
      <c r="D1" s="3" t="s">
        <v>5</v>
      </c>
      <c r="E1" s="5" t="s">
        <v>6</v>
      </c>
    </row>
    <row r="2" spans="1:5" x14ac:dyDescent="0.25">
      <c r="A2" t="s">
        <v>76</v>
      </c>
      <c r="B2" t="s">
        <v>82</v>
      </c>
      <c r="C2" t="s">
        <v>84</v>
      </c>
      <c r="D2" t="s">
        <v>84</v>
      </c>
      <c r="E2" s="6" t="str">
        <f xml:space="preserve"> "INSERT INTO devices("&amp;A$1&amp;", "&amp;B$1&amp;", "&amp;C$1&amp;", "&amp;D$1&amp;") VALUES ("&amp;A2&amp;", '"&amp;B2&amp;"', "&amp;C2&amp;", "&amp;D2&amp;");"</f>
        <v>INSERT INTO devices(id, device_name, created_at, updated_at) VALUES (DEFAULT, 'Theatre', now(), now());</v>
      </c>
    </row>
    <row r="3" spans="1:5" x14ac:dyDescent="0.25">
      <c r="A3" t="s">
        <v>76</v>
      </c>
      <c r="B3" t="s">
        <v>79</v>
      </c>
      <c r="C3" t="s">
        <v>84</v>
      </c>
      <c r="D3" t="s">
        <v>84</v>
      </c>
      <c r="E3" s="6" t="str">
        <f t="shared" ref="E3:E7" si="0" xml:space="preserve"> "INSERT INTO devices("&amp;A$1&amp;", "&amp;B$1&amp;", "&amp;C$1&amp;", "&amp;D$1&amp;") VALUES ("&amp;A3&amp;", '"&amp;B3&amp;"', "&amp;C3&amp;", "&amp;D3&amp;");"</f>
        <v>INSERT INTO devices(id, device_name, created_at, updated_at) VALUES (DEFAULT, 'Laptop', now(), now());</v>
      </c>
    </row>
    <row r="4" spans="1:5" x14ac:dyDescent="0.25">
      <c r="A4" t="s">
        <v>76</v>
      </c>
      <c r="B4" t="s">
        <v>80</v>
      </c>
      <c r="C4" t="s">
        <v>84</v>
      </c>
      <c r="D4" t="s">
        <v>84</v>
      </c>
      <c r="E4" s="6" t="str">
        <f t="shared" si="0"/>
        <v>INSERT INTO devices(id, device_name, created_at, updated_at) VALUES (DEFAULT, 'Desktop', now(), now());</v>
      </c>
    </row>
    <row r="5" spans="1:5" x14ac:dyDescent="0.25">
      <c r="A5" t="s">
        <v>76</v>
      </c>
      <c r="B5" t="s">
        <v>81</v>
      </c>
      <c r="C5" t="s">
        <v>84</v>
      </c>
      <c r="D5" t="s">
        <v>84</v>
      </c>
      <c r="E5" s="6" t="str">
        <f t="shared" si="0"/>
        <v>INSERT INTO devices(id, device_name, created_at, updated_at) VALUES (DEFAULT, 'Television', now(), now());</v>
      </c>
    </row>
    <row r="6" spans="1:5" x14ac:dyDescent="0.25">
      <c r="A6" t="s">
        <v>76</v>
      </c>
      <c r="B6" t="s">
        <v>83</v>
      </c>
      <c r="C6" t="s">
        <v>84</v>
      </c>
      <c r="D6" t="s">
        <v>84</v>
      </c>
      <c r="E6" s="6" t="str">
        <f t="shared" si="0"/>
        <v>INSERT INTO devices(id, device_name, created_at, updated_at) VALUES (DEFAULT, 'Smartphone', now(), now());</v>
      </c>
    </row>
    <row r="7" spans="1:5" x14ac:dyDescent="0.25">
      <c r="A7" t="s">
        <v>76</v>
      </c>
      <c r="B7" t="s">
        <v>211</v>
      </c>
      <c r="C7" t="s">
        <v>84</v>
      </c>
      <c r="D7" t="s">
        <v>84</v>
      </c>
      <c r="E7" s="6" t="str">
        <f t="shared" si="0"/>
        <v>INSERT INTO devices(id, device_name, created_at, updated_at) VALUES (DEFAULT, 'Tablet', now(), now());</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E25" sqref="E25"/>
    </sheetView>
  </sheetViews>
  <sheetFormatPr defaultRowHeight="15" x14ac:dyDescent="0.25"/>
  <cols>
    <col min="2" max="2" width="18.85546875" bestFit="1" customWidth="1"/>
    <col min="3" max="3" width="11.85546875" bestFit="1" customWidth="1"/>
    <col min="6" max="6" width="213" style="6" bestFit="1" customWidth="1"/>
  </cols>
  <sheetData>
    <row r="1" spans="1:6" x14ac:dyDescent="0.25">
      <c r="A1" s="2" t="s">
        <v>0</v>
      </c>
      <c r="B1" s="3" t="s">
        <v>7</v>
      </c>
      <c r="C1" s="3" t="s">
        <v>19</v>
      </c>
      <c r="D1" s="3" t="s">
        <v>4</v>
      </c>
      <c r="E1" s="3" t="s">
        <v>5</v>
      </c>
      <c r="F1" s="5" t="s">
        <v>6</v>
      </c>
    </row>
    <row r="2" spans="1:6" x14ac:dyDescent="0.25">
      <c r="A2" t="s">
        <v>76</v>
      </c>
      <c r="B2" t="str">
        <f>users!B2</f>
        <v>user1@movie.com</v>
      </c>
      <c r="C2" t="s">
        <v>82</v>
      </c>
      <c r="D2" t="s">
        <v>84</v>
      </c>
      <c r="E2" t="s">
        <v>84</v>
      </c>
      <c r="F2" s="6" t="str">
        <f xml:space="preserve"> "INSERT INTO used_devices("&amp;A$1&amp;", "&amp;B$1&amp;", "&amp;C$1&amp;", "&amp;D$1&amp;", "&amp;E$1&amp;") VALUES ("&amp;A2&amp;", (SELECT id FROM users WHERE email = '"&amp;B2&amp;"'), (SELECT id FROM devices WHERE device_name = '"&amp;C2&amp;"'), "&amp;D2&amp;", "&amp;E2&amp;");"</f>
        <v>INSERT INTO used_devices(id, user_id, device_id, created_at, updated_at) VALUES (DEFAULT, (SELECT id FROM users WHERE email = 'user1@movie.com'), (SELECT id FROM devices WHERE device_name = 'Theatre'), now(), now());</v>
      </c>
    </row>
    <row r="3" spans="1:6" x14ac:dyDescent="0.25">
      <c r="A3" t="s">
        <v>76</v>
      </c>
      <c r="B3" t="str">
        <f>users!B3</f>
        <v>user2@movie.com</v>
      </c>
      <c r="C3" t="s">
        <v>79</v>
      </c>
      <c r="D3" t="s">
        <v>84</v>
      </c>
      <c r="E3" t="s">
        <v>84</v>
      </c>
      <c r="F3" s="6" t="str">
        <f t="shared" ref="F3:F21" si="0" xml:space="preserve"> "INSERT INTO used_devices("&amp;A$1&amp;", "&amp;B$1&amp;", "&amp;C$1&amp;", "&amp;D$1&amp;", "&amp;E$1&amp;") VALUES ("&amp;A3&amp;", (SELECT id FROM users WHERE email = '"&amp;B3&amp;"'), (SELECT id FROM devices WHERE device_name = '"&amp;C3&amp;"'), "&amp;D3&amp;", "&amp;E3&amp;");"</f>
        <v>INSERT INTO used_devices(id, user_id, device_id, created_at, updated_at) VALUES (DEFAULT, (SELECT id FROM users WHERE email = 'user2@movie.com'), (SELECT id FROM devices WHERE device_name = 'Laptop'), now(), now());</v>
      </c>
    </row>
    <row r="4" spans="1:6" x14ac:dyDescent="0.25">
      <c r="A4" t="s">
        <v>76</v>
      </c>
      <c r="B4" t="str">
        <f>users!B4</f>
        <v>user3@movie.com</v>
      </c>
      <c r="C4" t="s">
        <v>80</v>
      </c>
      <c r="D4" t="s">
        <v>84</v>
      </c>
      <c r="E4" t="s">
        <v>84</v>
      </c>
      <c r="F4" s="6" t="str">
        <f t="shared" si="0"/>
        <v>INSERT INTO used_devices(id, user_id, device_id, created_at, updated_at) VALUES (DEFAULT, (SELECT id FROM users WHERE email = 'user3@movie.com'), (SELECT id FROM devices WHERE device_name = 'Desktop'), now(), now());</v>
      </c>
    </row>
    <row r="5" spans="1:6" x14ac:dyDescent="0.25">
      <c r="A5" t="s">
        <v>76</v>
      </c>
      <c r="B5" t="str">
        <f>users!B5</f>
        <v>user4@movie.com</v>
      </c>
      <c r="C5" t="s">
        <v>81</v>
      </c>
      <c r="D5" t="s">
        <v>84</v>
      </c>
      <c r="E5" t="s">
        <v>84</v>
      </c>
      <c r="F5" s="6" t="str">
        <f t="shared" si="0"/>
        <v>INSERT INTO used_devices(id, user_id, device_id, created_at, updated_at) VALUES (DEFAULT, (SELECT id FROM users WHERE email = 'user4@movie.com'), (SELECT id FROM devices WHERE device_name = 'Television'), now(), now());</v>
      </c>
    </row>
    <row r="6" spans="1:6" x14ac:dyDescent="0.25">
      <c r="A6" t="s">
        <v>76</v>
      </c>
      <c r="B6" t="str">
        <f>users!B6</f>
        <v>user5@movie.com</v>
      </c>
      <c r="C6" t="s">
        <v>83</v>
      </c>
      <c r="D6" t="s">
        <v>84</v>
      </c>
      <c r="E6" t="s">
        <v>84</v>
      </c>
      <c r="F6" s="6" t="str">
        <f t="shared" si="0"/>
        <v>INSERT INTO used_devices(id, user_id, device_id, created_at, updated_at) VALUES (DEFAULT, (SELECT id FROM users WHERE email = 'user5@movie.com'), (SELECT id FROM devices WHERE device_name = 'Smartphone'), now(), now());</v>
      </c>
    </row>
    <row r="7" spans="1:6" x14ac:dyDescent="0.25">
      <c r="A7" t="s">
        <v>76</v>
      </c>
      <c r="B7" t="str">
        <f>users!B7</f>
        <v>user6@movie.com</v>
      </c>
      <c r="C7" t="s">
        <v>211</v>
      </c>
      <c r="D7" t="s">
        <v>84</v>
      </c>
      <c r="E7" t="s">
        <v>84</v>
      </c>
      <c r="F7" s="6" t="str">
        <f t="shared" si="0"/>
        <v>INSERT INTO used_devices(id, user_id, device_id, created_at, updated_at) VALUES (DEFAULT, (SELECT id FROM users WHERE email = 'user6@movie.com'), (SELECT id FROM devices WHERE device_name = 'Tablet'), now(), now());</v>
      </c>
    </row>
    <row r="8" spans="1:6" x14ac:dyDescent="0.25">
      <c r="A8" t="s">
        <v>76</v>
      </c>
      <c r="B8" t="str">
        <f>users!B8</f>
        <v>user7@movie.com</v>
      </c>
      <c r="C8" t="s">
        <v>82</v>
      </c>
      <c r="D8" t="s">
        <v>84</v>
      </c>
      <c r="E8" t="s">
        <v>84</v>
      </c>
      <c r="F8" s="6" t="str">
        <f t="shared" si="0"/>
        <v>INSERT INTO used_devices(id, user_id, device_id, created_at, updated_at) VALUES (DEFAULT, (SELECT id FROM users WHERE email = 'user7@movie.com'), (SELECT id FROM devices WHERE device_name = 'Theatre'), now(), now());</v>
      </c>
    </row>
    <row r="9" spans="1:6" x14ac:dyDescent="0.25">
      <c r="A9" t="s">
        <v>76</v>
      </c>
      <c r="B9" t="str">
        <f>users!B9</f>
        <v>user8@movie.com</v>
      </c>
      <c r="C9" t="s">
        <v>79</v>
      </c>
      <c r="D9" t="s">
        <v>84</v>
      </c>
      <c r="E9" t="s">
        <v>84</v>
      </c>
      <c r="F9" s="6" t="str">
        <f t="shared" si="0"/>
        <v>INSERT INTO used_devices(id, user_id, device_id, created_at, updated_at) VALUES (DEFAULT, (SELECT id FROM users WHERE email = 'user8@movie.com'), (SELECT id FROM devices WHERE device_name = 'Laptop'), now(), now());</v>
      </c>
    </row>
    <row r="10" spans="1:6" x14ac:dyDescent="0.25">
      <c r="A10" t="s">
        <v>76</v>
      </c>
      <c r="B10" t="str">
        <f>users!B10</f>
        <v>user9@movie.com</v>
      </c>
      <c r="C10" t="s">
        <v>80</v>
      </c>
      <c r="D10" t="s">
        <v>84</v>
      </c>
      <c r="E10" t="s">
        <v>84</v>
      </c>
      <c r="F10" s="6" t="str">
        <f t="shared" si="0"/>
        <v>INSERT INTO used_devices(id, user_id, device_id, created_at, updated_at) VALUES (DEFAULT, (SELECT id FROM users WHERE email = 'user9@movie.com'), (SELECT id FROM devices WHERE device_name = 'Desktop'), now(), now());</v>
      </c>
    </row>
    <row r="11" spans="1:6" x14ac:dyDescent="0.25">
      <c r="A11" t="s">
        <v>76</v>
      </c>
      <c r="B11" t="str">
        <f>users!B11</f>
        <v>user10@movie.com</v>
      </c>
      <c r="C11" t="s">
        <v>81</v>
      </c>
      <c r="D11" t="s">
        <v>84</v>
      </c>
      <c r="E11" t="s">
        <v>84</v>
      </c>
      <c r="F11" s="6" t="str">
        <f t="shared" si="0"/>
        <v>INSERT INTO used_devices(id, user_id, device_id, created_at, updated_at) VALUES (DEFAULT, (SELECT id FROM users WHERE email = 'user10@movie.com'), (SELECT id FROM devices WHERE device_name = 'Television'), now(), now());</v>
      </c>
    </row>
    <row r="12" spans="1:6" x14ac:dyDescent="0.25">
      <c r="A12" t="s">
        <v>76</v>
      </c>
      <c r="B12" t="str">
        <f>users!B12</f>
        <v>user11@movie.com</v>
      </c>
      <c r="C12" t="s">
        <v>83</v>
      </c>
      <c r="D12" t="s">
        <v>84</v>
      </c>
      <c r="E12" t="s">
        <v>84</v>
      </c>
      <c r="F12" s="6" t="str">
        <f t="shared" si="0"/>
        <v>INSERT INTO used_devices(id, user_id, device_id, created_at, updated_at) VALUES (DEFAULT, (SELECT id FROM users WHERE email = 'user11@movie.com'), (SELECT id FROM devices WHERE device_name = 'Smartphone'), now(), now());</v>
      </c>
    </row>
    <row r="13" spans="1:6" x14ac:dyDescent="0.25">
      <c r="A13" t="s">
        <v>76</v>
      </c>
      <c r="B13" t="str">
        <f>users!B13</f>
        <v>user12@movie.com</v>
      </c>
      <c r="C13" t="s">
        <v>211</v>
      </c>
      <c r="D13" t="s">
        <v>84</v>
      </c>
      <c r="E13" t="s">
        <v>84</v>
      </c>
      <c r="F13" s="6" t="str">
        <f t="shared" si="0"/>
        <v>INSERT INTO used_devices(id, user_id, device_id, created_at, updated_at) VALUES (DEFAULT, (SELECT id FROM users WHERE email = 'user12@movie.com'), (SELECT id FROM devices WHERE device_name = 'Tablet'), now(), now());</v>
      </c>
    </row>
    <row r="14" spans="1:6" x14ac:dyDescent="0.25">
      <c r="A14" t="s">
        <v>76</v>
      </c>
      <c r="B14" t="str">
        <f>users!B14</f>
        <v>user13@movie.com</v>
      </c>
      <c r="C14" t="s">
        <v>82</v>
      </c>
      <c r="D14" t="s">
        <v>84</v>
      </c>
      <c r="E14" t="s">
        <v>84</v>
      </c>
      <c r="F14" s="6" t="str">
        <f t="shared" si="0"/>
        <v>INSERT INTO used_devices(id, user_id, device_id, created_at, updated_at) VALUES (DEFAULT, (SELECT id FROM users WHERE email = 'user13@movie.com'), (SELECT id FROM devices WHERE device_name = 'Theatre'), now(), now());</v>
      </c>
    </row>
    <row r="15" spans="1:6" x14ac:dyDescent="0.25">
      <c r="A15" t="s">
        <v>76</v>
      </c>
      <c r="B15" t="str">
        <f>users!B15</f>
        <v>user14@movie.com</v>
      </c>
      <c r="C15" t="s">
        <v>79</v>
      </c>
      <c r="D15" t="s">
        <v>84</v>
      </c>
      <c r="E15" t="s">
        <v>84</v>
      </c>
      <c r="F15" s="6" t="str">
        <f t="shared" si="0"/>
        <v>INSERT INTO used_devices(id, user_id, device_id, created_at, updated_at) VALUES (DEFAULT, (SELECT id FROM users WHERE email = 'user14@movie.com'), (SELECT id FROM devices WHERE device_name = 'Laptop'), now(), now());</v>
      </c>
    </row>
    <row r="16" spans="1:6" x14ac:dyDescent="0.25">
      <c r="A16" t="s">
        <v>76</v>
      </c>
      <c r="B16" t="str">
        <f>users!B16</f>
        <v>user15@movie.com</v>
      </c>
      <c r="C16" t="s">
        <v>80</v>
      </c>
      <c r="D16" t="s">
        <v>84</v>
      </c>
      <c r="E16" t="s">
        <v>84</v>
      </c>
      <c r="F16" s="6" t="str">
        <f t="shared" si="0"/>
        <v>INSERT INTO used_devices(id, user_id, device_id, created_at, updated_at) VALUES (DEFAULT, (SELECT id FROM users WHERE email = 'user15@movie.com'), (SELECT id FROM devices WHERE device_name = 'Desktop'), now(), now());</v>
      </c>
    </row>
    <row r="17" spans="1:6" x14ac:dyDescent="0.25">
      <c r="A17" t="s">
        <v>76</v>
      </c>
      <c r="B17" t="str">
        <f>users!B17</f>
        <v>user16@movie.com</v>
      </c>
      <c r="C17" t="s">
        <v>81</v>
      </c>
      <c r="D17" t="s">
        <v>84</v>
      </c>
      <c r="E17" t="s">
        <v>84</v>
      </c>
      <c r="F17" s="6" t="str">
        <f t="shared" si="0"/>
        <v>INSERT INTO used_devices(id, user_id, device_id, created_at, updated_at) VALUES (DEFAULT, (SELECT id FROM users WHERE email = 'user16@movie.com'), (SELECT id FROM devices WHERE device_name = 'Television'), now(), now());</v>
      </c>
    </row>
    <row r="18" spans="1:6" x14ac:dyDescent="0.25">
      <c r="A18" t="s">
        <v>76</v>
      </c>
      <c r="B18" t="str">
        <f>users!B18</f>
        <v>user17@movie.com</v>
      </c>
      <c r="C18" t="s">
        <v>83</v>
      </c>
      <c r="D18" t="s">
        <v>84</v>
      </c>
      <c r="E18" t="s">
        <v>84</v>
      </c>
      <c r="F18" s="6" t="str">
        <f t="shared" si="0"/>
        <v>INSERT INTO used_devices(id, user_id, device_id, created_at, updated_at) VALUES (DEFAULT, (SELECT id FROM users WHERE email = 'user17@movie.com'), (SELECT id FROM devices WHERE device_name = 'Smartphone'), now(), now());</v>
      </c>
    </row>
    <row r="19" spans="1:6" x14ac:dyDescent="0.25">
      <c r="A19" t="s">
        <v>76</v>
      </c>
      <c r="B19" t="str">
        <f>users!B19</f>
        <v>user18@movie.com</v>
      </c>
      <c r="C19" t="s">
        <v>211</v>
      </c>
      <c r="D19" t="s">
        <v>84</v>
      </c>
      <c r="E19" t="s">
        <v>84</v>
      </c>
      <c r="F19" s="6" t="str">
        <f t="shared" si="0"/>
        <v>INSERT INTO used_devices(id, user_id, device_id, created_at, updated_at) VALUES (DEFAULT, (SELECT id FROM users WHERE email = 'user18@movie.com'), (SELECT id FROM devices WHERE device_name = 'Tablet'), now(), now());</v>
      </c>
    </row>
    <row r="20" spans="1:6" x14ac:dyDescent="0.25">
      <c r="A20" t="s">
        <v>76</v>
      </c>
      <c r="B20" t="str">
        <f>users!B20</f>
        <v>user19@movie.com</v>
      </c>
      <c r="C20" t="s">
        <v>82</v>
      </c>
      <c r="D20" t="s">
        <v>84</v>
      </c>
      <c r="E20" t="s">
        <v>84</v>
      </c>
      <c r="F20" s="6" t="str">
        <f t="shared" si="0"/>
        <v>INSERT INTO used_devices(id, user_id, device_id, created_at, updated_at) VALUES (DEFAULT, (SELECT id FROM users WHERE email = 'user19@movie.com'), (SELECT id FROM devices WHERE device_name = 'Theatre'), now(), now());</v>
      </c>
    </row>
    <row r="21" spans="1:6" x14ac:dyDescent="0.25">
      <c r="A21" t="s">
        <v>76</v>
      </c>
      <c r="B21" t="str">
        <f>users!B21</f>
        <v>user20@movie.com</v>
      </c>
      <c r="C21" t="s">
        <v>79</v>
      </c>
      <c r="D21" t="s">
        <v>84</v>
      </c>
      <c r="E21" t="s">
        <v>84</v>
      </c>
      <c r="F21" s="6" t="str">
        <f t="shared" si="0"/>
        <v>INSERT INTO used_devices(id, user_id, device_id, created_at, updated_at) VALUES (DEFAULT, (SELECT id FROM users WHERE email = 'user20@movie.com'), (SELECT id FROM devices WHERE device_name = 'Laptop'), now(), now());</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workbookViewId="0">
      <selection activeCell="D32" sqref="D32"/>
    </sheetView>
  </sheetViews>
  <sheetFormatPr defaultRowHeight="15" x14ac:dyDescent="0.25"/>
  <cols>
    <col min="1" max="1" width="11.42578125" customWidth="1"/>
    <col min="2" max="2" width="14.28515625" bestFit="1" customWidth="1"/>
    <col min="3" max="4" width="11.42578125" customWidth="1"/>
    <col min="5" max="5" width="103.28515625" style="6" bestFit="1" customWidth="1"/>
  </cols>
  <sheetData>
    <row r="1" spans="1:5" x14ac:dyDescent="0.25">
      <c r="A1" s="2" t="s">
        <v>0</v>
      </c>
      <c r="B1" s="3" t="s">
        <v>20</v>
      </c>
      <c r="C1" s="3" t="s">
        <v>4</v>
      </c>
      <c r="D1" s="3" t="s">
        <v>5</v>
      </c>
      <c r="E1" s="5" t="s">
        <v>6</v>
      </c>
    </row>
    <row r="2" spans="1:5" x14ac:dyDescent="0.25">
      <c r="A2" t="s">
        <v>76</v>
      </c>
      <c r="B2" s="1" t="s">
        <v>21</v>
      </c>
      <c r="C2" t="s">
        <v>84</v>
      </c>
      <c r="D2" t="s">
        <v>84</v>
      </c>
      <c r="E2" s="6" t="str">
        <f xml:space="preserve"> "INSERT INTO genres("&amp;A$1&amp;", "&amp;B$1&amp;", "&amp;C$1&amp;", "&amp;D$1&amp;") VALUES ("&amp;A2&amp;", '"&amp;B2&amp;"', "&amp;C2&amp;", "&amp;D2&amp;");"</f>
        <v>INSERT INTO genres(id, genre_name, created_at, updated_at) VALUES (DEFAULT, 'Action', now(), now());</v>
      </c>
    </row>
    <row r="3" spans="1:5" x14ac:dyDescent="0.25">
      <c r="A3" t="s">
        <v>76</v>
      </c>
      <c r="B3" s="1" t="s">
        <v>22</v>
      </c>
      <c r="C3" t="s">
        <v>84</v>
      </c>
      <c r="D3" t="s">
        <v>84</v>
      </c>
      <c r="E3" s="6" t="str">
        <f t="shared" ref="E3:E31" si="0" xml:space="preserve"> "INSERT INTO genres("&amp;A$1&amp;", "&amp;B$1&amp;", "&amp;C$1&amp;", "&amp;D$1&amp;") VALUES ("&amp;A3&amp;", '"&amp;B3&amp;"', "&amp;C3&amp;", "&amp;D3&amp;");"</f>
        <v>INSERT INTO genres(id, genre_name, created_at, updated_at) VALUES (DEFAULT, 'Adventure', now(), now());</v>
      </c>
    </row>
    <row r="4" spans="1:5" x14ac:dyDescent="0.25">
      <c r="A4" t="s">
        <v>76</v>
      </c>
      <c r="B4" s="1" t="s">
        <v>23</v>
      </c>
      <c r="C4" t="s">
        <v>84</v>
      </c>
      <c r="D4" t="s">
        <v>84</v>
      </c>
      <c r="E4" s="6" t="str">
        <f t="shared" si="0"/>
        <v>INSERT INTO genres(id, genre_name, created_at, updated_at) VALUES (DEFAULT, 'Animation', now(), now());</v>
      </c>
    </row>
    <row r="5" spans="1:5" x14ac:dyDescent="0.25">
      <c r="A5" t="s">
        <v>76</v>
      </c>
      <c r="B5" s="1" t="s">
        <v>24</v>
      </c>
      <c r="C5" t="s">
        <v>84</v>
      </c>
      <c r="D5" t="s">
        <v>84</v>
      </c>
      <c r="E5" s="6" t="str">
        <f t="shared" si="0"/>
        <v>INSERT INTO genres(id, genre_name, created_at, updated_at) VALUES (DEFAULT, 'Biography', now(), now());</v>
      </c>
    </row>
    <row r="6" spans="1:5" x14ac:dyDescent="0.25">
      <c r="A6" t="s">
        <v>76</v>
      </c>
      <c r="B6" s="1" t="s">
        <v>25</v>
      </c>
      <c r="C6" t="s">
        <v>84</v>
      </c>
      <c r="D6" t="s">
        <v>84</v>
      </c>
      <c r="E6" s="6" t="str">
        <f t="shared" si="0"/>
        <v>INSERT INTO genres(id, genre_name, created_at, updated_at) VALUES (DEFAULT, 'Comedy', now(), now());</v>
      </c>
    </row>
    <row r="7" spans="1:5" x14ac:dyDescent="0.25">
      <c r="A7" t="s">
        <v>76</v>
      </c>
      <c r="B7" s="1" t="s">
        <v>26</v>
      </c>
      <c r="C7" t="s">
        <v>84</v>
      </c>
      <c r="D7" t="s">
        <v>84</v>
      </c>
      <c r="E7" s="6" t="str">
        <f t="shared" si="0"/>
        <v>INSERT INTO genres(id, genre_name, created_at, updated_at) VALUES (DEFAULT, 'Crime', now(), now());</v>
      </c>
    </row>
    <row r="8" spans="1:5" x14ac:dyDescent="0.25">
      <c r="A8" t="s">
        <v>76</v>
      </c>
      <c r="B8" s="1" t="s">
        <v>27</v>
      </c>
      <c r="C8" t="s">
        <v>84</v>
      </c>
      <c r="D8" t="s">
        <v>84</v>
      </c>
      <c r="E8" s="6" t="str">
        <f t="shared" si="0"/>
        <v>INSERT INTO genres(id, genre_name, created_at, updated_at) VALUES (DEFAULT, 'Documentary', now(), now());</v>
      </c>
    </row>
    <row r="9" spans="1:5" x14ac:dyDescent="0.25">
      <c r="A9" t="s">
        <v>76</v>
      </c>
      <c r="B9" s="1" t="s">
        <v>28</v>
      </c>
      <c r="C9" t="s">
        <v>84</v>
      </c>
      <c r="D9" t="s">
        <v>84</v>
      </c>
      <c r="E9" s="6" t="str">
        <f t="shared" si="0"/>
        <v>INSERT INTO genres(id, genre_name, created_at, updated_at) VALUES (DEFAULT, 'Drama', now(), now());</v>
      </c>
    </row>
    <row r="10" spans="1:5" x14ac:dyDescent="0.25">
      <c r="A10" t="s">
        <v>76</v>
      </c>
      <c r="B10" s="1" t="s">
        <v>29</v>
      </c>
      <c r="C10" t="s">
        <v>84</v>
      </c>
      <c r="D10" t="s">
        <v>84</v>
      </c>
      <c r="E10" s="6" t="str">
        <f t="shared" si="0"/>
        <v>INSERT INTO genres(id, genre_name, created_at, updated_at) VALUES (DEFAULT, 'Family', now(), now());</v>
      </c>
    </row>
    <row r="11" spans="1:5" x14ac:dyDescent="0.25">
      <c r="A11" t="s">
        <v>76</v>
      </c>
      <c r="B11" s="1" t="s">
        <v>30</v>
      </c>
      <c r="C11" t="s">
        <v>84</v>
      </c>
      <c r="D11" t="s">
        <v>84</v>
      </c>
      <c r="E11" s="6" t="str">
        <f t="shared" si="0"/>
        <v>INSERT INTO genres(id, genre_name, created_at, updated_at) VALUES (DEFAULT, 'Fantasy', now(), now());</v>
      </c>
    </row>
    <row r="12" spans="1:5" x14ac:dyDescent="0.25">
      <c r="A12" t="s">
        <v>76</v>
      </c>
      <c r="B12" s="1" t="s">
        <v>31</v>
      </c>
      <c r="C12" t="s">
        <v>84</v>
      </c>
      <c r="D12" t="s">
        <v>84</v>
      </c>
      <c r="E12" s="6" t="str">
        <f t="shared" si="0"/>
        <v>INSERT INTO genres(id, genre_name, created_at, updated_at) VALUES (DEFAULT, 'Film-Noir', now(), now());</v>
      </c>
    </row>
    <row r="13" spans="1:5" x14ac:dyDescent="0.25">
      <c r="A13" t="s">
        <v>76</v>
      </c>
      <c r="B13" s="1" t="s">
        <v>32</v>
      </c>
      <c r="C13" t="s">
        <v>84</v>
      </c>
      <c r="D13" t="s">
        <v>84</v>
      </c>
      <c r="E13" s="6" t="str">
        <f t="shared" si="0"/>
        <v>INSERT INTO genres(id, genre_name, created_at, updated_at) VALUES (DEFAULT, 'History', now(), now());</v>
      </c>
    </row>
    <row r="14" spans="1:5" x14ac:dyDescent="0.25">
      <c r="A14" t="s">
        <v>76</v>
      </c>
      <c r="B14" s="1" t="s">
        <v>33</v>
      </c>
      <c r="C14" t="s">
        <v>84</v>
      </c>
      <c r="D14" t="s">
        <v>84</v>
      </c>
      <c r="E14" s="6" t="str">
        <f t="shared" si="0"/>
        <v>INSERT INTO genres(id, genre_name, created_at, updated_at) VALUES (DEFAULT, 'Horror', now(), now());</v>
      </c>
    </row>
    <row r="15" spans="1:5" x14ac:dyDescent="0.25">
      <c r="A15" t="s">
        <v>76</v>
      </c>
      <c r="B15" s="1" t="s">
        <v>34</v>
      </c>
      <c r="C15" t="s">
        <v>84</v>
      </c>
      <c r="D15" t="s">
        <v>84</v>
      </c>
      <c r="E15" s="6" t="str">
        <f t="shared" si="0"/>
        <v>INSERT INTO genres(id, genre_name, created_at, updated_at) VALUES (DEFAULT, 'Romance', now(), now());</v>
      </c>
    </row>
    <row r="16" spans="1:5" x14ac:dyDescent="0.25">
      <c r="A16" t="s">
        <v>76</v>
      </c>
      <c r="B16" s="1" t="s">
        <v>35</v>
      </c>
      <c r="C16" t="s">
        <v>84</v>
      </c>
      <c r="D16" t="s">
        <v>84</v>
      </c>
      <c r="E16" s="6" t="str">
        <f t="shared" si="0"/>
        <v>INSERT INTO genres(id, genre_name, created_at, updated_at) VALUES (DEFAULT, 'Musical', now(), now());</v>
      </c>
    </row>
    <row r="17" spans="1:5" x14ac:dyDescent="0.25">
      <c r="A17" t="s">
        <v>76</v>
      </c>
      <c r="B17" s="1" t="s">
        <v>36</v>
      </c>
      <c r="C17" t="s">
        <v>84</v>
      </c>
      <c r="D17" t="s">
        <v>84</v>
      </c>
      <c r="E17" s="6" t="str">
        <f t="shared" si="0"/>
        <v>INSERT INTO genres(id, genre_name, created_at, updated_at) VALUES (DEFAULT, 'Mystery', now(), now());</v>
      </c>
    </row>
    <row r="18" spans="1:5" x14ac:dyDescent="0.25">
      <c r="A18" t="s">
        <v>76</v>
      </c>
      <c r="B18" s="1" t="s">
        <v>37</v>
      </c>
      <c r="C18" t="s">
        <v>84</v>
      </c>
      <c r="D18" t="s">
        <v>84</v>
      </c>
      <c r="E18" s="6" t="str">
        <f t="shared" si="0"/>
        <v>INSERT INTO genres(id, genre_name, created_at, updated_at) VALUES (DEFAULT, 'Science Fiction', now(), now());</v>
      </c>
    </row>
    <row r="19" spans="1:5" x14ac:dyDescent="0.25">
      <c r="A19" t="s">
        <v>76</v>
      </c>
      <c r="B19" s="1" t="s">
        <v>38</v>
      </c>
      <c r="C19" t="s">
        <v>84</v>
      </c>
      <c r="D19" t="s">
        <v>84</v>
      </c>
      <c r="E19" s="6" t="str">
        <f t="shared" si="0"/>
        <v>INSERT INTO genres(id, genre_name, created_at, updated_at) VALUES (DEFAULT, 'Sport', now(), now());</v>
      </c>
    </row>
    <row r="20" spans="1:5" x14ac:dyDescent="0.25">
      <c r="A20" t="s">
        <v>76</v>
      </c>
      <c r="B20" s="1" t="s">
        <v>39</v>
      </c>
      <c r="C20" t="s">
        <v>84</v>
      </c>
      <c r="D20" t="s">
        <v>84</v>
      </c>
      <c r="E20" s="6" t="str">
        <f t="shared" si="0"/>
        <v>INSERT INTO genres(id, genre_name, created_at, updated_at) VALUES (DEFAULT, 'Thriller', now(), now());</v>
      </c>
    </row>
    <row r="21" spans="1:5" x14ac:dyDescent="0.25">
      <c r="A21" t="s">
        <v>76</v>
      </c>
      <c r="B21" s="1" t="s">
        <v>40</v>
      </c>
      <c r="C21" t="s">
        <v>84</v>
      </c>
      <c r="D21" t="s">
        <v>84</v>
      </c>
      <c r="E21" s="6" t="str">
        <f t="shared" si="0"/>
        <v>INSERT INTO genres(id, genre_name, created_at, updated_at) VALUES (DEFAULT, 'War', now(), now());</v>
      </c>
    </row>
    <row r="22" spans="1:5" x14ac:dyDescent="0.25">
      <c r="A22" t="s">
        <v>76</v>
      </c>
      <c r="B22" s="1" t="s">
        <v>41</v>
      </c>
      <c r="C22" t="s">
        <v>84</v>
      </c>
      <c r="D22" t="s">
        <v>84</v>
      </c>
      <c r="E22" s="6" t="str">
        <f t="shared" si="0"/>
        <v>INSERT INTO genres(id, genre_name, created_at, updated_at) VALUES (DEFAULT, 'Western', now(), now());</v>
      </c>
    </row>
    <row r="23" spans="1:5" x14ac:dyDescent="0.25">
      <c r="A23" t="s">
        <v>76</v>
      </c>
      <c r="B23" s="1" t="s">
        <v>42</v>
      </c>
      <c r="C23" t="s">
        <v>84</v>
      </c>
      <c r="D23" t="s">
        <v>84</v>
      </c>
      <c r="E23" s="6" t="str">
        <f t="shared" si="0"/>
        <v>INSERT INTO genres(id, genre_name, created_at, updated_at) VALUES (DEFAULT, 'Anime', now(), now());</v>
      </c>
    </row>
    <row r="24" spans="1:5" x14ac:dyDescent="0.25">
      <c r="A24" t="s">
        <v>76</v>
      </c>
      <c r="B24" s="1" t="s">
        <v>43</v>
      </c>
      <c r="C24" t="s">
        <v>84</v>
      </c>
      <c r="D24" t="s">
        <v>84</v>
      </c>
      <c r="E24" s="6" t="str">
        <f t="shared" si="0"/>
        <v>INSERT INTO genres(id, genre_name, created_at, updated_at) VALUES (DEFAULT, 'Adult', now(), now());</v>
      </c>
    </row>
    <row r="25" spans="1:5" x14ac:dyDescent="0.25">
      <c r="A25" t="s">
        <v>76</v>
      </c>
      <c r="B25" s="1" t="s">
        <v>44</v>
      </c>
      <c r="C25" t="s">
        <v>84</v>
      </c>
      <c r="D25" t="s">
        <v>84</v>
      </c>
      <c r="E25" s="6" t="str">
        <f t="shared" si="0"/>
        <v>INSERT INTO genres(id, genre_name, created_at, updated_at) VALUES (DEFAULT, 'Space', now(), now());</v>
      </c>
    </row>
    <row r="26" spans="1:5" x14ac:dyDescent="0.25">
      <c r="A26" t="s">
        <v>76</v>
      </c>
      <c r="B26" s="1" t="s">
        <v>45</v>
      </c>
      <c r="C26" t="s">
        <v>84</v>
      </c>
      <c r="D26" t="s">
        <v>84</v>
      </c>
      <c r="E26" s="6" t="str">
        <f t="shared" si="0"/>
        <v>INSERT INTO genres(id, genre_name, created_at, updated_at) VALUES (DEFAULT, 'Political', now(), now());</v>
      </c>
    </row>
    <row r="27" spans="1:5" x14ac:dyDescent="0.25">
      <c r="A27" t="s">
        <v>76</v>
      </c>
      <c r="B27" s="1" t="s">
        <v>46</v>
      </c>
      <c r="C27" t="s">
        <v>84</v>
      </c>
      <c r="D27" t="s">
        <v>84</v>
      </c>
      <c r="E27" s="6" t="str">
        <f t="shared" si="0"/>
        <v>INSERT INTO genres(id, genre_name, created_at, updated_at) VALUES (DEFAULT, 'Faith', now(), now());</v>
      </c>
    </row>
    <row r="28" spans="1:5" x14ac:dyDescent="0.25">
      <c r="A28" t="s">
        <v>76</v>
      </c>
      <c r="B28" s="1" t="s">
        <v>47</v>
      </c>
      <c r="C28" t="s">
        <v>84</v>
      </c>
      <c r="D28" t="s">
        <v>84</v>
      </c>
      <c r="E28" s="6" t="str">
        <f t="shared" si="0"/>
        <v>INSERT INTO genres(id, genre_name, created_at, updated_at) VALUES (DEFAULT, 'Independent', now(), now());</v>
      </c>
    </row>
    <row r="29" spans="1:5" x14ac:dyDescent="0.25">
      <c r="A29" t="s">
        <v>76</v>
      </c>
      <c r="B29" s="1" t="s">
        <v>48</v>
      </c>
      <c r="C29" t="s">
        <v>84</v>
      </c>
      <c r="D29" t="s">
        <v>84</v>
      </c>
      <c r="E29" s="6" t="str">
        <f t="shared" si="0"/>
        <v>INSERT INTO genres(id, genre_name, created_at, updated_at) VALUES (DEFAULT, 'Video Game', now(), now());</v>
      </c>
    </row>
    <row r="30" spans="1:5" x14ac:dyDescent="0.25">
      <c r="A30" t="s">
        <v>76</v>
      </c>
      <c r="B30" s="1" t="s">
        <v>49</v>
      </c>
      <c r="C30" t="s">
        <v>84</v>
      </c>
      <c r="D30" t="s">
        <v>84</v>
      </c>
      <c r="E30" s="6" t="str">
        <f t="shared" si="0"/>
        <v>INSERT INTO genres(id, genre_name, created_at, updated_at) VALUES (DEFAULT, 'Novel', now(), now());</v>
      </c>
    </row>
    <row r="31" spans="1:5" x14ac:dyDescent="0.25">
      <c r="B31"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7"/>
  <sheetViews>
    <sheetView workbookViewId="0">
      <selection activeCell="C11" sqref="C11"/>
    </sheetView>
  </sheetViews>
  <sheetFormatPr defaultRowHeight="15" x14ac:dyDescent="0.25"/>
  <cols>
    <col min="1" max="1" width="11.42578125" customWidth="1"/>
    <col min="2" max="2" width="94.140625" bestFit="1" customWidth="1"/>
    <col min="3" max="5" width="11.42578125" customWidth="1"/>
    <col min="6" max="6" width="245.42578125" style="6" bestFit="1" customWidth="1"/>
  </cols>
  <sheetData>
    <row r="1" spans="1:6" x14ac:dyDescent="0.25">
      <c r="A1" s="2" t="s">
        <v>0</v>
      </c>
      <c r="B1" s="3" t="s">
        <v>50</v>
      </c>
      <c r="C1" s="3" t="s">
        <v>51</v>
      </c>
      <c r="D1" s="3" t="s">
        <v>4</v>
      </c>
      <c r="E1" s="3" t="s">
        <v>5</v>
      </c>
      <c r="F1" s="5" t="s">
        <v>6</v>
      </c>
    </row>
    <row r="2" spans="1:6" x14ac:dyDescent="0.25">
      <c r="A2" t="s">
        <v>76</v>
      </c>
      <c r="B2" t="str">
        <f xml:space="preserve"> "(SELECT id FROM profiles WHERE users.id = profile.user_id AND users.email = '"&amp;users!B2&amp;"')"</f>
        <v>(SELECT id FROM profiles WHERE users.id = profile.user_id AND users.email = 'user1@movie.com')</v>
      </c>
      <c r="C2" s="1" t="s">
        <v>21</v>
      </c>
      <c r="D2" t="s">
        <v>84</v>
      </c>
      <c r="E2" t="s">
        <v>84</v>
      </c>
      <c r="F2" s="6" t="str">
        <f xml:space="preserve"> "INSERT INTO likes_genres("&amp;A$1&amp;", "&amp;B$1&amp;", "&amp;C$1&amp;", "&amp;D$1&amp;", "&amp;E$1&amp;") VALUES ("&amp;A2&amp;", "&amp;B2&amp;", (SELECT id FROM profiles WHERE genre_name = '"&amp;C2&amp;"'), "&amp;D2&amp;", "&amp;E2&amp;");"</f>
        <v>INSERT INTO likes_genres(id, profile_id, genre_id, created_at, updated_at) VALUES (DEFAULT, (SELECT id FROM profiles WHERE users.id = profile.user_id AND users.email = 'user1@movie.com'), (SELECT id FROM profiles WHERE genre_name = 'Action'), now(), now());</v>
      </c>
    </row>
    <row r="3" spans="1:6" x14ac:dyDescent="0.25">
      <c r="A3" t="s">
        <v>76</v>
      </c>
      <c r="B3" t="str">
        <f xml:space="preserve"> "(SELECT id FROM profiles WHERE users.id = profile.user_id AND users.email = '"&amp;users!B3&amp;"')"</f>
        <v>(SELECT id FROM profiles WHERE users.id = profile.user_id AND users.email = 'user2@movie.com')</v>
      </c>
      <c r="C3" s="1" t="s">
        <v>22</v>
      </c>
      <c r="D3" t="s">
        <v>84</v>
      </c>
      <c r="E3" t="s">
        <v>84</v>
      </c>
      <c r="F3" s="6" t="str">
        <f t="shared" ref="F3:F66" si="0" xml:space="preserve"> "INSERT INTO likes_genres("&amp;A$1&amp;", "&amp;B$1&amp;", "&amp;C$1&amp;", "&amp;D$1&amp;", "&amp;E$1&amp;") VALUES ("&amp;A3&amp;", "&amp;B3&amp;", (SELECT id FROM profiles WHERE genre_name = '"&amp;C3&amp;"'), "&amp;D3&amp;", "&amp;E3&amp;");"</f>
        <v>INSERT INTO likes_genres(id, profile_id, genre_id, created_at, updated_at) VALUES (DEFAULT, (SELECT id FROM profiles WHERE users.id = profile.user_id AND users.email = 'user2@movie.com'), (SELECT id FROM profiles WHERE genre_name = 'Adventure'), now(), now());</v>
      </c>
    </row>
    <row r="4" spans="1:6" x14ac:dyDescent="0.25">
      <c r="A4" t="s">
        <v>76</v>
      </c>
      <c r="B4" t="str">
        <f xml:space="preserve"> "(SELECT id FROM profiles WHERE users.id = profile.user_id AND users.email = '"&amp;users!B4&amp;"')"</f>
        <v>(SELECT id FROM profiles WHERE users.id = profile.user_id AND users.email = 'user3@movie.com')</v>
      </c>
      <c r="C4" s="1" t="s">
        <v>23</v>
      </c>
      <c r="D4" t="s">
        <v>84</v>
      </c>
      <c r="E4" t="s">
        <v>84</v>
      </c>
      <c r="F4" s="6" t="str">
        <f t="shared" si="0"/>
        <v>INSERT INTO likes_genres(id, profile_id, genre_id, created_at, updated_at) VALUES (DEFAULT, (SELECT id FROM profiles WHERE users.id = profile.user_id AND users.email = 'user3@movie.com'), (SELECT id FROM profiles WHERE genre_name = 'Animation'), now(), now());</v>
      </c>
    </row>
    <row r="5" spans="1:6" x14ac:dyDescent="0.25">
      <c r="A5" t="s">
        <v>76</v>
      </c>
      <c r="B5" t="str">
        <f xml:space="preserve"> "(SELECT id FROM profiles WHERE users.id = profile.user_id AND users.email = '"&amp;users!B5&amp;"')"</f>
        <v>(SELECT id FROM profiles WHERE users.id = profile.user_id AND users.email = 'user4@movie.com')</v>
      </c>
      <c r="C5" s="1" t="s">
        <v>24</v>
      </c>
      <c r="D5" t="s">
        <v>84</v>
      </c>
      <c r="E5" t="s">
        <v>84</v>
      </c>
      <c r="F5" s="6" t="str">
        <f t="shared" si="0"/>
        <v>INSERT INTO likes_genres(id, profile_id, genre_id, created_at, updated_at) VALUES (DEFAULT, (SELECT id FROM profiles WHERE users.id = profile.user_id AND users.email = 'user4@movie.com'), (SELECT id FROM profiles WHERE genre_name = 'Biography'), now(), now());</v>
      </c>
    </row>
    <row r="6" spans="1:6" x14ac:dyDescent="0.25">
      <c r="A6" t="s">
        <v>76</v>
      </c>
      <c r="B6" t="str">
        <f xml:space="preserve"> "(SELECT id FROM profiles WHERE users.id = profile.user_id AND users.email = '"&amp;users!B6&amp;"')"</f>
        <v>(SELECT id FROM profiles WHERE users.id = profile.user_id AND users.email = 'user5@movie.com')</v>
      </c>
      <c r="C6" s="1" t="s">
        <v>25</v>
      </c>
      <c r="D6" t="s">
        <v>84</v>
      </c>
      <c r="E6" t="s">
        <v>84</v>
      </c>
      <c r="F6" s="6" t="str">
        <f t="shared" si="0"/>
        <v>INSERT INTO likes_genres(id, profile_id, genre_id, created_at, updated_at) VALUES (DEFAULT, (SELECT id FROM profiles WHERE users.id = profile.user_id AND users.email = 'user5@movie.com'), (SELECT id FROM profiles WHERE genre_name = 'Comedy'), now(), now());</v>
      </c>
    </row>
    <row r="7" spans="1:6" x14ac:dyDescent="0.25">
      <c r="A7" t="s">
        <v>76</v>
      </c>
      <c r="B7" t="str">
        <f xml:space="preserve"> "(SELECT id FROM profiles WHERE users.id = profile.user_id AND users.email = '"&amp;users!B7&amp;"')"</f>
        <v>(SELECT id FROM profiles WHERE users.id = profile.user_id AND users.email = 'user6@movie.com')</v>
      </c>
      <c r="C7" s="1" t="s">
        <v>26</v>
      </c>
      <c r="D7" t="s">
        <v>84</v>
      </c>
      <c r="E7" t="s">
        <v>84</v>
      </c>
      <c r="F7" s="6" t="str">
        <f t="shared" si="0"/>
        <v>INSERT INTO likes_genres(id, profile_id, genre_id, created_at, updated_at) VALUES (DEFAULT, (SELECT id FROM profiles WHERE users.id = profile.user_id AND users.email = 'user6@movie.com'), (SELECT id FROM profiles WHERE genre_name = 'Crime'), now(), now());</v>
      </c>
    </row>
    <row r="8" spans="1:6" x14ac:dyDescent="0.25">
      <c r="A8" t="s">
        <v>76</v>
      </c>
      <c r="B8" t="str">
        <f xml:space="preserve"> "(SELECT id FROM profiles WHERE users.id = profile.user_id AND users.email = '"&amp;users!B8&amp;"')"</f>
        <v>(SELECT id FROM profiles WHERE users.id = profile.user_id AND users.email = 'user7@movie.com')</v>
      </c>
      <c r="C8" s="1" t="s">
        <v>27</v>
      </c>
      <c r="D8" t="s">
        <v>84</v>
      </c>
      <c r="E8" t="s">
        <v>84</v>
      </c>
      <c r="F8" s="6" t="str">
        <f t="shared" si="0"/>
        <v>INSERT INTO likes_genres(id, profile_id, genre_id, created_at, updated_at) VALUES (DEFAULT, (SELECT id FROM profiles WHERE users.id = profile.user_id AND users.email = 'user7@movie.com'), (SELECT id FROM profiles WHERE genre_name = 'Documentary'), now(), now());</v>
      </c>
    </row>
    <row r="9" spans="1:6" x14ac:dyDescent="0.25">
      <c r="A9" t="s">
        <v>76</v>
      </c>
      <c r="B9" t="str">
        <f xml:space="preserve"> "(SELECT id FROM profiles WHERE users.id = profile.user_id AND users.email = '"&amp;users!B9&amp;"')"</f>
        <v>(SELECT id FROM profiles WHERE users.id = profile.user_id AND users.email = 'user8@movie.com')</v>
      </c>
      <c r="C9" s="1" t="s">
        <v>28</v>
      </c>
      <c r="D9" t="s">
        <v>84</v>
      </c>
      <c r="E9" t="s">
        <v>84</v>
      </c>
      <c r="F9" s="6" t="str">
        <f t="shared" si="0"/>
        <v>INSERT INTO likes_genres(id, profile_id, genre_id, created_at, updated_at) VALUES (DEFAULT, (SELECT id FROM profiles WHERE users.id = profile.user_id AND users.email = 'user8@movie.com'), (SELECT id FROM profiles WHERE genre_name = 'Drama'), now(), now());</v>
      </c>
    </row>
    <row r="10" spans="1:6" x14ac:dyDescent="0.25">
      <c r="A10" t="s">
        <v>76</v>
      </c>
      <c r="B10" t="str">
        <f xml:space="preserve"> "(SELECT id FROM profiles WHERE users.id = profile.user_id AND users.email = '"&amp;users!B10&amp;"')"</f>
        <v>(SELECT id FROM profiles WHERE users.id = profile.user_id AND users.email = 'user9@movie.com')</v>
      </c>
      <c r="C10" s="1" t="s">
        <v>29</v>
      </c>
      <c r="D10" t="s">
        <v>84</v>
      </c>
      <c r="E10" t="s">
        <v>84</v>
      </c>
      <c r="F10" s="6" t="str">
        <f t="shared" si="0"/>
        <v>INSERT INTO likes_genres(id, profile_id, genre_id, created_at, updated_at) VALUES (DEFAULT, (SELECT id FROM profiles WHERE users.id = profile.user_id AND users.email = 'user9@movie.com'), (SELECT id FROM profiles WHERE genre_name = 'Family'), now(), now());</v>
      </c>
    </row>
    <row r="11" spans="1:6" x14ac:dyDescent="0.25">
      <c r="A11" t="s">
        <v>76</v>
      </c>
      <c r="B11" t="str">
        <f xml:space="preserve"> "(SELECT id FROM profiles WHERE users.id = profile.user_id AND users.email = '"&amp;users!B11&amp;"')"</f>
        <v>(SELECT id FROM profiles WHERE users.id = profile.user_id AND users.email = 'user10@movie.com')</v>
      </c>
      <c r="C11" s="1" t="s">
        <v>30</v>
      </c>
      <c r="D11" t="s">
        <v>84</v>
      </c>
      <c r="E11" t="s">
        <v>84</v>
      </c>
      <c r="F11" s="6" t="str">
        <f t="shared" si="0"/>
        <v>INSERT INTO likes_genres(id, profile_id, genre_id, created_at, updated_at) VALUES (DEFAULT, (SELECT id FROM profiles WHERE users.id = profile.user_id AND users.email = 'user10@movie.com'), (SELECT id FROM profiles WHERE genre_name = 'Fantasy'), now(), now());</v>
      </c>
    </row>
    <row r="12" spans="1:6" x14ac:dyDescent="0.25">
      <c r="A12" t="s">
        <v>76</v>
      </c>
      <c r="B12" t="str">
        <f xml:space="preserve"> "(SELECT id FROM profiles WHERE users.id = profile.user_id AND users.email = '"&amp;users!B12&amp;"')"</f>
        <v>(SELECT id FROM profiles WHERE users.id = profile.user_id AND users.email = 'user11@movie.com')</v>
      </c>
      <c r="C12" s="1" t="s">
        <v>31</v>
      </c>
      <c r="D12" t="s">
        <v>84</v>
      </c>
      <c r="E12" t="s">
        <v>84</v>
      </c>
      <c r="F12" s="6" t="str">
        <f t="shared" si="0"/>
        <v>INSERT INTO likes_genres(id, profile_id, genre_id, created_at, updated_at) VALUES (DEFAULT, (SELECT id FROM profiles WHERE users.id = profile.user_id AND users.email = 'user11@movie.com'), (SELECT id FROM profiles WHERE genre_name = 'Film-Noir'), now(), now());</v>
      </c>
    </row>
    <row r="13" spans="1:6" x14ac:dyDescent="0.25">
      <c r="A13" t="s">
        <v>76</v>
      </c>
      <c r="B13" t="str">
        <f xml:space="preserve"> "(SELECT id FROM profiles WHERE users.id = profile.user_id AND users.email = '"&amp;users!B13&amp;"')"</f>
        <v>(SELECT id FROM profiles WHERE users.id = profile.user_id AND users.email = 'user12@movie.com')</v>
      </c>
      <c r="C13" s="1" t="s">
        <v>32</v>
      </c>
      <c r="D13" t="s">
        <v>84</v>
      </c>
      <c r="E13" t="s">
        <v>84</v>
      </c>
      <c r="F13" s="6" t="str">
        <f t="shared" si="0"/>
        <v>INSERT INTO likes_genres(id, profile_id, genre_id, created_at, updated_at) VALUES (DEFAULT, (SELECT id FROM profiles WHERE users.id = profile.user_id AND users.email = 'user12@movie.com'), (SELECT id FROM profiles WHERE genre_name = 'History'), now(), now());</v>
      </c>
    </row>
    <row r="14" spans="1:6" x14ac:dyDescent="0.25">
      <c r="A14" t="s">
        <v>76</v>
      </c>
      <c r="B14" t="str">
        <f xml:space="preserve"> "(SELECT id FROM profiles WHERE users.id = profile.user_id AND users.email = '"&amp;users!B14&amp;"')"</f>
        <v>(SELECT id FROM profiles WHERE users.id = profile.user_id AND users.email = 'user13@movie.com')</v>
      </c>
      <c r="C14" s="1" t="s">
        <v>33</v>
      </c>
      <c r="D14" t="s">
        <v>84</v>
      </c>
      <c r="E14" t="s">
        <v>84</v>
      </c>
      <c r="F14" s="6" t="str">
        <f t="shared" si="0"/>
        <v>INSERT INTO likes_genres(id, profile_id, genre_id, created_at, updated_at) VALUES (DEFAULT, (SELECT id FROM profiles WHERE users.id = profile.user_id AND users.email = 'user13@movie.com'), (SELECT id FROM profiles WHERE genre_name = 'Horror'), now(), now());</v>
      </c>
    </row>
    <row r="15" spans="1:6" x14ac:dyDescent="0.25">
      <c r="A15" t="s">
        <v>76</v>
      </c>
      <c r="B15" t="str">
        <f xml:space="preserve"> "(SELECT id FROM profiles WHERE users.id = profile.user_id AND users.email = '"&amp;users!B15&amp;"')"</f>
        <v>(SELECT id FROM profiles WHERE users.id = profile.user_id AND users.email = 'user14@movie.com')</v>
      </c>
      <c r="C15" s="1" t="s">
        <v>34</v>
      </c>
      <c r="D15" t="s">
        <v>84</v>
      </c>
      <c r="E15" t="s">
        <v>84</v>
      </c>
      <c r="F15" s="6" t="str">
        <f t="shared" si="0"/>
        <v>INSERT INTO likes_genres(id, profile_id, genre_id, created_at, updated_at) VALUES (DEFAULT, (SELECT id FROM profiles WHERE users.id = profile.user_id AND users.email = 'user14@movie.com'), (SELECT id FROM profiles WHERE genre_name = 'Romance'), now(), now());</v>
      </c>
    </row>
    <row r="16" spans="1:6" x14ac:dyDescent="0.25">
      <c r="A16" t="s">
        <v>76</v>
      </c>
      <c r="B16" t="str">
        <f xml:space="preserve"> "(SELECT id FROM profiles WHERE users.id = profile.user_id AND users.email = '"&amp;users!B16&amp;"')"</f>
        <v>(SELECT id FROM profiles WHERE users.id = profile.user_id AND users.email = 'user15@movie.com')</v>
      </c>
      <c r="C16" s="1" t="s">
        <v>35</v>
      </c>
      <c r="D16" t="s">
        <v>84</v>
      </c>
      <c r="E16" t="s">
        <v>84</v>
      </c>
      <c r="F16" s="6" t="str">
        <f t="shared" si="0"/>
        <v>INSERT INTO likes_genres(id, profile_id, genre_id, created_at, updated_at) VALUES (DEFAULT, (SELECT id FROM profiles WHERE users.id = profile.user_id AND users.email = 'user15@movie.com'), (SELECT id FROM profiles WHERE genre_name = 'Musical'), now(), now());</v>
      </c>
    </row>
    <row r="17" spans="1:6" x14ac:dyDescent="0.25">
      <c r="A17" t="s">
        <v>76</v>
      </c>
      <c r="B17" t="str">
        <f xml:space="preserve"> "(SELECT id FROM profiles WHERE users.id = profile.user_id AND users.email = '"&amp;users!B17&amp;"')"</f>
        <v>(SELECT id FROM profiles WHERE users.id = profile.user_id AND users.email = 'user16@movie.com')</v>
      </c>
      <c r="C17" s="1" t="s">
        <v>36</v>
      </c>
      <c r="D17" t="s">
        <v>84</v>
      </c>
      <c r="E17" t="s">
        <v>84</v>
      </c>
      <c r="F17" s="6" t="str">
        <f t="shared" si="0"/>
        <v>INSERT INTO likes_genres(id, profile_id, genre_id, created_at, updated_at) VALUES (DEFAULT, (SELECT id FROM profiles WHERE users.id = profile.user_id AND users.email = 'user16@movie.com'), (SELECT id FROM profiles WHERE genre_name = 'Mystery'), now(), now());</v>
      </c>
    </row>
    <row r="18" spans="1:6" x14ac:dyDescent="0.25">
      <c r="A18" t="s">
        <v>76</v>
      </c>
      <c r="B18" t="str">
        <f xml:space="preserve"> "(SELECT id FROM profiles WHERE users.id = profile.user_id AND users.email = '"&amp;users!B18&amp;"')"</f>
        <v>(SELECT id FROM profiles WHERE users.id = profile.user_id AND users.email = 'user17@movie.com')</v>
      </c>
      <c r="C18" s="1" t="s">
        <v>37</v>
      </c>
      <c r="D18" t="s">
        <v>84</v>
      </c>
      <c r="E18" t="s">
        <v>84</v>
      </c>
      <c r="F18" s="6" t="str">
        <f t="shared" si="0"/>
        <v>INSERT INTO likes_genres(id, profile_id, genre_id, created_at, updated_at) VALUES (DEFAULT, (SELECT id FROM profiles WHERE users.id = profile.user_id AND users.email = 'user17@movie.com'), (SELECT id FROM profiles WHERE genre_name = 'Science Fiction'), now(), now());</v>
      </c>
    </row>
    <row r="19" spans="1:6" x14ac:dyDescent="0.25">
      <c r="A19" t="s">
        <v>76</v>
      </c>
      <c r="B19" t="str">
        <f xml:space="preserve"> "(SELECT id FROM profiles WHERE users.id = profile.user_id AND users.email = '"&amp;users!B19&amp;"')"</f>
        <v>(SELECT id FROM profiles WHERE users.id = profile.user_id AND users.email = 'user18@movie.com')</v>
      </c>
      <c r="C19" s="1" t="s">
        <v>38</v>
      </c>
      <c r="D19" t="s">
        <v>84</v>
      </c>
      <c r="E19" t="s">
        <v>84</v>
      </c>
      <c r="F19" s="6" t="str">
        <f t="shared" si="0"/>
        <v>INSERT INTO likes_genres(id, profile_id, genre_id, created_at, updated_at) VALUES (DEFAULT, (SELECT id FROM profiles WHERE users.id = profile.user_id AND users.email = 'user18@movie.com'), (SELECT id FROM profiles WHERE genre_name = 'Sport'), now(), now());</v>
      </c>
    </row>
    <row r="20" spans="1:6" x14ac:dyDescent="0.25">
      <c r="A20" t="s">
        <v>76</v>
      </c>
      <c r="B20" t="str">
        <f xml:space="preserve"> "(SELECT id FROM profiles WHERE users.id = profile.user_id AND users.email = '"&amp;users!B20&amp;"')"</f>
        <v>(SELECT id FROM profiles WHERE users.id = profile.user_id AND users.email = 'user19@movie.com')</v>
      </c>
      <c r="C20" s="1" t="s">
        <v>39</v>
      </c>
      <c r="D20" t="s">
        <v>84</v>
      </c>
      <c r="E20" t="s">
        <v>84</v>
      </c>
      <c r="F20" s="6" t="str">
        <f t="shared" si="0"/>
        <v>INSERT INTO likes_genres(id, profile_id, genre_id, created_at, updated_at) VALUES (DEFAULT, (SELECT id FROM profiles WHERE users.id = profile.user_id AND users.email = 'user19@movie.com'), (SELECT id FROM profiles WHERE genre_name = 'Thriller'), now(), now());</v>
      </c>
    </row>
    <row r="21" spans="1:6" x14ac:dyDescent="0.25">
      <c r="A21" t="s">
        <v>76</v>
      </c>
      <c r="B21" t="str">
        <f xml:space="preserve"> "(SELECT id FROM profiles WHERE users.id = profile.user_id AND users.email = '"&amp;users!B21&amp;"')"</f>
        <v>(SELECT id FROM profiles WHERE users.id = profile.user_id AND users.email = 'user20@movie.com')</v>
      </c>
      <c r="C21" s="1" t="s">
        <v>40</v>
      </c>
      <c r="D21" t="s">
        <v>84</v>
      </c>
      <c r="E21" t="s">
        <v>84</v>
      </c>
      <c r="F21" s="6" t="str">
        <f t="shared" si="0"/>
        <v>INSERT INTO likes_genres(id, profile_id, genre_id, created_at, updated_at) VALUES (DEFAULT, (SELECT id FROM profiles WHERE users.id = profile.user_id AND users.email = 'user20@movie.com'), (SELECT id FROM profiles WHERE genre_name = 'War'), now(), now());</v>
      </c>
    </row>
    <row r="22" spans="1:6" x14ac:dyDescent="0.25">
      <c r="A22" t="s">
        <v>76</v>
      </c>
      <c r="B22" t="str">
        <f xml:space="preserve"> "(SELECT id FROM profiles WHERE users.id = profile.user_id AND users.email = '"&amp;users!B2&amp;"')"</f>
        <v>(SELECT id FROM profiles WHERE users.id = profile.user_id AND users.email = 'user1@movie.com')</v>
      </c>
      <c r="C22" s="1" t="s">
        <v>41</v>
      </c>
      <c r="D22" t="s">
        <v>84</v>
      </c>
      <c r="E22" t="s">
        <v>84</v>
      </c>
      <c r="F22" s="6" t="str">
        <f t="shared" si="0"/>
        <v>INSERT INTO likes_genres(id, profile_id, genre_id, created_at, updated_at) VALUES (DEFAULT, (SELECT id FROM profiles WHERE users.id = profile.user_id AND users.email = 'user1@movie.com'), (SELECT id FROM profiles WHERE genre_name = 'Western'), now(), now());</v>
      </c>
    </row>
    <row r="23" spans="1:6" x14ac:dyDescent="0.25">
      <c r="A23" t="s">
        <v>76</v>
      </c>
      <c r="B23" t="str">
        <f xml:space="preserve"> "(SELECT id FROM profiles WHERE users.id = profile.user_id AND users.email = '"&amp;users!B3&amp;"')"</f>
        <v>(SELECT id FROM profiles WHERE users.id = profile.user_id AND users.email = 'user2@movie.com')</v>
      </c>
      <c r="C23" s="1" t="s">
        <v>42</v>
      </c>
      <c r="D23" t="s">
        <v>84</v>
      </c>
      <c r="E23" t="s">
        <v>84</v>
      </c>
      <c r="F23" s="6" t="str">
        <f t="shared" si="0"/>
        <v>INSERT INTO likes_genres(id, profile_id, genre_id, created_at, updated_at) VALUES (DEFAULT, (SELECT id FROM profiles WHERE users.id = profile.user_id AND users.email = 'user2@movie.com'), (SELECT id FROM profiles WHERE genre_name = 'Anime'), now(), now());</v>
      </c>
    </row>
    <row r="24" spans="1:6" x14ac:dyDescent="0.25">
      <c r="A24" t="s">
        <v>76</v>
      </c>
      <c r="B24" t="str">
        <f xml:space="preserve"> "(SELECT id FROM profiles WHERE users.id = profile.user_id AND users.email = '"&amp;users!B4&amp;"')"</f>
        <v>(SELECT id FROM profiles WHERE users.id = profile.user_id AND users.email = 'user3@movie.com')</v>
      </c>
      <c r="C24" s="1" t="s">
        <v>43</v>
      </c>
      <c r="D24" t="s">
        <v>84</v>
      </c>
      <c r="E24" t="s">
        <v>84</v>
      </c>
      <c r="F24" s="6" t="str">
        <f t="shared" si="0"/>
        <v>INSERT INTO likes_genres(id, profile_id, genre_id, created_at, updated_at) VALUES (DEFAULT, (SELECT id FROM profiles WHERE users.id = profile.user_id AND users.email = 'user3@movie.com'), (SELECT id FROM profiles WHERE genre_name = 'Adult'), now(), now());</v>
      </c>
    </row>
    <row r="25" spans="1:6" x14ac:dyDescent="0.25">
      <c r="A25" t="s">
        <v>76</v>
      </c>
      <c r="B25" t="str">
        <f xml:space="preserve"> "(SELECT id FROM profiles WHERE users.id = profile.user_id AND users.email = '"&amp;users!B5&amp;"')"</f>
        <v>(SELECT id FROM profiles WHERE users.id = profile.user_id AND users.email = 'user4@movie.com')</v>
      </c>
      <c r="C25" s="1" t="s">
        <v>44</v>
      </c>
      <c r="D25" t="s">
        <v>84</v>
      </c>
      <c r="E25" t="s">
        <v>84</v>
      </c>
      <c r="F25" s="6" t="str">
        <f t="shared" si="0"/>
        <v>INSERT INTO likes_genres(id, profile_id, genre_id, created_at, updated_at) VALUES (DEFAULT, (SELECT id FROM profiles WHERE users.id = profile.user_id AND users.email = 'user4@movie.com'), (SELECT id FROM profiles WHERE genre_name = 'Space'), now(), now());</v>
      </c>
    </row>
    <row r="26" spans="1:6" x14ac:dyDescent="0.25">
      <c r="A26" t="s">
        <v>76</v>
      </c>
      <c r="B26" t="str">
        <f xml:space="preserve"> "(SELECT id FROM profiles WHERE users.id = profile.user_id AND users.email = '"&amp;users!B6&amp;"')"</f>
        <v>(SELECT id FROM profiles WHERE users.id = profile.user_id AND users.email = 'user5@movie.com')</v>
      </c>
      <c r="C26" s="1" t="s">
        <v>45</v>
      </c>
      <c r="D26" t="s">
        <v>84</v>
      </c>
      <c r="E26" t="s">
        <v>84</v>
      </c>
      <c r="F26" s="6" t="str">
        <f t="shared" si="0"/>
        <v>INSERT INTO likes_genres(id, profile_id, genre_id, created_at, updated_at) VALUES (DEFAULT, (SELECT id FROM profiles WHERE users.id = profile.user_id AND users.email = 'user5@movie.com'), (SELECT id FROM profiles WHERE genre_name = 'Political'), now(), now());</v>
      </c>
    </row>
    <row r="27" spans="1:6" x14ac:dyDescent="0.25">
      <c r="A27" t="s">
        <v>76</v>
      </c>
      <c r="B27" t="str">
        <f xml:space="preserve"> "(SELECT id FROM profiles WHERE users.id = profile.user_id AND users.email = '"&amp;users!B7&amp;"')"</f>
        <v>(SELECT id FROM profiles WHERE users.id = profile.user_id AND users.email = 'user6@movie.com')</v>
      </c>
      <c r="C27" s="1" t="s">
        <v>46</v>
      </c>
      <c r="D27" t="s">
        <v>84</v>
      </c>
      <c r="E27" t="s">
        <v>84</v>
      </c>
      <c r="F27" s="6" t="str">
        <f t="shared" si="0"/>
        <v>INSERT INTO likes_genres(id, profile_id, genre_id, created_at, updated_at) VALUES (DEFAULT, (SELECT id FROM profiles WHERE users.id = profile.user_id AND users.email = 'user6@movie.com'), (SELECT id FROM profiles WHERE genre_name = 'Faith'), now(), now());</v>
      </c>
    </row>
    <row r="28" spans="1:6" x14ac:dyDescent="0.25">
      <c r="A28" t="s">
        <v>76</v>
      </c>
      <c r="B28" t="str">
        <f xml:space="preserve"> "(SELECT id FROM profiles WHERE users.id = profile.user_id AND users.email = '"&amp;users!B8&amp;"')"</f>
        <v>(SELECT id FROM profiles WHERE users.id = profile.user_id AND users.email = 'user7@movie.com')</v>
      </c>
      <c r="C28" s="1" t="s">
        <v>47</v>
      </c>
      <c r="D28" t="s">
        <v>84</v>
      </c>
      <c r="E28" t="s">
        <v>84</v>
      </c>
      <c r="F28" s="6" t="str">
        <f t="shared" si="0"/>
        <v>INSERT INTO likes_genres(id, profile_id, genre_id, created_at, updated_at) VALUES (DEFAULT, (SELECT id FROM profiles WHERE users.id = profile.user_id AND users.email = 'user7@movie.com'), (SELECT id FROM profiles WHERE genre_name = 'Independent'), now(), now());</v>
      </c>
    </row>
    <row r="29" spans="1:6" x14ac:dyDescent="0.25">
      <c r="A29" t="s">
        <v>76</v>
      </c>
      <c r="B29" t="str">
        <f xml:space="preserve"> "(SELECT id FROM profiles WHERE users.id = profile.user_id AND users.email = '"&amp;users!B9&amp;"')"</f>
        <v>(SELECT id FROM profiles WHERE users.id = profile.user_id AND users.email = 'user8@movie.com')</v>
      </c>
      <c r="C29" s="1" t="s">
        <v>48</v>
      </c>
      <c r="D29" t="s">
        <v>84</v>
      </c>
      <c r="E29" t="s">
        <v>84</v>
      </c>
      <c r="F29" s="6" t="str">
        <f t="shared" si="0"/>
        <v>INSERT INTO likes_genres(id, profile_id, genre_id, created_at, updated_at) VALUES (DEFAULT, (SELECT id FROM profiles WHERE users.id = profile.user_id AND users.email = 'user8@movie.com'), (SELECT id FROM profiles WHERE genre_name = 'Video Game'), now(), now());</v>
      </c>
    </row>
    <row r="30" spans="1:6" x14ac:dyDescent="0.25">
      <c r="A30" t="s">
        <v>76</v>
      </c>
      <c r="B30" t="str">
        <f xml:space="preserve"> "(SELECT id FROM profiles WHERE users.id = profile.user_id AND users.email = '"&amp;users!B10&amp;"')"</f>
        <v>(SELECT id FROM profiles WHERE users.id = profile.user_id AND users.email = 'user9@movie.com')</v>
      </c>
      <c r="C30" s="1" t="s">
        <v>49</v>
      </c>
      <c r="D30" t="s">
        <v>84</v>
      </c>
      <c r="E30" t="s">
        <v>84</v>
      </c>
      <c r="F30" s="6" t="str">
        <f t="shared" si="0"/>
        <v>INSERT INTO likes_genres(id, profile_id, genre_id, created_at, updated_at) VALUES (DEFAULT, (SELECT id FROM profiles WHERE users.id = profile.user_id AND users.email = 'user9@movie.com'), (SELECT id FROM profiles WHERE genre_name = 'Novel'), now(), now());</v>
      </c>
    </row>
    <row r="31" spans="1:6" x14ac:dyDescent="0.25">
      <c r="A31" t="s">
        <v>76</v>
      </c>
      <c r="B31" t="str">
        <f xml:space="preserve"> "(SELECT id FROM profiles WHERE users.id = profile.user_id AND users.email = '"&amp;users!B11&amp;"')"</f>
        <v>(SELECT id FROM profiles WHERE users.id = profile.user_id AND users.email = 'user10@movie.com')</v>
      </c>
      <c r="C31" s="1" t="s">
        <v>21</v>
      </c>
      <c r="D31" t="s">
        <v>84</v>
      </c>
      <c r="E31" t="s">
        <v>84</v>
      </c>
      <c r="F31" s="6" t="str">
        <f t="shared" si="0"/>
        <v>INSERT INTO likes_genres(id, profile_id, genre_id, created_at, updated_at) VALUES (DEFAULT, (SELECT id FROM profiles WHERE users.id = profile.user_id AND users.email = 'user10@movie.com'), (SELECT id FROM profiles WHERE genre_name = 'Action'), now(), now());</v>
      </c>
    </row>
    <row r="32" spans="1:6" x14ac:dyDescent="0.25">
      <c r="A32" t="s">
        <v>76</v>
      </c>
      <c r="B32" t="str">
        <f xml:space="preserve"> "(SELECT id FROM profiles WHERE users.id = profile.user_id AND users.email = '"&amp;users!B12&amp;"')"</f>
        <v>(SELECT id FROM profiles WHERE users.id = profile.user_id AND users.email = 'user11@movie.com')</v>
      </c>
      <c r="C32" s="1" t="s">
        <v>22</v>
      </c>
      <c r="D32" t="s">
        <v>84</v>
      </c>
      <c r="E32" t="s">
        <v>84</v>
      </c>
      <c r="F32" s="6" t="str">
        <f t="shared" si="0"/>
        <v>INSERT INTO likes_genres(id, profile_id, genre_id, created_at, updated_at) VALUES (DEFAULT, (SELECT id FROM profiles WHERE users.id = profile.user_id AND users.email = 'user11@movie.com'), (SELECT id FROM profiles WHERE genre_name = 'Adventure'), now(), now());</v>
      </c>
    </row>
    <row r="33" spans="1:6" x14ac:dyDescent="0.25">
      <c r="A33" t="s">
        <v>76</v>
      </c>
      <c r="B33" t="str">
        <f xml:space="preserve"> "(SELECT id FROM profiles WHERE users.id = profile.user_id AND users.email = '"&amp;users!B13&amp;"')"</f>
        <v>(SELECT id FROM profiles WHERE users.id = profile.user_id AND users.email = 'user12@movie.com')</v>
      </c>
      <c r="C33" s="1" t="s">
        <v>23</v>
      </c>
      <c r="D33" t="s">
        <v>84</v>
      </c>
      <c r="E33" t="s">
        <v>84</v>
      </c>
      <c r="F33" s="6" t="str">
        <f t="shared" si="0"/>
        <v>INSERT INTO likes_genres(id, profile_id, genre_id, created_at, updated_at) VALUES (DEFAULT, (SELECT id FROM profiles WHERE users.id = profile.user_id AND users.email = 'user12@movie.com'), (SELECT id FROM profiles WHERE genre_name = 'Animation'), now(), now());</v>
      </c>
    </row>
    <row r="34" spans="1:6" x14ac:dyDescent="0.25">
      <c r="A34" t="s">
        <v>76</v>
      </c>
      <c r="B34" t="str">
        <f xml:space="preserve"> "(SELECT id FROM profiles WHERE users.id = profile.user_id AND users.email = '"&amp;users!B14&amp;"')"</f>
        <v>(SELECT id FROM profiles WHERE users.id = profile.user_id AND users.email = 'user13@movie.com')</v>
      </c>
      <c r="C34" s="1" t="s">
        <v>24</v>
      </c>
      <c r="D34" t="s">
        <v>84</v>
      </c>
      <c r="E34" t="s">
        <v>84</v>
      </c>
      <c r="F34" s="6" t="str">
        <f t="shared" si="0"/>
        <v>INSERT INTO likes_genres(id, profile_id, genre_id, created_at, updated_at) VALUES (DEFAULT, (SELECT id FROM profiles WHERE users.id = profile.user_id AND users.email = 'user13@movie.com'), (SELECT id FROM profiles WHERE genre_name = 'Biography'), now(), now());</v>
      </c>
    </row>
    <row r="35" spans="1:6" x14ac:dyDescent="0.25">
      <c r="A35" t="s">
        <v>76</v>
      </c>
      <c r="B35" t="str">
        <f xml:space="preserve"> "(SELECT id FROM profiles WHERE users.id = profile.user_id AND users.email = '"&amp;users!B15&amp;"')"</f>
        <v>(SELECT id FROM profiles WHERE users.id = profile.user_id AND users.email = 'user14@movie.com')</v>
      </c>
      <c r="C35" s="1" t="s">
        <v>25</v>
      </c>
      <c r="D35" t="s">
        <v>84</v>
      </c>
      <c r="E35" t="s">
        <v>84</v>
      </c>
      <c r="F35" s="6" t="str">
        <f t="shared" si="0"/>
        <v>INSERT INTO likes_genres(id, profile_id, genre_id, created_at, updated_at) VALUES (DEFAULT, (SELECT id FROM profiles WHERE users.id = profile.user_id AND users.email = 'user14@movie.com'), (SELECT id FROM profiles WHERE genre_name = 'Comedy'), now(), now());</v>
      </c>
    </row>
    <row r="36" spans="1:6" x14ac:dyDescent="0.25">
      <c r="A36" t="s">
        <v>76</v>
      </c>
      <c r="B36" t="str">
        <f xml:space="preserve"> "(SELECT id FROM profiles WHERE users.id = profile.user_id AND users.email = '"&amp;users!B16&amp;"')"</f>
        <v>(SELECT id FROM profiles WHERE users.id = profile.user_id AND users.email = 'user15@movie.com')</v>
      </c>
      <c r="C36" s="1" t="s">
        <v>26</v>
      </c>
      <c r="D36" t="s">
        <v>84</v>
      </c>
      <c r="E36" t="s">
        <v>84</v>
      </c>
      <c r="F36" s="6" t="str">
        <f t="shared" si="0"/>
        <v>INSERT INTO likes_genres(id, profile_id, genre_id, created_at, updated_at) VALUES (DEFAULT, (SELECT id FROM profiles WHERE users.id = profile.user_id AND users.email = 'user15@movie.com'), (SELECT id FROM profiles WHERE genre_name = 'Crime'), now(), now());</v>
      </c>
    </row>
    <row r="37" spans="1:6" x14ac:dyDescent="0.25">
      <c r="A37" t="s">
        <v>76</v>
      </c>
      <c r="B37" t="str">
        <f xml:space="preserve"> "(SELECT id FROM profiles WHERE users.id = profile.user_id AND users.email = '"&amp;users!B17&amp;"')"</f>
        <v>(SELECT id FROM profiles WHERE users.id = profile.user_id AND users.email = 'user16@movie.com')</v>
      </c>
      <c r="C37" s="1" t="s">
        <v>27</v>
      </c>
      <c r="D37" t="s">
        <v>84</v>
      </c>
      <c r="E37" t="s">
        <v>84</v>
      </c>
      <c r="F37" s="6" t="str">
        <f t="shared" si="0"/>
        <v>INSERT INTO likes_genres(id, profile_id, genre_id, created_at, updated_at) VALUES (DEFAULT, (SELECT id FROM profiles WHERE users.id = profile.user_id AND users.email = 'user16@movie.com'), (SELECT id FROM profiles WHERE genre_name = 'Documentary'), now(), now());</v>
      </c>
    </row>
    <row r="38" spans="1:6" x14ac:dyDescent="0.25">
      <c r="A38" t="s">
        <v>76</v>
      </c>
      <c r="B38" t="str">
        <f xml:space="preserve"> "(SELECT id FROM profiles WHERE users.id = profile.user_id AND users.email = '"&amp;users!B18&amp;"')"</f>
        <v>(SELECT id FROM profiles WHERE users.id = profile.user_id AND users.email = 'user17@movie.com')</v>
      </c>
      <c r="C38" s="1" t="s">
        <v>28</v>
      </c>
      <c r="D38" t="s">
        <v>84</v>
      </c>
      <c r="E38" t="s">
        <v>84</v>
      </c>
      <c r="F38" s="6" t="str">
        <f t="shared" si="0"/>
        <v>INSERT INTO likes_genres(id, profile_id, genre_id, created_at, updated_at) VALUES (DEFAULT, (SELECT id FROM profiles WHERE users.id = profile.user_id AND users.email = 'user17@movie.com'), (SELECT id FROM profiles WHERE genre_name = 'Drama'), now(), now());</v>
      </c>
    </row>
    <row r="39" spans="1:6" x14ac:dyDescent="0.25">
      <c r="A39" t="s">
        <v>76</v>
      </c>
      <c r="B39" t="str">
        <f xml:space="preserve"> "(SELECT id FROM profiles WHERE users.id = profile.user_id AND users.email = '"&amp;users!B19&amp;"')"</f>
        <v>(SELECT id FROM profiles WHERE users.id = profile.user_id AND users.email = 'user18@movie.com')</v>
      </c>
      <c r="C39" s="1" t="s">
        <v>29</v>
      </c>
      <c r="D39" t="s">
        <v>84</v>
      </c>
      <c r="E39" t="s">
        <v>84</v>
      </c>
      <c r="F39" s="6" t="str">
        <f t="shared" si="0"/>
        <v>INSERT INTO likes_genres(id, profile_id, genre_id, created_at, updated_at) VALUES (DEFAULT, (SELECT id FROM profiles WHERE users.id = profile.user_id AND users.email = 'user18@movie.com'), (SELECT id FROM profiles WHERE genre_name = 'Family'), now(), now());</v>
      </c>
    </row>
    <row r="40" spans="1:6" x14ac:dyDescent="0.25">
      <c r="A40" t="s">
        <v>76</v>
      </c>
      <c r="B40" t="str">
        <f xml:space="preserve"> "(SELECT id FROM profiles WHERE users.id = profile.user_id AND users.email = '"&amp;users!B20&amp;"')"</f>
        <v>(SELECT id FROM profiles WHERE users.id = profile.user_id AND users.email = 'user19@movie.com')</v>
      </c>
      <c r="C40" s="1" t="s">
        <v>30</v>
      </c>
      <c r="D40" t="s">
        <v>84</v>
      </c>
      <c r="E40" t="s">
        <v>84</v>
      </c>
      <c r="F40" s="6" t="str">
        <f t="shared" si="0"/>
        <v>INSERT INTO likes_genres(id, profile_id, genre_id, created_at, updated_at) VALUES (DEFAULT, (SELECT id FROM profiles WHERE users.id = profile.user_id AND users.email = 'user19@movie.com'), (SELECT id FROM profiles WHERE genre_name = 'Fantasy'), now(), now());</v>
      </c>
    </row>
    <row r="41" spans="1:6" x14ac:dyDescent="0.25">
      <c r="A41" t="s">
        <v>76</v>
      </c>
      <c r="B41" t="str">
        <f xml:space="preserve"> "(SELECT id FROM profiles WHERE users.id = profile.user_id AND users.email = '"&amp;users!B21&amp;"')"</f>
        <v>(SELECT id FROM profiles WHERE users.id = profile.user_id AND users.email = 'user20@movie.com')</v>
      </c>
      <c r="C41" s="1" t="s">
        <v>31</v>
      </c>
      <c r="D41" t="s">
        <v>84</v>
      </c>
      <c r="E41" t="s">
        <v>84</v>
      </c>
      <c r="F41" s="6" t="str">
        <f t="shared" si="0"/>
        <v>INSERT INTO likes_genres(id, profile_id, genre_id, created_at, updated_at) VALUES (DEFAULT, (SELECT id FROM profiles WHERE users.id = profile.user_id AND users.email = 'user20@movie.com'), (SELECT id FROM profiles WHERE genre_name = 'Film-Noir'), now(), now());</v>
      </c>
    </row>
    <row r="42" spans="1:6" x14ac:dyDescent="0.25">
      <c r="A42" t="s">
        <v>76</v>
      </c>
      <c r="B42" t="str">
        <f xml:space="preserve"> "(SELECT id FROM profiles WHERE users.id = profile.user_id AND users.email = '"&amp;users!B2&amp;"')"</f>
        <v>(SELECT id FROM profiles WHERE users.id = profile.user_id AND users.email = 'user1@movie.com')</v>
      </c>
      <c r="C42" s="1" t="s">
        <v>32</v>
      </c>
      <c r="D42" t="s">
        <v>84</v>
      </c>
      <c r="E42" t="s">
        <v>84</v>
      </c>
      <c r="F42" s="6" t="str">
        <f t="shared" si="0"/>
        <v>INSERT INTO likes_genres(id, profile_id, genre_id, created_at, updated_at) VALUES (DEFAULT, (SELECT id FROM profiles WHERE users.id = profile.user_id AND users.email = 'user1@movie.com'), (SELECT id FROM profiles WHERE genre_name = 'History'), now(), now());</v>
      </c>
    </row>
    <row r="43" spans="1:6" x14ac:dyDescent="0.25">
      <c r="A43" t="s">
        <v>76</v>
      </c>
      <c r="B43" t="str">
        <f xml:space="preserve"> "(SELECT id FROM profiles WHERE users.id = profile.user_id AND users.email = '"&amp;users!B3&amp;"')"</f>
        <v>(SELECT id FROM profiles WHERE users.id = profile.user_id AND users.email = 'user2@movie.com')</v>
      </c>
      <c r="C43" s="1" t="s">
        <v>33</v>
      </c>
      <c r="D43" t="s">
        <v>84</v>
      </c>
      <c r="E43" t="s">
        <v>84</v>
      </c>
      <c r="F43" s="6" t="str">
        <f t="shared" si="0"/>
        <v>INSERT INTO likes_genres(id, profile_id, genre_id, created_at, updated_at) VALUES (DEFAULT, (SELECT id FROM profiles WHERE users.id = profile.user_id AND users.email = 'user2@movie.com'), (SELECT id FROM profiles WHERE genre_name = 'Horror'), now(), now());</v>
      </c>
    </row>
    <row r="44" spans="1:6" x14ac:dyDescent="0.25">
      <c r="A44" t="s">
        <v>76</v>
      </c>
      <c r="B44" t="str">
        <f xml:space="preserve"> "(SELECT id FROM profiles WHERE users.id = profile.user_id AND users.email = '"&amp;users!B4&amp;"')"</f>
        <v>(SELECT id FROM profiles WHERE users.id = profile.user_id AND users.email = 'user3@movie.com')</v>
      </c>
      <c r="C44" s="1" t="s">
        <v>34</v>
      </c>
      <c r="D44" t="s">
        <v>84</v>
      </c>
      <c r="E44" t="s">
        <v>84</v>
      </c>
      <c r="F44" s="6" t="str">
        <f t="shared" si="0"/>
        <v>INSERT INTO likes_genres(id, profile_id, genre_id, created_at, updated_at) VALUES (DEFAULT, (SELECT id FROM profiles WHERE users.id = profile.user_id AND users.email = 'user3@movie.com'), (SELECT id FROM profiles WHERE genre_name = 'Romance'), now(), now());</v>
      </c>
    </row>
    <row r="45" spans="1:6" x14ac:dyDescent="0.25">
      <c r="A45" t="s">
        <v>76</v>
      </c>
      <c r="B45" t="str">
        <f xml:space="preserve"> "(SELECT id FROM profiles WHERE users.id = profile.user_id AND users.email = '"&amp;users!B5&amp;"')"</f>
        <v>(SELECT id FROM profiles WHERE users.id = profile.user_id AND users.email = 'user4@movie.com')</v>
      </c>
      <c r="C45" s="1" t="s">
        <v>35</v>
      </c>
      <c r="D45" t="s">
        <v>84</v>
      </c>
      <c r="E45" t="s">
        <v>84</v>
      </c>
      <c r="F45" s="6" t="str">
        <f t="shared" si="0"/>
        <v>INSERT INTO likes_genres(id, profile_id, genre_id, created_at, updated_at) VALUES (DEFAULT, (SELECT id FROM profiles WHERE users.id = profile.user_id AND users.email = 'user4@movie.com'), (SELECT id FROM profiles WHERE genre_name = 'Musical'), now(), now());</v>
      </c>
    </row>
    <row r="46" spans="1:6" x14ac:dyDescent="0.25">
      <c r="A46" t="s">
        <v>76</v>
      </c>
      <c r="B46" t="str">
        <f xml:space="preserve"> "(SELECT id FROM profiles WHERE users.id = profile.user_id AND users.email = '"&amp;users!B6&amp;"')"</f>
        <v>(SELECT id FROM profiles WHERE users.id = profile.user_id AND users.email = 'user5@movie.com')</v>
      </c>
      <c r="C46" s="1" t="s">
        <v>36</v>
      </c>
      <c r="D46" t="s">
        <v>84</v>
      </c>
      <c r="E46" t="s">
        <v>84</v>
      </c>
      <c r="F46" s="6" t="str">
        <f t="shared" si="0"/>
        <v>INSERT INTO likes_genres(id, profile_id, genre_id, created_at, updated_at) VALUES (DEFAULT, (SELECT id FROM profiles WHERE users.id = profile.user_id AND users.email = 'user5@movie.com'), (SELECT id FROM profiles WHERE genre_name = 'Mystery'), now(), now());</v>
      </c>
    </row>
    <row r="47" spans="1:6" x14ac:dyDescent="0.25">
      <c r="A47" t="s">
        <v>76</v>
      </c>
      <c r="B47" t="str">
        <f xml:space="preserve"> "(SELECT id FROM profiles WHERE users.id = profile.user_id AND users.email = '"&amp;users!B7&amp;"')"</f>
        <v>(SELECT id FROM profiles WHERE users.id = profile.user_id AND users.email = 'user6@movie.com')</v>
      </c>
      <c r="C47" s="1" t="s">
        <v>37</v>
      </c>
      <c r="D47" t="s">
        <v>84</v>
      </c>
      <c r="E47" t="s">
        <v>84</v>
      </c>
      <c r="F47" s="6" t="str">
        <f t="shared" si="0"/>
        <v>INSERT INTO likes_genres(id, profile_id, genre_id, created_at, updated_at) VALUES (DEFAULT, (SELECT id FROM profiles WHERE users.id = profile.user_id AND users.email = 'user6@movie.com'), (SELECT id FROM profiles WHERE genre_name = 'Science Fiction'), now(), now());</v>
      </c>
    </row>
    <row r="48" spans="1:6" x14ac:dyDescent="0.25">
      <c r="A48" t="s">
        <v>76</v>
      </c>
      <c r="B48" t="str">
        <f xml:space="preserve"> "(SELECT id FROM profiles WHERE users.id = profile.user_id AND users.email = '"&amp;users!B8&amp;"')"</f>
        <v>(SELECT id FROM profiles WHERE users.id = profile.user_id AND users.email = 'user7@movie.com')</v>
      </c>
      <c r="C48" s="1" t="s">
        <v>38</v>
      </c>
      <c r="D48" t="s">
        <v>84</v>
      </c>
      <c r="E48" t="s">
        <v>84</v>
      </c>
      <c r="F48" s="6" t="str">
        <f t="shared" si="0"/>
        <v>INSERT INTO likes_genres(id, profile_id, genre_id, created_at, updated_at) VALUES (DEFAULT, (SELECT id FROM profiles WHERE users.id = profile.user_id AND users.email = 'user7@movie.com'), (SELECT id FROM profiles WHERE genre_name = 'Sport'), now(), now());</v>
      </c>
    </row>
    <row r="49" spans="1:6" x14ac:dyDescent="0.25">
      <c r="A49" t="s">
        <v>76</v>
      </c>
      <c r="B49" t="str">
        <f xml:space="preserve"> "(SELECT id FROM profiles WHERE users.id = profile.user_id AND users.email = '"&amp;users!B9&amp;"')"</f>
        <v>(SELECT id FROM profiles WHERE users.id = profile.user_id AND users.email = 'user8@movie.com')</v>
      </c>
      <c r="C49" s="1" t="s">
        <v>39</v>
      </c>
      <c r="D49" t="s">
        <v>84</v>
      </c>
      <c r="E49" t="s">
        <v>84</v>
      </c>
      <c r="F49" s="6" t="str">
        <f t="shared" si="0"/>
        <v>INSERT INTO likes_genres(id, profile_id, genre_id, created_at, updated_at) VALUES (DEFAULT, (SELECT id FROM profiles WHERE users.id = profile.user_id AND users.email = 'user8@movie.com'), (SELECT id FROM profiles WHERE genre_name = 'Thriller'), now(), now());</v>
      </c>
    </row>
    <row r="50" spans="1:6" x14ac:dyDescent="0.25">
      <c r="A50" t="s">
        <v>76</v>
      </c>
      <c r="B50" t="str">
        <f xml:space="preserve"> "(SELECT id FROM profiles WHERE users.id = profile.user_id AND users.email = '"&amp;users!B10&amp;"')"</f>
        <v>(SELECT id FROM profiles WHERE users.id = profile.user_id AND users.email = 'user9@movie.com')</v>
      </c>
      <c r="C50" s="1" t="s">
        <v>40</v>
      </c>
      <c r="D50" t="s">
        <v>84</v>
      </c>
      <c r="E50" t="s">
        <v>84</v>
      </c>
      <c r="F50" s="6" t="str">
        <f t="shared" si="0"/>
        <v>INSERT INTO likes_genres(id, profile_id, genre_id, created_at, updated_at) VALUES (DEFAULT, (SELECT id FROM profiles WHERE users.id = profile.user_id AND users.email = 'user9@movie.com'), (SELECT id FROM profiles WHERE genre_name = 'War'), now(), now());</v>
      </c>
    </row>
    <row r="51" spans="1:6" x14ac:dyDescent="0.25">
      <c r="A51" t="s">
        <v>76</v>
      </c>
      <c r="B51" t="str">
        <f xml:space="preserve"> "(SELECT id FROM profiles WHERE users.id = profile.user_id AND users.email = '"&amp;users!B11&amp;"')"</f>
        <v>(SELECT id FROM profiles WHERE users.id = profile.user_id AND users.email = 'user10@movie.com')</v>
      </c>
      <c r="C51" s="1" t="s">
        <v>41</v>
      </c>
      <c r="D51" t="s">
        <v>84</v>
      </c>
      <c r="E51" t="s">
        <v>84</v>
      </c>
      <c r="F51" s="6" t="str">
        <f t="shared" si="0"/>
        <v>INSERT INTO likes_genres(id, profile_id, genre_id, created_at, updated_at) VALUES (DEFAULT, (SELECT id FROM profiles WHERE users.id = profile.user_id AND users.email = 'user10@movie.com'), (SELECT id FROM profiles WHERE genre_name = 'Western'), now(), now());</v>
      </c>
    </row>
    <row r="52" spans="1:6" x14ac:dyDescent="0.25">
      <c r="A52" t="s">
        <v>76</v>
      </c>
      <c r="B52" t="str">
        <f xml:space="preserve"> "(SELECT id FROM profiles WHERE users.id = profile.user_id AND users.email = '"&amp;users!B12&amp;"')"</f>
        <v>(SELECT id FROM profiles WHERE users.id = profile.user_id AND users.email = 'user11@movie.com')</v>
      </c>
      <c r="C52" s="1" t="s">
        <v>42</v>
      </c>
      <c r="D52" t="s">
        <v>84</v>
      </c>
      <c r="E52" t="s">
        <v>84</v>
      </c>
      <c r="F52" s="6" t="str">
        <f t="shared" si="0"/>
        <v>INSERT INTO likes_genres(id, profile_id, genre_id, created_at, updated_at) VALUES (DEFAULT, (SELECT id FROM profiles WHERE users.id = profile.user_id AND users.email = 'user11@movie.com'), (SELECT id FROM profiles WHERE genre_name = 'Anime'), now(), now());</v>
      </c>
    </row>
    <row r="53" spans="1:6" x14ac:dyDescent="0.25">
      <c r="A53" t="s">
        <v>76</v>
      </c>
      <c r="B53" t="str">
        <f xml:space="preserve"> "(SELECT id FROM profiles WHERE users.id = profile.user_id AND users.email = '"&amp;users!B13&amp;"')"</f>
        <v>(SELECT id FROM profiles WHERE users.id = profile.user_id AND users.email = 'user12@movie.com')</v>
      </c>
      <c r="C53" s="1" t="s">
        <v>43</v>
      </c>
      <c r="D53" t="s">
        <v>84</v>
      </c>
      <c r="E53" t="s">
        <v>84</v>
      </c>
      <c r="F53" s="6" t="str">
        <f t="shared" si="0"/>
        <v>INSERT INTO likes_genres(id, profile_id, genre_id, created_at, updated_at) VALUES (DEFAULT, (SELECT id FROM profiles WHERE users.id = profile.user_id AND users.email = 'user12@movie.com'), (SELECT id FROM profiles WHERE genre_name = 'Adult'), now(), now());</v>
      </c>
    </row>
    <row r="54" spans="1:6" x14ac:dyDescent="0.25">
      <c r="A54" t="s">
        <v>76</v>
      </c>
      <c r="B54" t="str">
        <f xml:space="preserve"> "(SELECT id FROM profiles WHERE users.id = profile.user_id AND users.email = '"&amp;users!B14&amp;"')"</f>
        <v>(SELECT id FROM profiles WHERE users.id = profile.user_id AND users.email = 'user13@movie.com')</v>
      </c>
      <c r="C54" s="1" t="s">
        <v>44</v>
      </c>
      <c r="D54" t="s">
        <v>84</v>
      </c>
      <c r="E54" t="s">
        <v>84</v>
      </c>
      <c r="F54" s="6" t="str">
        <f t="shared" si="0"/>
        <v>INSERT INTO likes_genres(id, profile_id, genre_id, created_at, updated_at) VALUES (DEFAULT, (SELECT id FROM profiles WHERE users.id = profile.user_id AND users.email = 'user13@movie.com'), (SELECT id FROM profiles WHERE genre_name = 'Space'), now(), now());</v>
      </c>
    </row>
    <row r="55" spans="1:6" x14ac:dyDescent="0.25">
      <c r="A55" t="s">
        <v>76</v>
      </c>
      <c r="B55" t="str">
        <f xml:space="preserve"> "(SELECT id FROM profiles WHERE users.id = profile.user_id AND users.email = '"&amp;users!B15&amp;"')"</f>
        <v>(SELECT id FROM profiles WHERE users.id = profile.user_id AND users.email = 'user14@movie.com')</v>
      </c>
      <c r="C55" s="1" t="s">
        <v>45</v>
      </c>
      <c r="D55" t="s">
        <v>84</v>
      </c>
      <c r="E55" t="s">
        <v>84</v>
      </c>
      <c r="F55" s="6" t="str">
        <f t="shared" si="0"/>
        <v>INSERT INTO likes_genres(id, profile_id, genre_id, created_at, updated_at) VALUES (DEFAULT, (SELECT id FROM profiles WHERE users.id = profile.user_id AND users.email = 'user14@movie.com'), (SELECT id FROM profiles WHERE genre_name = 'Political'), now(), now());</v>
      </c>
    </row>
    <row r="56" spans="1:6" x14ac:dyDescent="0.25">
      <c r="A56" t="s">
        <v>76</v>
      </c>
      <c r="B56" t="str">
        <f xml:space="preserve"> "(SELECT id FROM profiles WHERE users.id = profile.user_id AND users.email = '"&amp;users!B16&amp;"')"</f>
        <v>(SELECT id FROM profiles WHERE users.id = profile.user_id AND users.email = 'user15@movie.com')</v>
      </c>
      <c r="C56" s="1" t="s">
        <v>46</v>
      </c>
      <c r="D56" t="s">
        <v>84</v>
      </c>
      <c r="E56" t="s">
        <v>84</v>
      </c>
      <c r="F56" s="6" t="str">
        <f t="shared" si="0"/>
        <v>INSERT INTO likes_genres(id, profile_id, genre_id, created_at, updated_at) VALUES (DEFAULT, (SELECT id FROM profiles WHERE users.id = profile.user_id AND users.email = 'user15@movie.com'), (SELECT id FROM profiles WHERE genre_name = 'Faith'), now(), now());</v>
      </c>
    </row>
    <row r="57" spans="1:6" x14ac:dyDescent="0.25">
      <c r="A57" t="s">
        <v>76</v>
      </c>
      <c r="B57" t="str">
        <f xml:space="preserve"> "(SELECT id FROM profiles WHERE users.id = profile.user_id AND users.email = '"&amp;users!B17&amp;"')"</f>
        <v>(SELECT id FROM profiles WHERE users.id = profile.user_id AND users.email = 'user16@movie.com')</v>
      </c>
      <c r="C57" s="1" t="s">
        <v>47</v>
      </c>
      <c r="D57" t="s">
        <v>84</v>
      </c>
      <c r="E57" t="s">
        <v>84</v>
      </c>
      <c r="F57" s="6" t="str">
        <f t="shared" si="0"/>
        <v>INSERT INTO likes_genres(id, profile_id, genre_id, created_at, updated_at) VALUES (DEFAULT, (SELECT id FROM profiles WHERE users.id = profile.user_id AND users.email = 'user16@movie.com'), (SELECT id FROM profiles WHERE genre_name = 'Independent'), now(), now());</v>
      </c>
    </row>
    <row r="58" spans="1:6" x14ac:dyDescent="0.25">
      <c r="A58" t="s">
        <v>76</v>
      </c>
      <c r="B58" t="str">
        <f xml:space="preserve"> "(SELECT id FROM profiles WHERE users.id = profile.user_id AND users.email = '"&amp;users!B18&amp;"')"</f>
        <v>(SELECT id FROM profiles WHERE users.id = profile.user_id AND users.email = 'user17@movie.com')</v>
      </c>
      <c r="C58" s="1" t="s">
        <v>48</v>
      </c>
      <c r="D58" t="s">
        <v>84</v>
      </c>
      <c r="E58" t="s">
        <v>84</v>
      </c>
      <c r="F58" s="6" t="str">
        <f t="shared" si="0"/>
        <v>INSERT INTO likes_genres(id, profile_id, genre_id, created_at, updated_at) VALUES (DEFAULT, (SELECT id FROM profiles WHERE users.id = profile.user_id AND users.email = 'user17@movie.com'), (SELECT id FROM profiles WHERE genre_name = 'Video Game'), now(), now());</v>
      </c>
    </row>
    <row r="59" spans="1:6" x14ac:dyDescent="0.25">
      <c r="A59" t="s">
        <v>76</v>
      </c>
      <c r="B59" t="str">
        <f xml:space="preserve"> "(SELECT id FROM profiles WHERE users.id = profile.user_id AND users.email = '"&amp;users!B19&amp;"')"</f>
        <v>(SELECT id FROM profiles WHERE users.id = profile.user_id AND users.email = 'user18@movie.com')</v>
      </c>
      <c r="C59" s="1" t="s">
        <v>49</v>
      </c>
      <c r="D59" t="s">
        <v>84</v>
      </c>
      <c r="E59" t="s">
        <v>84</v>
      </c>
      <c r="F59" s="6" t="str">
        <f t="shared" si="0"/>
        <v>INSERT INTO likes_genres(id, profile_id, genre_id, created_at, updated_at) VALUES (DEFAULT, (SELECT id FROM profiles WHERE users.id = profile.user_id AND users.email = 'user18@movie.com'), (SELECT id FROM profiles WHERE genre_name = 'Novel'), now(), now());</v>
      </c>
    </row>
    <row r="60" spans="1:6" x14ac:dyDescent="0.25">
      <c r="A60" t="s">
        <v>76</v>
      </c>
      <c r="B60" t="str">
        <f xml:space="preserve"> "(SELECT id FROM profiles WHERE users.id = profile.user_id AND users.email = '"&amp;users!B20&amp;"')"</f>
        <v>(SELECT id FROM profiles WHERE users.id = profile.user_id AND users.email = 'user19@movie.com')</v>
      </c>
      <c r="C60" s="1" t="s">
        <v>21</v>
      </c>
      <c r="D60" t="s">
        <v>84</v>
      </c>
      <c r="E60" t="s">
        <v>84</v>
      </c>
      <c r="F60" s="6" t="str">
        <f t="shared" si="0"/>
        <v>INSERT INTO likes_genres(id, profile_id, genre_id, created_at, updated_at) VALUES (DEFAULT, (SELECT id FROM profiles WHERE users.id = profile.user_id AND users.email = 'user19@movie.com'), (SELECT id FROM profiles WHERE genre_name = 'Action'), now(), now());</v>
      </c>
    </row>
    <row r="61" spans="1:6" x14ac:dyDescent="0.25">
      <c r="A61" t="s">
        <v>76</v>
      </c>
      <c r="B61" t="str">
        <f xml:space="preserve"> "(SELECT id FROM profiles WHERE users.id = profile.user_id AND users.email = '"&amp;users!B21&amp;"')"</f>
        <v>(SELECT id FROM profiles WHERE users.id = profile.user_id AND users.email = 'user20@movie.com')</v>
      </c>
      <c r="C61" s="1" t="s">
        <v>22</v>
      </c>
      <c r="D61" t="s">
        <v>84</v>
      </c>
      <c r="E61" t="s">
        <v>84</v>
      </c>
      <c r="F61" s="6" t="str">
        <f t="shared" si="0"/>
        <v>INSERT INTO likes_genres(id, profile_id, genre_id, created_at, updated_at) VALUES (DEFAULT, (SELECT id FROM profiles WHERE users.id = profile.user_id AND users.email = 'user20@movie.com'), (SELECT id FROM profiles WHERE genre_name = 'Adventure'), now(), now());</v>
      </c>
    </row>
    <row r="62" spans="1:6" x14ac:dyDescent="0.25">
      <c r="A62" t="s">
        <v>76</v>
      </c>
      <c r="B62" t="str">
        <f xml:space="preserve"> "(SELECT id FROM profiles WHERE users.id = profile.user_id AND users.email = '"&amp;users!B2&amp;"')"</f>
        <v>(SELECT id FROM profiles WHERE users.id = profile.user_id AND users.email = 'user1@movie.com')</v>
      </c>
      <c r="C62" s="1" t="s">
        <v>23</v>
      </c>
      <c r="D62" t="s">
        <v>84</v>
      </c>
      <c r="E62" t="s">
        <v>84</v>
      </c>
      <c r="F62" s="6" t="str">
        <f t="shared" si="0"/>
        <v>INSERT INTO likes_genres(id, profile_id, genre_id, created_at, updated_at) VALUES (DEFAULT, (SELECT id FROM profiles WHERE users.id = profile.user_id AND users.email = 'user1@movie.com'), (SELECT id FROM profiles WHERE genre_name = 'Animation'), now(), now());</v>
      </c>
    </row>
    <row r="63" spans="1:6" x14ac:dyDescent="0.25">
      <c r="A63" t="s">
        <v>76</v>
      </c>
      <c r="B63" t="str">
        <f xml:space="preserve"> "(SELECT id FROM profiles WHERE users.id = profile.user_id AND users.email = '"&amp;users!B3&amp;"')"</f>
        <v>(SELECT id FROM profiles WHERE users.id = profile.user_id AND users.email = 'user2@movie.com')</v>
      </c>
      <c r="C63" s="1" t="s">
        <v>24</v>
      </c>
      <c r="D63" t="s">
        <v>84</v>
      </c>
      <c r="E63" t="s">
        <v>84</v>
      </c>
      <c r="F63" s="6" t="str">
        <f t="shared" si="0"/>
        <v>INSERT INTO likes_genres(id, profile_id, genre_id, created_at, updated_at) VALUES (DEFAULT, (SELECT id FROM profiles WHERE users.id = profile.user_id AND users.email = 'user2@movie.com'), (SELECT id FROM profiles WHERE genre_name = 'Biography'), now(), now());</v>
      </c>
    </row>
    <row r="64" spans="1:6" x14ac:dyDescent="0.25">
      <c r="A64" t="s">
        <v>76</v>
      </c>
      <c r="B64" t="str">
        <f xml:space="preserve"> "(SELECT id FROM profiles WHERE users.id = profile.user_id AND users.email = '"&amp;users!B4&amp;"')"</f>
        <v>(SELECT id FROM profiles WHERE users.id = profile.user_id AND users.email = 'user3@movie.com')</v>
      </c>
      <c r="C64" s="1" t="s">
        <v>25</v>
      </c>
      <c r="D64" t="s">
        <v>84</v>
      </c>
      <c r="E64" t="s">
        <v>84</v>
      </c>
      <c r="F64" s="6" t="str">
        <f t="shared" si="0"/>
        <v>INSERT INTO likes_genres(id, profile_id, genre_id, created_at, updated_at) VALUES (DEFAULT, (SELECT id FROM profiles WHERE users.id = profile.user_id AND users.email = 'user3@movie.com'), (SELECT id FROM profiles WHERE genre_name = 'Comedy'), now(), now());</v>
      </c>
    </row>
    <row r="65" spans="1:6" x14ac:dyDescent="0.25">
      <c r="A65" t="s">
        <v>76</v>
      </c>
      <c r="B65" t="str">
        <f xml:space="preserve"> "(SELECT id FROM profiles WHERE users.id = profile.user_id AND users.email = '"&amp;users!B5&amp;"')"</f>
        <v>(SELECT id FROM profiles WHERE users.id = profile.user_id AND users.email = 'user4@movie.com')</v>
      </c>
      <c r="C65" s="1" t="s">
        <v>26</v>
      </c>
      <c r="D65" t="s">
        <v>84</v>
      </c>
      <c r="E65" t="s">
        <v>84</v>
      </c>
      <c r="F65" s="6" t="str">
        <f t="shared" si="0"/>
        <v>INSERT INTO likes_genres(id, profile_id, genre_id, created_at, updated_at) VALUES (DEFAULT, (SELECT id FROM profiles WHERE users.id = profile.user_id AND users.email = 'user4@movie.com'), (SELECT id FROM profiles WHERE genre_name = 'Crime'), now(), now());</v>
      </c>
    </row>
    <row r="66" spans="1:6" x14ac:dyDescent="0.25">
      <c r="A66" t="s">
        <v>76</v>
      </c>
      <c r="B66" t="str">
        <f xml:space="preserve"> "(SELECT id FROM profiles WHERE users.id = profile.user_id AND users.email = '"&amp;users!B6&amp;"')"</f>
        <v>(SELECT id FROM profiles WHERE users.id = profile.user_id AND users.email = 'user5@movie.com')</v>
      </c>
      <c r="C66" s="1" t="s">
        <v>27</v>
      </c>
      <c r="D66" t="s">
        <v>84</v>
      </c>
      <c r="E66" t="s">
        <v>84</v>
      </c>
      <c r="F66" s="6" t="str">
        <f t="shared" si="0"/>
        <v>INSERT INTO likes_genres(id, profile_id, genre_id, created_at, updated_at) VALUES (DEFAULT, (SELECT id FROM profiles WHERE users.id = profile.user_id AND users.email = 'user5@movie.com'), (SELECT id FROM profiles WHERE genre_name = 'Documentary'), now(), now());</v>
      </c>
    </row>
    <row r="67" spans="1:6" x14ac:dyDescent="0.25">
      <c r="A67" t="s">
        <v>76</v>
      </c>
      <c r="B67" t="str">
        <f xml:space="preserve"> "(SELECT id FROM profiles WHERE users.id = profile.user_id AND users.email = '"&amp;users!B7&amp;"')"</f>
        <v>(SELECT id FROM profiles WHERE users.id = profile.user_id AND users.email = 'user6@movie.com')</v>
      </c>
      <c r="C67" s="1" t="s">
        <v>28</v>
      </c>
      <c r="D67" t="s">
        <v>84</v>
      </c>
      <c r="E67" t="s">
        <v>84</v>
      </c>
      <c r="F67" s="6" t="str">
        <f t="shared" ref="F67:F92" si="1" xml:space="preserve"> "INSERT INTO likes_genres("&amp;A$1&amp;", "&amp;B$1&amp;", "&amp;C$1&amp;", "&amp;D$1&amp;", "&amp;E$1&amp;") VALUES ("&amp;A67&amp;", "&amp;B67&amp;", (SELECT id FROM profiles WHERE genre_name = '"&amp;C67&amp;"'), "&amp;D67&amp;", "&amp;E67&amp;");"</f>
        <v>INSERT INTO likes_genres(id, profile_id, genre_id, created_at, updated_at) VALUES (DEFAULT, (SELECT id FROM profiles WHERE users.id = profile.user_id AND users.email = 'user6@movie.com'), (SELECT id FROM profiles WHERE genre_name = 'Drama'), now(), now());</v>
      </c>
    </row>
    <row r="68" spans="1:6" x14ac:dyDescent="0.25">
      <c r="A68" t="s">
        <v>76</v>
      </c>
      <c r="B68" t="str">
        <f xml:space="preserve"> "(SELECT id FROM profiles WHERE users.id = profile.user_id AND users.email = '"&amp;users!B8&amp;"')"</f>
        <v>(SELECT id FROM profiles WHERE users.id = profile.user_id AND users.email = 'user7@movie.com')</v>
      </c>
      <c r="C68" s="1" t="s">
        <v>29</v>
      </c>
      <c r="D68" t="s">
        <v>84</v>
      </c>
      <c r="E68" t="s">
        <v>84</v>
      </c>
      <c r="F68" s="6" t="str">
        <f t="shared" si="1"/>
        <v>INSERT INTO likes_genres(id, profile_id, genre_id, created_at, updated_at) VALUES (DEFAULT, (SELECT id FROM profiles WHERE users.id = profile.user_id AND users.email = 'user7@movie.com'), (SELECT id FROM profiles WHERE genre_name = 'Family'), now(), now());</v>
      </c>
    </row>
    <row r="69" spans="1:6" x14ac:dyDescent="0.25">
      <c r="A69" t="s">
        <v>76</v>
      </c>
      <c r="B69" t="str">
        <f xml:space="preserve"> "(SELECT id FROM profiles WHERE users.id = profile.user_id AND users.email = '"&amp;users!B9&amp;"')"</f>
        <v>(SELECT id FROM profiles WHERE users.id = profile.user_id AND users.email = 'user8@movie.com')</v>
      </c>
      <c r="C69" s="1" t="s">
        <v>30</v>
      </c>
      <c r="D69" t="s">
        <v>84</v>
      </c>
      <c r="E69" t="s">
        <v>84</v>
      </c>
      <c r="F69" s="6" t="str">
        <f t="shared" si="1"/>
        <v>INSERT INTO likes_genres(id, profile_id, genre_id, created_at, updated_at) VALUES (DEFAULT, (SELECT id FROM profiles WHERE users.id = profile.user_id AND users.email = 'user8@movie.com'), (SELECT id FROM profiles WHERE genre_name = 'Fantasy'), now(), now());</v>
      </c>
    </row>
    <row r="70" spans="1:6" x14ac:dyDescent="0.25">
      <c r="A70" t="s">
        <v>76</v>
      </c>
      <c r="B70" t="str">
        <f xml:space="preserve"> "(SELECT id FROM profiles WHERE users.id = profile.user_id AND users.email = '"&amp;users!B10&amp;"')"</f>
        <v>(SELECT id FROM profiles WHERE users.id = profile.user_id AND users.email = 'user9@movie.com')</v>
      </c>
      <c r="C70" s="1" t="s">
        <v>31</v>
      </c>
      <c r="D70" t="s">
        <v>84</v>
      </c>
      <c r="E70" t="s">
        <v>84</v>
      </c>
      <c r="F70" s="6" t="str">
        <f t="shared" si="1"/>
        <v>INSERT INTO likes_genres(id, profile_id, genre_id, created_at, updated_at) VALUES (DEFAULT, (SELECT id FROM profiles WHERE users.id = profile.user_id AND users.email = 'user9@movie.com'), (SELECT id FROM profiles WHERE genre_name = 'Film-Noir'), now(), now());</v>
      </c>
    </row>
    <row r="71" spans="1:6" x14ac:dyDescent="0.25">
      <c r="A71" t="s">
        <v>76</v>
      </c>
      <c r="B71" t="str">
        <f xml:space="preserve"> "(SELECT id FROM profiles WHERE users.id = profile.user_id AND users.email = '"&amp;users!B11&amp;"')"</f>
        <v>(SELECT id FROM profiles WHERE users.id = profile.user_id AND users.email = 'user10@movie.com')</v>
      </c>
      <c r="C71" s="1" t="s">
        <v>32</v>
      </c>
      <c r="D71" t="s">
        <v>84</v>
      </c>
      <c r="E71" t="s">
        <v>84</v>
      </c>
      <c r="F71" s="6" t="str">
        <f t="shared" si="1"/>
        <v>INSERT INTO likes_genres(id, profile_id, genre_id, created_at, updated_at) VALUES (DEFAULT, (SELECT id FROM profiles WHERE users.id = profile.user_id AND users.email = 'user10@movie.com'), (SELECT id FROM profiles WHERE genre_name = 'History'), now(), now());</v>
      </c>
    </row>
    <row r="72" spans="1:6" x14ac:dyDescent="0.25">
      <c r="A72" t="s">
        <v>76</v>
      </c>
      <c r="B72" t="str">
        <f xml:space="preserve"> "(SELECT id FROM profiles WHERE users.id = profile.user_id AND users.email = '"&amp;users!B12&amp;"')"</f>
        <v>(SELECT id FROM profiles WHERE users.id = profile.user_id AND users.email = 'user11@movie.com')</v>
      </c>
      <c r="C72" s="1" t="s">
        <v>33</v>
      </c>
      <c r="D72" t="s">
        <v>84</v>
      </c>
      <c r="E72" t="s">
        <v>84</v>
      </c>
      <c r="F72" s="6" t="str">
        <f t="shared" si="1"/>
        <v>INSERT INTO likes_genres(id, profile_id, genre_id, created_at, updated_at) VALUES (DEFAULT, (SELECT id FROM profiles WHERE users.id = profile.user_id AND users.email = 'user11@movie.com'), (SELECT id FROM profiles WHERE genre_name = 'Horror'), now(), now());</v>
      </c>
    </row>
    <row r="73" spans="1:6" x14ac:dyDescent="0.25">
      <c r="A73" t="s">
        <v>76</v>
      </c>
      <c r="B73" t="str">
        <f xml:space="preserve"> "(SELECT id FROM profiles WHERE users.id = profile.user_id AND users.email = '"&amp;users!B13&amp;"')"</f>
        <v>(SELECT id FROM profiles WHERE users.id = profile.user_id AND users.email = 'user12@movie.com')</v>
      </c>
      <c r="C73" s="1" t="s">
        <v>34</v>
      </c>
      <c r="D73" t="s">
        <v>84</v>
      </c>
      <c r="E73" t="s">
        <v>84</v>
      </c>
      <c r="F73" s="6" t="str">
        <f t="shared" si="1"/>
        <v>INSERT INTO likes_genres(id, profile_id, genre_id, created_at, updated_at) VALUES (DEFAULT, (SELECT id FROM profiles WHERE users.id = profile.user_id AND users.email = 'user12@movie.com'), (SELECT id FROM profiles WHERE genre_name = 'Romance'), now(), now());</v>
      </c>
    </row>
    <row r="74" spans="1:6" x14ac:dyDescent="0.25">
      <c r="A74" t="s">
        <v>76</v>
      </c>
      <c r="B74" t="str">
        <f xml:space="preserve"> "(SELECT id FROM profiles WHERE users.id = profile.user_id AND users.email = '"&amp;users!B14&amp;"')"</f>
        <v>(SELECT id FROM profiles WHERE users.id = profile.user_id AND users.email = 'user13@movie.com')</v>
      </c>
      <c r="C74" s="1" t="s">
        <v>35</v>
      </c>
      <c r="D74" t="s">
        <v>84</v>
      </c>
      <c r="E74" t="s">
        <v>84</v>
      </c>
      <c r="F74" s="6" t="str">
        <f t="shared" si="1"/>
        <v>INSERT INTO likes_genres(id, profile_id, genre_id, created_at, updated_at) VALUES (DEFAULT, (SELECT id FROM profiles WHERE users.id = profile.user_id AND users.email = 'user13@movie.com'), (SELECT id FROM profiles WHERE genre_name = 'Musical'), now(), now());</v>
      </c>
    </row>
    <row r="75" spans="1:6" x14ac:dyDescent="0.25">
      <c r="A75" t="s">
        <v>76</v>
      </c>
      <c r="B75" t="str">
        <f xml:space="preserve"> "(SELECT id FROM profiles WHERE users.id = profile.user_id AND users.email = '"&amp;users!B15&amp;"')"</f>
        <v>(SELECT id FROM profiles WHERE users.id = profile.user_id AND users.email = 'user14@movie.com')</v>
      </c>
      <c r="C75" s="1" t="s">
        <v>36</v>
      </c>
      <c r="D75" t="s">
        <v>84</v>
      </c>
      <c r="E75" t="s">
        <v>84</v>
      </c>
      <c r="F75" s="6" t="str">
        <f t="shared" si="1"/>
        <v>INSERT INTO likes_genres(id, profile_id, genre_id, created_at, updated_at) VALUES (DEFAULT, (SELECT id FROM profiles WHERE users.id = profile.user_id AND users.email = 'user14@movie.com'), (SELECT id FROM profiles WHERE genre_name = 'Mystery'), now(), now());</v>
      </c>
    </row>
    <row r="76" spans="1:6" x14ac:dyDescent="0.25">
      <c r="A76" t="s">
        <v>76</v>
      </c>
      <c r="B76" t="str">
        <f xml:space="preserve"> "(SELECT id FROM profiles WHERE users.id = profile.user_id AND users.email = '"&amp;users!B16&amp;"')"</f>
        <v>(SELECT id FROM profiles WHERE users.id = profile.user_id AND users.email = 'user15@movie.com')</v>
      </c>
      <c r="C76" s="1" t="s">
        <v>37</v>
      </c>
      <c r="D76" t="s">
        <v>84</v>
      </c>
      <c r="E76" t="s">
        <v>84</v>
      </c>
      <c r="F76" s="6" t="str">
        <f t="shared" si="1"/>
        <v>INSERT INTO likes_genres(id, profile_id, genre_id, created_at, updated_at) VALUES (DEFAULT, (SELECT id FROM profiles WHERE users.id = profile.user_id AND users.email = 'user15@movie.com'), (SELECT id FROM profiles WHERE genre_name = 'Science Fiction'), now(), now());</v>
      </c>
    </row>
    <row r="77" spans="1:6" x14ac:dyDescent="0.25">
      <c r="A77" t="s">
        <v>76</v>
      </c>
      <c r="B77" t="str">
        <f xml:space="preserve"> "(SELECT id FROM profiles WHERE users.id = profile.user_id AND users.email = '"&amp;users!B17&amp;"')"</f>
        <v>(SELECT id FROM profiles WHERE users.id = profile.user_id AND users.email = 'user16@movie.com')</v>
      </c>
      <c r="C77" s="1" t="s">
        <v>38</v>
      </c>
      <c r="D77" t="s">
        <v>84</v>
      </c>
      <c r="E77" t="s">
        <v>84</v>
      </c>
      <c r="F77" s="6" t="str">
        <f t="shared" si="1"/>
        <v>INSERT INTO likes_genres(id, profile_id, genre_id, created_at, updated_at) VALUES (DEFAULT, (SELECT id FROM profiles WHERE users.id = profile.user_id AND users.email = 'user16@movie.com'), (SELECT id FROM profiles WHERE genre_name = 'Sport'), now(), now());</v>
      </c>
    </row>
    <row r="78" spans="1:6" x14ac:dyDescent="0.25">
      <c r="A78" t="s">
        <v>76</v>
      </c>
      <c r="B78" t="str">
        <f xml:space="preserve"> "(SELECT id FROM profiles WHERE users.id = profile.user_id AND users.email = '"&amp;users!B18&amp;"')"</f>
        <v>(SELECT id FROM profiles WHERE users.id = profile.user_id AND users.email = 'user17@movie.com')</v>
      </c>
      <c r="C78" s="1" t="s">
        <v>39</v>
      </c>
      <c r="D78" t="s">
        <v>84</v>
      </c>
      <c r="E78" t="s">
        <v>84</v>
      </c>
      <c r="F78" s="6" t="str">
        <f t="shared" si="1"/>
        <v>INSERT INTO likes_genres(id, profile_id, genre_id, created_at, updated_at) VALUES (DEFAULT, (SELECT id FROM profiles WHERE users.id = profile.user_id AND users.email = 'user17@movie.com'), (SELECT id FROM profiles WHERE genre_name = 'Thriller'), now(), now());</v>
      </c>
    </row>
    <row r="79" spans="1:6" x14ac:dyDescent="0.25">
      <c r="A79" t="s">
        <v>76</v>
      </c>
      <c r="B79" t="str">
        <f xml:space="preserve"> "(SELECT id FROM profiles WHERE users.id = profile.user_id AND users.email = '"&amp;users!B19&amp;"')"</f>
        <v>(SELECT id FROM profiles WHERE users.id = profile.user_id AND users.email = 'user18@movie.com')</v>
      </c>
      <c r="C79" s="1" t="s">
        <v>40</v>
      </c>
      <c r="D79" t="s">
        <v>84</v>
      </c>
      <c r="E79" t="s">
        <v>84</v>
      </c>
      <c r="F79" s="6" t="str">
        <f t="shared" si="1"/>
        <v>INSERT INTO likes_genres(id, profile_id, genre_id, created_at, updated_at) VALUES (DEFAULT, (SELECT id FROM profiles WHERE users.id = profile.user_id AND users.email = 'user18@movie.com'), (SELECT id FROM profiles WHERE genre_name = 'War'), now(), now());</v>
      </c>
    </row>
    <row r="80" spans="1:6" x14ac:dyDescent="0.25">
      <c r="A80" t="s">
        <v>76</v>
      </c>
      <c r="B80" t="str">
        <f xml:space="preserve"> "(SELECT id FROM profiles WHERE users.id = profile.user_id AND users.email = '"&amp;users!B20&amp;"')"</f>
        <v>(SELECT id FROM profiles WHERE users.id = profile.user_id AND users.email = 'user19@movie.com')</v>
      </c>
      <c r="C80" s="1" t="s">
        <v>41</v>
      </c>
      <c r="D80" t="s">
        <v>84</v>
      </c>
      <c r="E80" t="s">
        <v>84</v>
      </c>
      <c r="F80" s="6" t="str">
        <f t="shared" si="1"/>
        <v>INSERT INTO likes_genres(id, profile_id, genre_id, created_at, updated_at) VALUES (DEFAULT, (SELECT id FROM profiles WHERE users.id = profile.user_id AND users.email = 'user19@movie.com'), (SELECT id FROM profiles WHERE genre_name = 'Western'), now(), now());</v>
      </c>
    </row>
    <row r="81" spans="1:6" x14ac:dyDescent="0.25">
      <c r="A81" t="s">
        <v>76</v>
      </c>
      <c r="B81" t="str">
        <f xml:space="preserve"> "(SELECT id FROM profiles WHERE users.id = profile.user_id AND users.email = '"&amp;users!B21&amp;"')"</f>
        <v>(SELECT id FROM profiles WHERE users.id = profile.user_id AND users.email = 'user20@movie.com')</v>
      </c>
      <c r="C81" s="1" t="s">
        <v>42</v>
      </c>
      <c r="D81" t="s">
        <v>84</v>
      </c>
      <c r="E81" t="s">
        <v>84</v>
      </c>
      <c r="F81" s="6" t="str">
        <f t="shared" si="1"/>
        <v>INSERT INTO likes_genres(id, profile_id, genre_id, created_at, updated_at) VALUES (DEFAULT, (SELECT id FROM profiles WHERE users.id = profile.user_id AND users.email = 'user20@movie.com'), (SELECT id FROM profiles WHERE genre_name = 'Anime'), now(), now());</v>
      </c>
    </row>
    <row r="82" spans="1:6" x14ac:dyDescent="0.25">
      <c r="A82" t="s">
        <v>76</v>
      </c>
      <c r="B82" t="str">
        <f xml:space="preserve"> "(SELECT id FROM profiles WHERE users.id = profile.user_id AND users.email = '"&amp;users!B2&amp;"')"</f>
        <v>(SELECT id FROM profiles WHERE users.id = profile.user_id AND users.email = 'user1@movie.com')</v>
      </c>
      <c r="C82" s="1" t="s">
        <v>43</v>
      </c>
      <c r="D82" t="s">
        <v>84</v>
      </c>
      <c r="E82" t="s">
        <v>84</v>
      </c>
      <c r="F82" s="6" t="str">
        <f t="shared" si="1"/>
        <v>INSERT INTO likes_genres(id, profile_id, genre_id, created_at, updated_at) VALUES (DEFAULT, (SELECT id FROM profiles WHERE users.id = profile.user_id AND users.email = 'user1@movie.com'), (SELECT id FROM profiles WHERE genre_name = 'Adult'), now(), now());</v>
      </c>
    </row>
    <row r="83" spans="1:6" x14ac:dyDescent="0.25">
      <c r="A83" t="s">
        <v>76</v>
      </c>
      <c r="B83" t="str">
        <f xml:space="preserve"> "(SELECT id FROM profiles WHERE users.id = profile.user_id AND users.email = '"&amp;users!B3&amp;"')"</f>
        <v>(SELECT id FROM profiles WHERE users.id = profile.user_id AND users.email = 'user2@movie.com')</v>
      </c>
      <c r="C83" s="1" t="s">
        <v>44</v>
      </c>
      <c r="D83" t="s">
        <v>84</v>
      </c>
      <c r="E83" t="s">
        <v>84</v>
      </c>
      <c r="F83" s="6" t="str">
        <f t="shared" si="1"/>
        <v>INSERT INTO likes_genres(id, profile_id, genre_id, created_at, updated_at) VALUES (DEFAULT, (SELECT id FROM profiles WHERE users.id = profile.user_id AND users.email = 'user2@movie.com'), (SELECT id FROM profiles WHERE genre_name = 'Space'), now(), now());</v>
      </c>
    </row>
    <row r="84" spans="1:6" x14ac:dyDescent="0.25">
      <c r="A84" t="s">
        <v>76</v>
      </c>
      <c r="B84" t="str">
        <f xml:space="preserve"> "(SELECT id FROM profiles WHERE users.id = profile.user_id AND users.email = '"&amp;users!B4&amp;"')"</f>
        <v>(SELECT id FROM profiles WHERE users.id = profile.user_id AND users.email = 'user3@movie.com')</v>
      </c>
      <c r="C84" s="1" t="s">
        <v>45</v>
      </c>
      <c r="D84" t="s">
        <v>84</v>
      </c>
      <c r="E84" t="s">
        <v>84</v>
      </c>
      <c r="F84" s="6" t="str">
        <f t="shared" si="1"/>
        <v>INSERT INTO likes_genres(id, profile_id, genre_id, created_at, updated_at) VALUES (DEFAULT, (SELECT id FROM profiles WHERE users.id = profile.user_id AND users.email = 'user3@movie.com'), (SELECT id FROM profiles WHERE genre_name = 'Political'), now(), now());</v>
      </c>
    </row>
    <row r="85" spans="1:6" x14ac:dyDescent="0.25">
      <c r="A85" t="s">
        <v>76</v>
      </c>
      <c r="B85" t="str">
        <f xml:space="preserve"> "(SELECT id FROM profiles WHERE users.id = profile.user_id AND users.email = '"&amp;users!B5&amp;"')"</f>
        <v>(SELECT id FROM profiles WHERE users.id = profile.user_id AND users.email = 'user4@movie.com')</v>
      </c>
      <c r="C85" s="1" t="s">
        <v>46</v>
      </c>
      <c r="D85" t="s">
        <v>84</v>
      </c>
      <c r="E85" t="s">
        <v>84</v>
      </c>
      <c r="F85" s="6" t="str">
        <f t="shared" si="1"/>
        <v>INSERT INTO likes_genres(id, profile_id, genre_id, created_at, updated_at) VALUES (DEFAULT, (SELECT id FROM profiles WHERE users.id = profile.user_id AND users.email = 'user4@movie.com'), (SELECT id FROM profiles WHERE genre_name = 'Faith'), now(), now());</v>
      </c>
    </row>
    <row r="86" spans="1:6" x14ac:dyDescent="0.25">
      <c r="A86" t="s">
        <v>76</v>
      </c>
      <c r="B86" t="str">
        <f xml:space="preserve"> "(SELECT id FROM profiles WHERE users.id = profile.user_id AND users.email = '"&amp;users!B6&amp;"')"</f>
        <v>(SELECT id FROM profiles WHERE users.id = profile.user_id AND users.email = 'user5@movie.com')</v>
      </c>
      <c r="C86" s="1" t="s">
        <v>47</v>
      </c>
      <c r="D86" t="s">
        <v>84</v>
      </c>
      <c r="E86" t="s">
        <v>84</v>
      </c>
      <c r="F86" s="6" t="str">
        <f t="shared" si="1"/>
        <v>INSERT INTO likes_genres(id, profile_id, genre_id, created_at, updated_at) VALUES (DEFAULT, (SELECT id FROM profiles WHERE users.id = profile.user_id AND users.email = 'user5@movie.com'), (SELECT id FROM profiles WHERE genre_name = 'Independent'), now(), now());</v>
      </c>
    </row>
    <row r="87" spans="1:6" x14ac:dyDescent="0.25">
      <c r="A87" t="s">
        <v>76</v>
      </c>
      <c r="B87" t="str">
        <f xml:space="preserve"> "(SELECT id FROM profiles WHERE users.id = profile.user_id AND users.email = '"&amp;users!B7&amp;"')"</f>
        <v>(SELECT id FROM profiles WHERE users.id = profile.user_id AND users.email = 'user6@movie.com')</v>
      </c>
      <c r="C87" s="1" t="s">
        <v>48</v>
      </c>
      <c r="D87" t="s">
        <v>84</v>
      </c>
      <c r="E87" t="s">
        <v>84</v>
      </c>
      <c r="F87" s="6" t="str">
        <f t="shared" si="1"/>
        <v>INSERT INTO likes_genres(id, profile_id, genre_id, created_at, updated_at) VALUES (DEFAULT, (SELECT id FROM profiles WHERE users.id = profile.user_id AND users.email = 'user6@movie.com'), (SELECT id FROM profiles WHERE genre_name = 'Video Game'), now(), now());</v>
      </c>
    </row>
    <row r="88" spans="1:6" x14ac:dyDescent="0.25">
      <c r="A88" t="s">
        <v>76</v>
      </c>
      <c r="B88" t="str">
        <f xml:space="preserve"> "(SELECT id FROM profiles WHERE users.id = profile.user_id AND users.email = '"&amp;users!B8&amp;"')"</f>
        <v>(SELECT id FROM profiles WHERE users.id = profile.user_id AND users.email = 'user7@movie.com')</v>
      </c>
      <c r="C88" s="1" t="s">
        <v>49</v>
      </c>
      <c r="D88" t="s">
        <v>84</v>
      </c>
      <c r="E88" t="s">
        <v>84</v>
      </c>
      <c r="F88" s="6" t="str">
        <f t="shared" si="1"/>
        <v>INSERT INTO likes_genres(id, profile_id, genre_id, created_at, updated_at) VALUES (DEFAULT, (SELECT id FROM profiles WHERE users.id = profile.user_id AND users.email = 'user7@movie.com'), (SELECT id FROM profiles WHERE genre_name = 'Novel'), now(), now());</v>
      </c>
    </row>
    <row r="89" spans="1:6" x14ac:dyDescent="0.25">
      <c r="A89" t="s">
        <v>76</v>
      </c>
      <c r="B89" t="str">
        <f xml:space="preserve"> "(SELECT id FROM profiles WHERE users.id = profile.user_id AND users.email = '"&amp;users!B9&amp;"')"</f>
        <v>(SELECT id FROM profiles WHERE users.id = profile.user_id AND users.email = 'user8@movie.com')</v>
      </c>
      <c r="C89" s="1" t="s">
        <v>21</v>
      </c>
      <c r="D89" t="s">
        <v>84</v>
      </c>
      <c r="E89" t="s">
        <v>84</v>
      </c>
      <c r="F89" s="6" t="str">
        <f t="shared" si="1"/>
        <v>INSERT INTO likes_genres(id, profile_id, genre_id, created_at, updated_at) VALUES (DEFAULT, (SELECT id FROM profiles WHERE users.id = profile.user_id AND users.email = 'user8@movie.com'), (SELECT id FROM profiles WHERE genre_name = 'Action'), now(), now());</v>
      </c>
    </row>
    <row r="90" spans="1:6" x14ac:dyDescent="0.25">
      <c r="A90" t="s">
        <v>76</v>
      </c>
      <c r="B90" t="str">
        <f xml:space="preserve"> "(SELECT id FROM profiles WHERE users.id = profile.user_id AND users.email = '"&amp;users!B10&amp;"')"</f>
        <v>(SELECT id FROM profiles WHERE users.id = profile.user_id AND users.email = 'user9@movie.com')</v>
      </c>
      <c r="C90" s="1" t="s">
        <v>22</v>
      </c>
      <c r="D90" t="s">
        <v>84</v>
      </c>
      <c r="E90" t="s">
        <v>84</v>
      </c>
      <c r="F90" s="6" t="str">
        <f t="shared" si="1"/>
        <v>INSERT INTO likes_genres(id, profile_id, genre_id, created_at, updated_at) VALUES (DEFAULT, (SELECT id FROM profiles WHERE users.id = profile.user_id AND users.email = 'user9@movie.com'), (SELECT id FROM profiles WHERE genre_name = 'Adventure'), now(), now());</v>
      </c>
    </row>
    <row r="91" spans="1:6" x14ac:dyDescent="0.25">
      <c r="A91" t="s">
        <v>76</v>
      </c>
      <c r="B91" t="str">
        <f xml:space="preserve"> "(SELECT id FROM profiles WHERE users.id = profile.user_id AND users.email = '"&amp;users!B11&amp;"')"</f>
        <v>(SELECT id FROM profiles WHERE users.id = profile.user_id AND users.email = 'user10@movie.com')</v>
      </c>
      <c r="C91" s="1" t="s">
        <v>23</v>
      </c>
      <c r="D91" t="s">
        <v>84</v>
      </c>
      <c r="E91" t="s">
        <v>84</v>
      </c>
      <c r="F91" s="6" t="str">
        <f t="shared" si="1"/>
        <v>INSERT INTO likes_genres(id, profile_id, genre_id, created_at, updated_at) VALUES (DEFAULT, (SELECT id FROM profiles WHERE users.id = profile.user_id AND users.email = 'user10@movie.com'), (SELECT id FROM profiles WHERE genre_name = 'Animation'), now(), now());</v>
      </c>
    </row>
    <row r="92" spans="1:6" x14ac:dyDescent="0.25">
      <c r="A92" t="s">
        <v>76</v>
      </c>
      <c r="B92" t="str">
        <f xml:space="preserve"> "(SELECT id FROM profiles WHERE users.id = profile.user_id AND users.email = '"&amp;users!B12&amp;"')"</f>
        <v>(SELECT id FROM profiles WHERE users.id = profile.user_id AND users.email = 'user11@movie.com')</v>
      </c>
      <c r="C92" s="1" t="s">
        <v>45</v>
      </c>
      <c r="D92" t="s">
        <v>84</v>
      </c>
      <c r="E92" t="s">
        <v>84</v>
      </c>
      <c r="F92" s="6" t="str">
        <f t="shared" si="1"/>
        <v>INSERT INTO likes_genres(id, profile_id, genre_id, created_at, updated_at) VALUES (DEFAULT, (SELECT id FROM profiles WHERE users.id = profile.user_id AND users.email = 'user11@movie.com'), (SELECT id FROM profiles WHERE genre_name = 'Political'), now(), now());</v>
      </c>
    </row>
    <row r="93" spans="1:6" x14ac:dyDescent="0.25">
      <c r="C93" s="1"/>
    </row>
    <row r="94" spans="1:6" x14ac:dyDescent="0.25">
      <c r="C94" s="1"/>
    </row>
    <row r="95" spans="1:6" x14ac:dyDescent="0.25">
      <c r="C95" s="1"/>
    </row>
    <row r="96" spans="1:6" x14ac:dyDescent="0.25">
      <c r="C96" s="1"/>
    </row>
    <row r="97" spans="3:3" x14ac:dyDescent="0.25">
      <c r="C97" s="1"/>
    </row>
    <row r="98" spans="3:3" x14ac:dyDescent="0.25">
      <c r="C98" s="1"/>
    </row>
    <row r="99" spans="3:3" x14ac:dyDescent="0.25">
      <c r="C99" s="1"/>
    </row>
    <row r="100" spans="3:3" x14ac:dyDescent="0.25">
      <c r="C100" s="1"/>
    </row>
    <row r="101" spans="3:3" x14ac:dyDescent="0.25">
      <c r="C101" s="1"/>
    </row>
    <row r="102" spans="3:3" x14ac:dyDescent="0.25">
      <c r="C102" s="1"/>
    </row>
    <row r="103" spans="3:3" x14ac:dyDescent="0.25">
      <c r="C103" s="1"/>
    </row>
    <row r="104" spans="3:3" x14ac:dyDescent="0.25">
      <c r="C104" s="1"/>
    </row>
    <row r="105" spans="3:3" x14ac:dyDescent="0.25">
      <c r="C105" s="1"/>
    </row>
    <row r="106" spans="3:3" x14ac:dyDescent="0.25">
      <c r="C106" s="1"/>
    </row>
    <row r="107" spans="3:3" x14ac:dyDescent="0.25">
      <c r="C107" s="1"/>
    </row>
    <row r="108" spans="3:3" x14ac:dyDescent="0.25">
      <c r="C108" s="1"/>
    </row>
    <row r="109" spans="3:3" x14ac:dyDescent="0.25">
      <c r="C109" s="1"/>
    </row>
    <row r="110" spans="3:3" x14ac:dyDescent="0.25">
      <c r="C110" s="1"/>
    </row>
    <row r="111" spans="3:3" x14ac:dyDescent="0.25">
      <c r="C111" s="1"/>
    </row>
    <row r="112" spans="3:3" x14ac:dyDescent="0.25">
      <c r="C112" s="1"/>
    </row>
    <row r="113" spans="3:3" x14ac:dyDescent="0.25">
      <c r="C113" s="1"/>
    </row>
    <row r="114" spans="3:3" x14ac:dyDescent="0.25">
      <c r="C114" s="1"/>
    </row>
    <row r="115" spans="3:3" x14ac:dyDescent="0.25">
      <c r="C115" s="1"/>
    </row>
    <row r="116" spans="3:3" x14ac:dyDescent="0.25">
      <c r="C116" s="1"/>
    </row>
    <row r="117" spans="3:3" x14ac:dyDescent="0.25">
      <c r="C117"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1"/>
  <sheetViews>
    <sheetView tabSelected="1" workbookViewId="0">
      <selection activeCell="K12" sqref="K12"/>
    </sheetView>
  </sheetViews>
  <sheetFormatPr defaultRowHeight="15" x14ac:dyDescent="0.25"/>
  <cols>
    <col min="1" max="14" width="11.42578125" customWidth="1"/>
    <col min="15" max="15" width="255.7109375" style="6" bestFit="1" customWidth="1"/>
  </cols>
  <sheetData>
    <row r="1" spans="1:15" x14ac:dyDescent="0.25">
      <c r="A1" s="2" t="s">
        <v>0</v>
      </c>
      <c r="B1" s="3" t="s">
        <v>52</v>
      </c>
      <c r="C1" s="3" t="s">
        <v>53</v>
      </c>
      <c r="D1" s="3" t="s">
        <v>54</v>
      </c>
      <c r="E1" s="3" t="s">
        <v>55</v>
      </c>
      <c r="F1" s="3" t="s">
        <v>14</v>
      </c>
      <c r="G1" s="3" t="s">
        <v>56</v>
      </c>
      <c r="H1" s="3" t="s">
        <v>57</v>
      </c>
      <c r="I1" s="3" t="s">
        <v>58</v>
      </c>
      <c r="J1" s="3" t="s">
        <v>59</v>
      </c>
      <c r="K1" s="3" t="s">
        <v>60</v>
      </c>
      <c r="L1" s="3" t="s">
        <v>61</v>
      </c>
      <c r="M1" s="3" t="s">
        <v>4</v>
      </c>
      <c r="N1" s="3" t="s">
        <v>62</v>
      </c>
      <c r="O1" s="5" t="s">
        <v>6</v>
      </c>
    </row>
    <row r="2" spans="1:15" x14ac:dyDescent="0.25">
      <c r="A2" t="s">
        <v>76</v>
      </c>
      <c r="B2" t="s">
        <v>212</v>
      </c>
      <c r="C2" t="s">
        <v>213</v>
      </c>
      <c r="D2" s="8">
        <v>37244</v>
      </c>
      <c r="E2">
        <v>178</v>
      </c>
      <c r="F2" t="s">
        <v>218</v>
      </c>
      <c r="G2" t="s">
        <v>214</v>
      </c>
      <c r="H2" t="s">
        <v>215</v>
      </c>
      <c r="I2" t="s">
        <v>216</v>
      </c>
      <c r="J2" t="s">
        <v>217</v>
      </c>
      <c r="K2" t="s">
        <v>283</v>
      </c>
      <c r="L2" t="s">
        <v>263</v>
      </c>
      <c r="M2" t="s">
        <v>84</v>
      </c>
      <c r="N2" t="s">
        <v>84</v>
      </c>
      <c r="O2" s="6" t="str">
        <f xml:space="preserve"> "INSERT INTO profiles("&amp;A$1&amp;", "&amp;B$1&amp;", "&amp;C$1&amp;", "&amp;D$1&amp;", "&amp;E$1&amp;", "&amp;F$1&amp;", "&amp;G$1&amp;", "&amp;H$1&amp;", "&amp;I$1&amp;", "&amp;J$1&amp;", "&amp;K$1&amp;", "&amp;L$1&amp;", "&amp;M$1&amp;", "&amp;N$1&amp;") VALUES ("&amp;A2&amp;", '"&amp;B2&amp;"', '"&amp;C2&amp;"', '"&amp;D2&amp;"', '"&amp;E2&amp;"', '"&amp;F2&amp;"', '"&amp;G2&amp;"', '"&amp;H2&amp;"', '"&amp;I2&amp;"', '"&amp;J2&amp;"', '"&amp;K2&amp;"', '"&amp;L2&amp;"', "&amp;M2&amp;", "&amp;N2&amp;");"</f>
        <v>INSERT INTO profiles(id, movie_name, description, date_released, duration, country, language, subtitles, dubbed, age_rating, poster, trailer, created_at, update_at) VALUES (DEFAULT, 'The Lord of the Rings: The Fellowship of the Ring', 'A meek Hobbit and eight companions set out on a journey to destroy the One Ring and the Dark Lord Sauron.', '37244', '178', 'USA', 'English', 'N', 'n', 'PG-13', 'http://vignette3.wikia.nocookie.net/lotr/images/7/74/LOTRFOTRmovie.jpg/revision/latest?cb=20150203040819', 'https://www.youtube.com/watch?v=V75dMMIW2B4', now(), now());</v>
      </c>
    </row>
    <row r="3" spans="1:15" x14ac:dyDescent="0.25">
      <c r="A3" t="s">
        <v>76</v>
      </c>
      <c r="B3" t="s">
        <v>219</v>
      </c>
      <c r="D3" s="8">
        <v>37608</v>
      </c>
      <c r="E3">
        <v>179</v>
      </c>
      <c r="F3" t="s">
        <v>218</v>
      </c>
      <c r="G3" t="s">
        <v>214</v>
      </c>
      <c r="H3" t="s">
        <v>215</v>
      </c>
      <c r="I3" t="s">
        <v>215</v>
      </c>
      <c r="J3" t="s">
        <v>217</v>
      </c>
      <c r="K3" t="s">
        <v>284</v>
      </c>
      <c r="L3" t="s">
        <v>265</v>
      </c>
      <c r="M3" t="s">
        <v>84</v>
      </c>
      <c r="N3" t="s">
        <v>84</v>
      </c>
      <c r="O3" s="6" t="str">
        <f t="shared" ref="O3:O41" si="0" xml:space="preserve"> "INSERT INTO profiles("&amp;A$1&amp;", "&amp;B$1&amp;", "&amp;C$1&amp;", "&amp;D$1&amp;", "&amp;E$1&amp;", "&amp;F$1&amp;", "&amp;G$1&amp;", "&amp;H$1&amp;", "&amp;I$1&amp;", "&amp;J$1&amp;", "&amp;K$1&amp;", "&amp;L$1&amp;", "&amp;M$1&amp;", "&amp;N$1&amp;") VALUES ("&amp;A3&amp;", '"&amp;B3&amp;"', '"&amp;C3&amp;"', '"&amp;D3&amp;"', '"&amp;E3&amp;"', '"&amp;F3&amp;"', '"&amp;G3&amp;"', '"&amp;H3&amp;"', '"&amp;I3&amp;"', '"&amp;J3&amp;"', '"&amp;K3&amp;"', '"&amp;L3&amp;"', "&amp;M3&amp;", "&amp;N3&amp;");"</f>
        <v>INSERT INTO profiles(id, movie_name, description, date_released, duration, country, language, subtitles, dubbed, age_rating, poster, trailer, created_at, update_at) VALUES (DEFAULT, 'The Lord of the Rings: The Two Towers', '', '37608', '179', 'USA', 'English', 'N', 'N', 'PG-13', 'https://www.movieposter.com/posters/archive/main/7/MPW-3576', 'https://www.youtube.com/watch?v=cvCktPUwkW0', now(), now());</v>
      </c>
    </row>
    <row r="4" spans="1:15" x14ac:dyDescent="0.25">
      <c r="A4" t="s">
        <v>76</v>
      </c>
      <c r="B4" t="s">
        <v>220</v>
      </c>
      <c r="C4" t="s">
        <v>221</v>
      </c>
      <c r="D4" s="8">
        <v>37972</v>
      </c>
      <c r="E4">
        <v>201</v>
      </c>
      <c r="F4" t="s">
        <v>218</v>
      </c>
      <c r="G4" t="s">
        <v>214</v>
      </c>
      <c r="H4" t="s">
        <v>215</v>
      </c>
      <c r="I4" t="s">
        <v>215</v>
      </c>
      <c r="J4" t="s">
        <v>217</v>
      </c>
      <c r="K4" t="s">
        <v>285</v>
      </c>
      <c r="L4" t="s">
        <v>264</v>
      </c>
      <c r="M4" t="s">
        <v>84</v>
      </c>
      <c r="N4" t="s">
        <v>84</v>
      </c>
      <c r="O4" s="6" t="str">
        <f t="shared" si="0"/>
        <v>INSERT INTO profiles(id, movie_name, description, date_released, duration, country, language, subtitles, dubbed, age_rating, poster, trailer, created_at, update_at) VALUES (DEFAULT, 'The Lord of the Rings: The Return of the King', 'Gandalf and Aragorn lead the World of Men against Sauron''s army to draw his gaze from Frodo and Sam as they approach Mount Doom with the One Ring.', '37972', '201', 'USA', 'English', 'N', 'N', 'PG-13', 'https://www.movieposter.com/posters/archive/main/16/MPW-8295', 'https://www.youtube.com/watch?v=r5X-hFf6Bwo', now(), now());</v>
      </c>
    </row>
    <row r="5" spans="1:15" x14ac:dyDescent="0.25">
      <c r="A5" t="s">
        <v>76</v>
      </c>
      <c r="B5" t="s">
        <v>222</v>
      </c>
      <c r="C5" t="s">
        <v>223</v>
      </c>
      <c r="D5" s="8">
        <v>38520</v>
      </c>
      <c r="E5">
        <v>119</v>
      </c>
      <c r="F5" t="s">
        <v>224</v>
      </c>
      <c r="G5" t="s">
        <v>225</v>
      </c>
      <c r="H5" t="s">
        <v>226</v>
      </c>
      <c r="I5" t="s">
        <v>226</v>
      </c>
      <c r="J5" t="s">
        <v>227</v>
      </c>
      <c r="K5" t="s">
        <v>286</v>
      </c>
      <c r="L5" t="s">
        <v>266</v>
      </c>
      <c r="M5" t="s">
        <v>84</v>
      </c>
      <c r="N5" t="s">
        <v>84</v>
      </c>
      <c r="O5" s="6" t="str">
        <f t="shared" si="0"/>
        <v>INSERT INTO profiles(id, movie_name, description, date_released, duration, country, language, subtitles, dubbed, age_rating, poster, trailer, created_at, update_at) VALUES (DEFAULT, 'Howl''s Moving Castle', 'When an unconfident young woman is cursed with an old body by a spiteful witch, her only chance of breaking the spell lies with a self-indulgent yet insecure young wizard and his companions in his legged, walking castle.', '38520', '119', 'Japan', 'Japanese', 'Y', 'Y', 'PG', 'https://fanart.tv/fanart/movies/4935/movieposter/howls-moving-castle-5216a7d1a7a67.jpg', 'https://www.youtube.com/watch?v=iwROgK94zcM', now(), now());</v>
      </c>
    </row>
    <row r="6" spans="1:15" x14ac:dyDescent="0.25">
      <c r="A6" t="s">
        <v>76</v>
      </c>
      <c r="B6" t="s">
        <v>228</v>
      </c>
      <c r="C6" t="s">
        <v>229</v>
      </c>
      <c r="D6" s="8">
        <v>33067</v>
      </c>
      <c r="E6">
        <v>127</v>
      </c>
      <c r="F6" t="s">
        <v>218</v>
      </c>
      <c r="G6" t="s">
        <v>214</v>
      </c>
      <c r="H6" t="s">
        <v>215</v>
      </c>
      <c r="I6" t="s">
        <v>215</v>
      </c>
      <c r="J6" t="s">
        <v>217</v>
      </c>
      <c r="K6" t="s">
        <v>287</v>
      </c>
      <c r="L6" t="s">
        <v>267</v>
      </c>
      <c r="M6" t="s">
        <v>84</v>
      </c>
      <c r="N6" t="s">
        <v>84</v>
      </c>
      <c r="O6" s="6" t="str">
        <f t="shared" si="0"/>
        <v>INSERT INTO profiles(id, movie_name, description, date_released, duration, country, language, subtitles, dubbed, age_rating, poster, trailer, created_at, update_at) VALUES (DEFAULT, 'Ghost', 'After an accident leaves a young man dead, his spirit stays behind to warn his lover of impending danger, with the help of a reluctant psychic.', '33067', '127', 'USA', 'English', 'N', 'N', 'PG-13', 'https://www.movieposter.com/posters/archive/main/106/MPW-53146', 'https://www.youtube.com/watch?v=4cOb3gfe4tQ', now(), now());</v>
      </c>
    </row>
    <row r="7" spans="1:15" x14ac:dyDescent="0.25">
      <c r="A7" t="s">
        <v>76</v>
      </c>
      <c r="B7" t="s">
        <v>230</v>
      </c>
      <c r="C7" t="s">
        <v>231</v>
      </c>
      <c r="D7" s="8">
        <v>38163</v>
      </c>
      <c r="E7">
        <v>123</v>
      </c>
      <c r="F7" t="s">
        <v>218</v>
      </c>
      <c r="G7" t="s">
        <v>214</v>
      </c>
      <c r="H7" t="s">
        <v>215</v>
      </c>
      <c r="I7" t="s">
        <v>215</v>
      </c>
      <c r="J7" t="s">
        <v>217</v>
      </c>
      <c r="K7" t="s">
        <v>288</v>
      </c>
      <c r="L7" t="s">
        <v>268</v>
      </c>
      <c r="M7" t="s">
        <v>84</v>
      </c>
      <c r="N7" t="s">
        <v>84</v>
      </c>
      <c r="O7" s="6" t="str">
        <f t="shared" si="0"/>
        <v>INSERT INTO profiles(id, movie_name, description, date_released, duration, country, language, subtitles, dubbed, age_rating, poster, trailer, created_at, update_at) VALUES (DEFAULT, 'The Notebook', 'A poor and passionate young man falls in love with a rich young woman and gives her a sense of freedom. They soon are separated by their social differences.', '38163', '123', 'USA', 'English', 'N', 'N', 'PG-13', 'http://ia.media-imdb.com/images/M/MV5BMTk3OTM5Njg5M15BMl5BanBnXkFtZTYwMzA0ODI3._V1_SX640_SY720_.jpg', 'https://www.youtube.com/watch?v=4M7LIcH8C9U', now(), now());</v>
      </c>
    </row>
    <row r="8" spans="1:15" x14ac:dyDescent="0.25">
      <c r="A8" t="s">
        <v>76</v>
      </c>
      <c r="B8" t="s">
        <v>232</v>
      </c>
      <c r="C8" t="s">
        <v>233</v>
      </c>
      <c r="D8" s="8">
        <v>37281</v>
      </c>
      <c r="E8">
        <v>101</v>
      </c>
      <c r="F8" t="s">
        <v>218</v>
      </c>
      <c r="G8" t="s">
        <v>214</v>
      </c>
      <c r="H8" t="s">
        <v>215</v>
      </c>
      <c r="I8" t="s">
        <v>215</v>
      </c>
      <c r="J8" t="s">
        <v>227</v>
      </c>
      <c r="K8" t="s">
        <v>289</v>
      </c>
      <c r="L8" t="s">
        <v>269</v>
      </c>
      <c r="M8" t="s">
        <v>84</v>
      </c>
      <c r="N8" t="s">
        <v>84</v>
      </c>
      <c r="O8" s="6" t="str">
        <f t="shared" si="0"/>
        <v>INSERT INTO profiles(id, movie_name, description, date_released, duration, country, language, subtitles, dubbed, age_rating, poster, trailer, created_at, update_at) VALUES (DEFAULT, 'A Walk to Remember', 'The story of two North Carolina teens, Landon Carter and Jamie Sullivan, who are thrown together after Landon gets into trouble and is made to do community service.', '37281', '101', 'USA', 'English', 'N', 'N', 'PG', 'https://upload.wikimedia.org/wikipedia/en/d/dc/A_Walk_to_Remember_Poster.jpg', 'https://www.youtube.com/watch?v=EgdoQ8Oxu2E', now(), now());</v>
      </c>
    </row>
    <row r="9" spans="1:15" x14ac:dyDescent="0.25">
      <c r="A9" t="s">
        <v>76</v>
      </c>
      <c r="B9" t="s">
        <v>234</v>
      </c>
      <c r="C9" t="s">
        <v>235</v>
      </c>
      <c r="D9" s="8">
        <v>32010</v>
      </c>
      <c r="E9">
        <v>100</v>
      </c>
      <c r="F9" t="s">
        <v>218</v>
      </c>
      <c r="G9" t="s">
        <v>214</v>
      </c>
      <c r="H9" t="s">
        <v>215</v>
      </c>
      <c r="I9" t="s">
        <v>215</v>
      </c>
      <c r="J9" t="s">
        <v>217</v>
      </c>
      <c r="L9" t="s">
        <v>270</v>
      </c>
      <c r="M9" t="s">
        <v>84</v>
      </c>
      <c r="N9" t="s">
        <v>84</v>
      </c>
      <c r="O9" s="6" t="str">
        <f t="shared" si="0"/>
        <v>INSERT INTO profiles(id, movie_name, description, date_released, duration, country, language, subtitles, dubbed, age_rating, poster, trailer, created_at, update_at) VALUES (DEFAULT, 'Dirty Dancing', 'Spending the summer at a Catskills resort with her family, Frances "Baby" Houseman falls in love with the camp''s dance instructor, Johnny Castle.', '32010', '100', 'USA', 'English', 'N', 'N', 'PG-13', '', 'https://www.youtube.com/watch?v=wcra0-0Gu4U', now(), now());</v>
      </c>
    </row>
    <row r="10" spans="1:15" x14ac:dyDescent="0.25">
      <c r="A10" t="s">
        <v>76</v>
      </c>
      <c r="B10" t="s">
        <v>236</v>
      </c>
      <c r="C10" t="s">
        <v>237</v>
      </c>
      <c r="D10" s="8">
        <v>36308</v>
      </c>
      <c r="E10">
        <v>124</v>
      </c>
      <c r="F10" t="s">
        <v>218</v>
      </c>
      <c r="G10" t="s">
        <v>214</v>
      </c>
      <c r="H10" t="s">
        <v>215</v>
      </c>
      <c r="I10" t="s">
        <v>215</v>
      </c>
      <c r="J10" t="s">
        <v>217</v>
      </c>
      <c r="K10" t="s">
        <v>290</v>
      </c>
      <c r="L10" t="s">
        <v>271</v>
      </c>
      <c r="M10" t="s">
        <v>84</v>
      </c>
      <c r="N10" t="s">
        <v>84</v>
      </c>
      <c r="O10" s="6" t="str">
        <f t="shared" si="0"/>
        <v>INSERT INTO profiles(id, movie_name, description, date_released, duration, country, language, subtitles, dubbed, age_rating, poster, trailer, created_at, update_at) VALUES (DEFAULT, 'Notting Hill', 'The life of a simple bookshop owner changes when he meets the most famous film star in the world.', '36308', '124', 'USA', 'English', 'N', 'N', 'PG-13', 'http://images.moviepostershop.com/notting-hill-movie-poster-1998-1020190961.jpg', 'https://www.youtube.com/watch?v=4RI0QvaGoiI', now(), now());</v>
      </c>
    </row>
    <row r="11" spans="1:15" x14ac:dyDescent="0.25">
      <c r="A11" t="s">
        <v>76</v>
      </c>
      <c r="B11" t="s">
        <v>238</v>
      </c>
      <c r="C11" t="s">
        <v>239</v>
      </c>
      <c r="D11" s="8">
        <v>32955</v>
      </c>
      <c r="E11">
        <v>119</v>
      </c>
      <c r="F11" t="s">
        <v>218</v>
      </c>
      <c r="G11" t="s">
        <v>214</v>
      </c>
      <c r="H11" t="s">
        <v>215</v>
      </c>
      <c r="I11" t="s">
        <v>215</v>
      </c>
      <c r="J11" t="s">
        <v>240</v>
      </c>
      <c r="K11" t="s">
        <v>291</v>
      </c>
      <c r="L11" t="s">
        <v>272</v>
      </c>
      <c r="M11" t="s">
        <v>84</v>
      </c>
      <c r="N11" t="s">
        <v>84</v>
      </c>
      <c r="O11" s="6" t="str">
        <f t="shared" si="0"/>
        <v>INSERT INTO profiles(id, movie_name, description, date_released, duration, country, language, subtitles, dubbed, age_rating, poster, trailer, created_at, update_at) VALUES (DEFAULT, 'Pretty Woman', 'A man in a legal but hurtful business needs an escort for some social events, and hires a beautiful prostitute he meets... only to fall in love.', '32955', '119', 'USA', 'English', 'N', 'N', 'R', 'http://cosmouk.cdnds.net/15/10/1280x1986/gallery_nrm_1425399318-pretty-woman-poster.jpg', 'https://www.youtube.com/results?search_query=pretty+woman+trailer', now(), now());</v>
      </c>
    </row>
    <row r="12" spans="1:15" x14ac:dyDescent="0.25">
      <c r="A12" t="s">
        <v>76</v>
      </c>
      <c r="B12" t="s">
        <v>241</v>
      </c>
      <c r="C12" t="s">
        <v>242</v>
      </c>
      <c r="D12" s="8">
        <v>32612</v>
      </c>
      <c r="E12">
        <v>100</v>
      </c>
      <c r="F12" t="s">
        <v>218</v>
      </c>
      <c r="G12" t="s">
        <v>214</v>
      </c>
      <c r="H12" t="s">
        <v>215</v>
      </c>
      <c r="I12" t="s">
        <v>215</v>
      </c>
      <c r="J12" t="s">
        <v>217</v>
      </c>
      <c r="L12" t="s">
        <v>273</v>
      </c>
      <c r="M12" t="s">
        <v>84</v>
      </c>
      <c r="N12" t="s">
        <v>84</v>
      </c>
      <c r="O12" s="6" t="str">
        <f t="shared" si="0"/>
        <v>INSERT INTO profiles(id, movie_name, description, date_released, duration, country, language, subtitles, dubbed, age_rating, poster, trailer, created_at, update_at) VALUES (DEFAULT, 'Say Anything', 'A noble underachiever and a beautiful valedictorian fall in love the summer before she goes off to college.', '32612', '100', 'USA', 'English', 'N', 'N', 'PG-13', '', 'https://www.youtube.com/watch?v=QeUnT3f7eAA', now(), now());</v>
      </c>
    </row>
    <row r="13" spans="1:15" x14ac:dyDescent="0.25">
      <c r="A13" t="s">
        <v>76</v>
      </c>
      <c r="B13" t="s">
        <v>243</v>
      </c>
      <c r="C13" t="s">
        <v>244</v>
      </c>
      <c r="D13" s="8">
        <v>35783</v>
      </c>
      <c r="E13">
        <v>194</v>
      </c>
      <c r="F13" t="s">
        <v>218</v>
      </c>
      <c r="G13" t="s">
        <v>214</v>
      </c>
      <c r="H13" t="s">
        <v>215</v>
      </c>
      <c r="I13" t="s">
        <v>215</v>
      </c>
      <c r="J13" t="s">
        <v>217</v>
      </c>
      <c r="L13" t="s">
        <v>274</v>
      </c>
      <c r="M13" t="s">
        <v>84</v>
      </c>
      <c r="N13" t="s">
        <v>84</v>
      </c>
      <c r="O13" s="6" t="str">
        <f t="shared" si="0"/>
        <v>INSERT INTO profiles(id, movie_name, description, date_released, duration, country, language, subtitles, dubbed, age_rating, poster, trailer, created_at, update_at) VALUES (DEFAULT, 'Titanic', 'A seventeen-year-old aristocrat falls in love with a kind, but poor artist aboard the luxurious, ill-fated R.M.S. Titanic.', '35783', '194', 'USA', 'English', 'N', 'N', 'PG-13', '', 'https://www.youtube.com/watch?v=zCy5WQ9S4c0', now(), now());</v>
      </c>
    </row>
    <row r="14" spans="1:15" x14ac:dyDescent="0.25">
      <c r="A14" t="s">
        <v>76</v>
      </c>
      <c r="B14" t="s">
        <v>245</v>
      </c>
      <c r="C14" t="s">
        <v>246</v>
      </c>
      <c r="D14" s="8">
        <v>39437</v>
      </c>
      <c r="E14">
        <v>126</v>
      </c>
      <c r="F14" t="s">
        <v>218</v>
      </c>
      <c r="G14" t="s">
        <v>214</v>
      </c>
      <c r="H14" t="s">
        <v>215</v>
      </c>
      <c r="I14" t="s">
        <v>215</v>
      </c>
      <c r="J14" t="s">
        <v>217</v>
      </c>
      <c r="L14" t="s">
        <v>275</v>
      </c>
      <c r="M14" t="s">
        <v>84</v>
      </c>
      <c r="N14" t="s">
        <v>84</v>
      </c>
      <c r="O14" s="6" t="str">
        <f t="shared" si="0"/>
        <v>INSERT INTO profiles(id, movie_name, description, date_released, duration, country, language, subtitles, dubbed, age_rating, poster, trailer, created_at, update_at) VALUES (DEFAULT, 'P.S. I Love You', 'A young widow discovers that her late husband has left her 10 messages intended to help ease her pain and start a new life.', '39437', '126', 'USA', 'English', 'N', 'N', 'PG-13', '', 'https://www.youtube.com/watch?v=CZzW6_hR068', now(), now());</v>
      </c>
    </row>
    <row r="15" spans="1:15" x14ac:dyDescent="0.25">
      <c r="A15" t="s">
        <v>76</v>
      </c>
      <c r="B15" t="s">
        <v>247</v>
      </c>
      <c r="C15" t="s">
        <v>248</v>
      </c>
      <c r="D15" s="8">
        <v>34712</v>
      </c>
      <c r="E15">
        <v>133</v>
      </c>
      <c r="F15" t="s">
        <v>218</v>
      </c>
      <c r="G15" t="s">
        <v>214</v>
      </c>
      <c r="H15" t="s">
        <v>215</v>
      </c>
      <c r="I15" t="s">
        <v>215</v>
      </c>
      <c r="J15" t="s">
        <v>240</v>
      </c>
      <c r="L15" t="s">
        <v>276</v>
      </c>
      <c r="M15" t="s">
        <v>84</v>
      </c>
      <c r="N15" t="s">
        <v>84</v>
      </c>
      <c r="O15" s="6" t="str">
        <f t="shared" si="0"/>
        <v>INSERT INTO profiles(id, movie_name, description, date_released, duration, country, language, subtitles, dubbed, age_rating, poster, trailer, created_at, update_at) VALUES (DEFAULT, 'Legends of the Fall', 'Epic tale of three brothers and their father living in the remote wilderness of 1900s USA and how their lives are affected by nature, history, war, love and betrayal.', '34712', '133', 'USA', 'English', 'N', 'N', 'R', '', 'https://www.youtube.com/watch?v=oEr4rhfDKcQ', now(), now());</v>
      </c>
    </row>
    <row r="16" spans="1:15" x14ac:dyDescent="0.25">
      <c r="A16" t="s">
        <v>76</v>
      </c>
      <c r="B16" t="s">
        <v>249</v>
      </c>
      <c r="C16" t="s">
        <v>250</v>
      </c>
      <c r="D16" s="8">
        <v>38121</v>
      </c>
      <c r="E16">
        <v>163</v>
      </c>
      <c r="F16" t="s">
        <v>218</v>
      </c>
      <c r="G16" t="s">
        <v>214</v>
      </c>
      <c r="H16" t="s">
        <v>215</v>
      </c>
      <c r="I16" t="s">
        <v>215</v>
      </c>
      <c r="J16" t="s">
        <v>240</v>
      </c>
      <c r="L16" t="s">
        <v>277</v>
      </c>
      <c r="M16" t="s">
        <v>84</v>
      </c>
      <c r="N16" t="s">
        <v>84</v>
      </c>
      <c r="O16" s="6" t="str">
        <f t="shared" si="0"/>
        <v>INSERT INTO profiles(id, movie_name, description, date_released, duration, country, language, subtitles, dubbed, age_rating, poster, trailer, created_at, update_at) VALUES (DEFAULT, 'Troy', 'An adaptation of Homer''s great epic, the film follows the assault on Troy by the united Greek forces and chronicles the fates of the men involved.', '38121', '163', 'USA', 'English', 'N', 'N', 'R', '', 'https://www.youtube.com/watch?v=znTLzRJimeY', now(), now());</v>
      </c>
    </row>
    <row r="17" spans="1:15" x14ac:dyDescent="0.25">
      <c r="A17" t="s">
        <v>76</v>
      </c>
      <c r="B17" t="s">
        <v>251</v>
      </c>
      <c r="C17" t="s">
        <v>252</v>
      </c>
      <c r="D17" s="8">
        <v>34964</v>
      </c>
      <c r="E17">
        <v>127</v>
      </c>
      <c r="F17" t="s">
        <v>218</v>
      </c>
      <c r="G17" t="s">
        <v>214</v>
      </c>
      <c r="H17" t="s">
        <v>215</v>
      </c>
      <c r="I17" t="s">
        <v>215</v>
      </c>
      <c r="J17" t="s">
        <v>240</v>
      </c>
      <c r="L17" t="s">
        <v>278</v>
      </c>
      <c r="M17" t="s">
        <v>84</v>
      </c>
      <c r="N17" t="s">
        <v>84</v>
      </c>
      <c r="O17" s="6" t="str">
        <f t="shared" si="0"/>
        <v>INSERT INTO profiles(id, movie_name, description, date_released, duration, country, language, subtitles, dubbed, age_rating, poster, trailer, created_at, update_at) VALUES (DEFAULT, 'Se7en', 'Two detectives, a rookie and a veteran, hunt a serial killer who uses the seven deadly sins as his modus operandi.', '34964', '127', 'USA', 'English', 'N', 'N', 'R', '', 'https://www.youtube.com/watch?v=J4YV2_TcCoE', now(), now());</v>
      </c>
    </row>
    <row r="18" spans="1:15" x14ac:dyDescent="0.25">
      <c r="A18" t="s">
        <v>76</v>
      </c>
      <c r="B18" t="s">
        <v>253</v>
      </c>
      <c r="C18" t="s">
        <v>254</v>
      </c>
      <c r="D18" s="8">
        <v>38184</v>
      </c>
      <c r="E18">
        <v>119</v>
      </c>
      <c r="F18" t="s">
        <v>255</v>
      </c>
      <c r="G18" t="s">
        <v>256</v>
      </c>
      <c r="H18" t="s">
        <v>226</v>
      </c>
      <c r="I18" t="s">
        <v>226</v>
      </c>
      <c r="J18" t="s">
        <v>217</v>
      </c>
      <c r="L18" t="s">
        <v>279</v>
      </c>
      <c r="M18" t="s">
        <v>84</v>
      </c>
      <c r="N18" t="s">
        <v>84</v>
      </c>
      <c r="O18" s="6" t="str">
        <f t="shared" si="0"/>
        <v>INSERT INTO profiles(id, movie_name, description, date_released, duration, country, language, subtitles, dubbed, age_rating, poster, trailer, created_at, update_at) VALUES (DEFAULT, 'House of Flying Daggers', 'A romantic police captain breaks a beautiful member of a rebel group out of prison to help her rejoin her fellows, but things are not what they seem.', '38184', '119', 'China', 'Mandarin', 'Y', 'Y', 'PG-13', '', 'https://www.youtube.com/watch?v=-GLVaSYzAvg', now(), now());</v>
      </c>
    </row>
    <row r="19" spans="1:15" x14ac:dyDescent="0.25">
      <c r="A19" t="s">
        <v>76</v>
      </c>
      <c r="B19" t="s">
        <v>257</v>
      </c>
      <c r="C19" t="s">
        <v>258</v>
      </c>
      <c r="D19" s="8">
        <v>37553</v>
      </c>
      <c r="E19">
        <v>99</v>
      </c>
      <c r="F19" t="s">
        <v>255</v>
      </c>
      <c r="G19" t="s">
        <v>256</v>
      </c>
      <c r="H19" t="s">
        <v>226</v>
      </c>
      <c r="I19" t="s">
        <v>215</v>
      </c>
      <c r="J19" t="s">
        <v>217</v>
      </c>
      <c r="L19" t="s">
        <v>280</v>
      </c>
      <c r="M19" t="s">
        <v>84</v>
      </c>
      <c r="N19" t="s">
        <v>84</v>
      </c>
      <c r="O19" s="6" t="str">
        <f t="shared" si="0"/>
        <v>INSERT INTO profiles(id, movie_name, description, date_released, duration, country, language, subtitles, dubbed, age_rating, poster, trailer, created_at, update_at) VALUES (DEFAULT, 'Hero', 'A defense officer, Nameless, was summoned by the King of Qin regarding his success of terminating three warriors.', '37553', '99', 'China', 'Mandarin', 'Y', 'N', 'PG-13', '', 'https://www.youtube.com/watch?v=srFhXDZhUZI', now(), now());</v>
      </c>
    </row>
    <row r="20" spans="1:15" x14ac:dyDescent="0.25">
      <c r="A20" t="s">
        <v>76</v>
      </c>
      <c r="B20" t="s">
        <v>259</v>
      </c>
      <c r="C20" t="s">
        <v>260</v>
      </c>
      <c r="D20" s="8">
        <v>39639</v>
      </c>
      <c r="E20">
        <v>148</v>
      </c>
      <c r="F20" t="s">
        <v>255</v>
      </c>
      <c r="G20" t="s">
        <v>256</v>
      </c>
      <c r="H20" t="s">
        <v>226</v>
      </c>
      <c r="I20" t="s">
        <v>215</v>
      </c>
      <c r="J20" t="s">
        <v>240</v>
      </c>
      <c r="L20" t="s">
        <v>281</v>
      </c>
      <c r="M20" t="s">
        <v>84</v>
      </c>
      <c r="N20" t="s">
        <v>84</v>
      </c>
      <c r="O20" s="6" t="str">
        <f t="shared" si="0"/>
        <v>INSERT INTO profiles(id, movie_name, description, date_released, duration, country, language, subtitles, dubbed, age_rating, poster, trailer, created_at, update_at) VALUES (DEFAULT, 'Red Cliff', 'The first chapter of a two-part story centered on a battle fought in China''s Three Kingdoms period (220-280 A.D.).', '39639', '148', 'China', 'Mandarin', 'Y', 'N', 'R', '', 'https://www.youtube.com/watch?v=pd0bqLQrtdE', now(), now());</v>
      </c>
    </row>
    <row r="21" spans="1:15" x14ac:dyDescent="0.25">
      <c r="A21" t="s">
        <v>76</v>
      </c>
      <c r="B21" t="s">
        <v>261</v>
      </c>
      <c r="C21" t="s">
        <v>262</v>
      </c>
      <c r="D21" s="8">
        <v>39820</v>
      </c>
      <c r="E21">
        <v>99</v>
      </c>
      <c r="F21" t="s">
        <v>255</v>
      </c>
      <c r="G21" t="s">
        <v>256</v>
      </c>
      <c r="H21" t="s">
        <v>226</v>
      </c>
      <c r="I21" t="s">
        <v>215</v>
      </c>
      <c r="J21" t="s">
        <v>240</v>
      </c>
      <c r="L21" t="s">
        <v>282</v>
      </c>
      <c r="M21" t="s">
        <v>84</v>
      </c>
      <c r="N21" t="s">
        <v>84</v>
      </c>
      <c r="O21" s="6" t="str">
        <f t="shared" si="0"/>
        <v>INSERT INTO profiles(id, movie_name, description, date_released, duration, country, language, subtitles, dubbed, age_rating, poster, trailer, created_at, update_at) VALUES (DEFAULT, 'Red Cliff II', 'In this sequel to Red Cliff, Chancellor Cao Cao convinces Emperor Xian of the Han to initiate a battle against the two Kingdoms of Shu and Wu, who have become allied forces, against all expectations. Red Cliff will be the site for the gigantic battle.', '39820', '99', 'China', 'Mandarin', 'Y', 'N', 'R', '', 'https://www.youtube.com/watch?v=M2KkencnKKc', now(), now());</v>
      </c>
    </row>
    <row r="22" spans="1:15" x14ac:dyDescent="0.25">
      <c r="A22" t="s">
        <v>76</v>
      </c>
      <c r="O22" s="6" t="str">
        <f t="shared" si="0"/>
        <v>INSERT INTO profiles(id, movie_name, description, date_released, duration, country, language, subtitles, dubbed, age_rating, poster, trailer, created_at, update_at) VALUES (DEFAULT, '', '', '', '', '', '', '', '', '', '', '', , );</v>
      </c>
    </row>
    <row r="23" spans="1:15" x14ac:dyDescent="0.25">
      <c r="A23" t="s">
        <v>76</v>
      </c>
      <c r="O23" s="6" t="str">
        <f t="shared" si="0"/>
        <v>INSERT INTO profiles(id, movie_name, description, date_released, duration, country, language, subtitles, dubbed, age_rating, poster, trailer, created_at, update_at) VALUES (DEFAULT, '', '', '', '', '', '', '', '', '', '', '', , );</v>
      </c>
    </row>
    <row r="24" spans="1:15" x14ac:dyDescent="0.25">
      <c r="A24" t="s">
        <v>76</v>
      </c>
      <c r="O24" s="6" t="str">
        <f t="shared" si="0"/>
        <v>INSERT INTO profiles(id, movie_name, description, date_released, duration, country, language, subtitles, dubbed, age_rating, poster, trailer, created_at, update_at) VALUES (DEFAULT, '', '', '', '', '', '', '', '', '', '', '', , );</v>
      </c>
    </row>
    <row r="25" spans="1:15" x14ac:dyDescent="0.25">
      <c r="A25" t="s">
        <v>76</v>
      </c>
      <c r="O25" s="6" t="str">
        <f t="shared" si="0"/>
        <v>INSERT INTO profiles(id, movie_name, description, date_released, duration, country, language, subtitles, dubbed, age_rating, poster, trailer, created_at, update_at) VALUES (DEFAULT, '', '', '', '', '', '', '', '', '', '', '', , );</v>
      </c>
    </row>
    <row r="26" spans="1:15" x14ac:dyDescent="0.25">
      <c r="A26" t="s">
        <v>76</v>
      </c>
      <c r="O26" s="6" t="str">
        <f t="shared" si="0"/>
        <v>INSERT INTO profiles(id, movie_name, description, date_released, duration, country, language, subtitles, dubbed, age_rating, poster, trailer, created_at, update_at) VALUES (DEFAULT, '', '', '', '', '', '', '', '', '', '', '', , );</v>
      </c>
    </row>
    <row r="27" spans="1:15" x14ac:dyDescent="0.25">
      <c r="A27" t="s">
        <v>76</v>
      </c>
      <c r="O27" s="6" t="str">
        <f t="shared" si="0"/>
        <v>INSERT INTO profiles(id, movie_name, description, date_released, duration, country, language, subtitles, dubbed, age_rating, poster, trailer, created_at, update_at) VALUES (DEFAULT, '', '', '', '', '', '', '', '', '', '', '', , );</v>
      </c>
    </row>
    <row r="28" spans="1:15" x14ac:dyDescent="0.25">
      <c r="A28" t="s">
        <v>76</v>
      </c>
      <c r="O28" s="6" t="str">
        <f t="shared" si="0"/>
        <v>INSERT INTO profiles(id, movie_name, description, date_released, duration, country, language, subtitles, dubbed, age_rating, poster, trailer, created_at, update_at) VALUES (DEFAULT, '', '', '', '', '', '', '', '', '', '', '', , );</v>
      </c>
    </row>
    <row r="29" spans="1:15" x14ac:dyDescent="0.25">
      <c r="A29" t="s">
        <v>76</v>
      </c>
      <c r="O29" s="6" t="str">
        <f t="shared" si="0"/>
        <v>INSERT INTO profiles(id, movie_name, description, date_released, duration, country, language, subtitles, dubbed, age_rating, poster, trailer, created_at, update_at) VALUES (DEFAULT, '', '', '', '', '', '', '', '', '', '', '', , );</v>
      </c>
    </row>
    <row r="30" spans="1:15" x14ac:dyDescent="0.25">
      <c r="A30" t="s">
        <v>76</v>
      </c>
      <c r="O30" s="6" t="str">
        <f t="shared" si="0"/>
        <v>INSERT INTO profiles(id, movie_name, description, date_released, duration, country, language, subtitles, dubbed, age_rating, poster, trailer, created_at, update_at) VALUES (DEFAULT, '', '', '', '', '', '', '', '', '', '', '', , );</v>
      </c>
    </row>
    <row r="31" spans="1:15" x14ac:dyDescent="0.25">
      <c r="A31" t="s">
        <v>76</v>
      </c>
      <c r="O31" s="6" t="str">
        <f t="shared" si="0"/>
        <v>INSERT INTO profiles(id, movie_name, description, date_released, duration, country, language, subtitles, dubbed, age_rating, poster, trailer, created_at, update_at) VALUES (DEFAULT, '', '', '', '', '', '', '', '', '', '', '', , );</v>
      </c>
    </row>
    <row r="32" spans="1:15" x14ac:dyDescent="0.25">
      <c r="A32" t="s">
        <v>76</v>
      </c>
      <c r="O32" s="6" t="str">
        <f t="shared" si="0"/>
        <v>INSERT INTO profiles(id, movie_name, description, date_released, duration, country, language, subtitles, dubbed, age_rating, poster, trailer, created_at, update_at) VALUES (DEFAULT, '', '', '', '', '', '', '', '', '', '', '', , );</v>
      </c>
    </row>
    <row r="33" spans="1:15" x14ac:dyDescent="0.25">
      <c r="A33" t="s">
        <v>76</v>
      </c>
      <c r="O33" s="6" t="str">
        <f t="shared" si="0"/>
        <v>INSERT INTO profiles(id, movie_name, description, date_released, duration, country, language, subtitles, dubbed, age_rating, poster, trailer, created_at, update_at) VALUES (DEFAULT, '', '', '', '', '', '', '', '', '', '', '', , );</v>
      </c>
    </row>
    <row r="34" spans="1:15" x14ac:dyDescent="0.25">
      <c r="A34" t="s">
        <v>76</v>
      </c>
      <c r="O34" s="6" t="str">
        <f t="shared" si="0"/>
        <v>INSERT INTO profiles(id, movie_name, description, date_released, duration, country, language, subtitles, dubbed, age_rating, poster, trailer, created_at, update_at) VALUES (DEFAULT, '', '', '', '', '', '', '', '', '', '', '', , );</v>
      </c>
    </row>
    <row r="35" spans="1:15" x14ac:dyDescent="0.25">
      <c r="A35" t="s">
        <v>76</v>
      </c>
      <c r="O35" s="6" t="str">
        <f t="shared" si="0"/>
        <v>INSERT INTO profiles(id, movie_name, description, date_released, duration, country, language, subtitles, dubbed, age_rating, poster, trailer, created_at, update_at) VALUES (DEFAULT, '', '', '', '', '', '', '', '', '', '', '', , );</v>
      </c>
    </row>
    <row r="36" spans="1:15" x14ac:dyDescent="0.25">
      <c r="A36" t="s">
        <v>76</v>
      </c>
      <c r="O36" s="6" t="str">
        <f t="shared" si="0"/>
        <v>INSERT INTO profiles(id, movie_name, description, date_released, duration, country, language, subtitles, dubbed, age_rating, poster, trailer, created_at, update_at) VALUES (DEFAULT, '', '', '', '', '', '', '', '', '', '', '', , );</v>
      </c>
    </row>
    <row r="37" spans="1:15" x14ac:dyDescent="0.25">
      <c r="A37" t="s">
        <v>76</v>
      </c>
      <c r="O37" s="6" t="str">
        <f t="shared" si="0"/>
        <v>INSERT INTO profiles(id, movie_name, description, date_released, duration, country, language, subtitles, dubbed, age_rating, poster, trailer, created_at, update_at) VALUES (DEFAULT, '', '', '', '', '', '', '', '', '', '', '', , );</v>
      </c>
    </row>
    <row r="38" spans="1:15" x14ac:dyDescent="0.25">
      <c r="A38" t="s">
        <v>76</v>
      </c>
      <c r="O38" s="6" t="str">
        <f t="shared" si="0"/>
        <v>INSERT INTO profiles(id, movie_name, description, date_released, duration, country, language, subtitles, dubbed, age_rating, poster, trailer, created_at, update_at) VALUES (DEFAULT, '', '', '', '', '', '', '', '', '', '', '', , );</v>
      </c>
    </row>
    <row r="39" spans="1:15" x14ac:dyDescent="0.25">
      <c r="A39" t="s">
        <v>76</v>
      </c>
      <c r="O39" s="6" t="str">
        <f t="shared" si="0"/>
        <v>INSERT INTO profiles(id, movie_name, description, date_released, duration, country, language, subtitles, dubbed, age_rating, poster, trailer, created_at, update_at) VALUES (DEFAULT, '', '', '', '', '', '', '', '', '', '', '', , );</v>
      </c>
    </row>
    <row r="40" spans="1:15" x14ac:dyDescent="0.25">
      <c r="A40" t="s">
        <v>76</v>
      </c>
      <c r="O40" s="6" t="str">
        <f t="shared" si="0"/>
        <v>INSERT INTO profiles(id, movie_name, description, date_released, duration, country, language, subtitles, dubbed, age_rating, poster, trailer, created_at, update_at) VALUES (DEFAULT, '', '', '', '', '', '', '', '', '', '', '', , );</v>
      </c>
    </row>
    <row r="41" spans="1:15" x14ac:dyDescent="0.25">
      <c r="A41" t="s">
        <v>76</v>
      </c>
      <c r="O41" s="6" t="str">
        <f t="shared" si="0"/>
        <v>INSERT INTO profiles(id, movie_name, description, date_released, duration, country, language, subtitles, dubbed, age_rating, poster, trailer, created_at, update_at) VALUES (DEFAULT, '', '', '', '', '', '', '', '', '', '', '', , );</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D8" sqref="D8"/>
    </sheetView>
  </sheetViews>
  <sheetFormatPr defaultRowHeight="15" x14ac:dyDescent="0.25"/>
  <cols>
    <col min="1" max="8" width="11.42578125" customWidth="1"/>
    <col min="9" max="9" width="120.28515625" style="6" bestFit="1" customWidth="1"/>
  </cols>
  <sheetData>
    <row r="1" spans="1:9" x14ac:dyDescent="0.25">
      <c r="A1" s="2" t="s">
        <v>0</v>
      </c>
      <c r="B1" s="3" t="s">
        <v>7</v>
      </c>
      <c r="C1" s="3" t="s">
        <v>63</v>
      </c>
      <c r="D1" s="3" t="s">
        <v>64</v>
      </c>
      <c r="E1" s="3" t="s">
        <v>65</v>
      </c>
      <c r="F1" s="3" t="s">
        <v>66</v>
      </c>
      <c r="G1" s="3" t="s">
        <v>4</v>
      </c>
      <c r="H1" s="3" t="s">
        <v>5</v>
      </c>
      <c r="I1" s="5" t="s">
        <v>6</v>
      </c>
    </row>
    <row r="2" spans="1:9" x14ac:dyDescent="0.25">
      <c r="A2" t="s">
        <v>76</v>
      </c>
      <c r="I2" s="6" t="str">
        <f xml:space="preserve"> "INSERT INTO movie_ratings("&amp;A$1&amp;", "&amp;B$1&amp;", "&amp;C$1&amp;", "&amp;D$1&amp;", "&amp;E$1&amp;", "&amp;F$1&amp;", "&amp;G$1&amp;", "&amp;H$1&amp;") VALUES ("&amp;A2&amp;", "&amp;B2&amp;", "&amp;C2&amp;", '"&amp;D2&amp;"', "&amp;E2&amp;", '"&amp;F2&amp;"', "&amp;G2&amp;", "&amp;H2&amp;");"</f>
        <v>INSERT INTO movie_ratings(id, user_id, movie_id, date_watched, user_rating, review, created_at, updated_at) VALUES (DEFAULT, , , '', , '', ,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users</vt:lpstr>
      <vt:lpstr>profiles</vt:lpstr>
      <vt:lpstr>user_types</vt:lpstr>
      <vt:lpstr>devices</vt:lpstr>
      <vt:lpstr>used_devices</vt:lpstr>
      <vt:lpstr>genres</vt:lpstr>
      <vt:lpstr>likes_genres</vt:lpstr>
      <vt:lpstr>movies</vt:lpstr>
      <vt:lpstr>movie_ratings</vt:lpstr>
      <vt:lpstr>movie_genres</vt:lpstr>
      <vt:lpstr>actors</vt:lpstr>
      <vt:lpstr>casting_types</vt:lpstr>
      <vt:lpstr>roles</vt:lpstr>
      <vt:lpstr>movie_casts</vt:lpstr>
      <vt:lpstr>actor_roles</vt:lpstr>
      <vt:lpstr>movie_roles</vt:lpstr>
      <vt:lpstr>directors</vt:lpstr>
      <vt:lpstr>directs</vt:lpstr>
      <vt:lpstr>studios</vt:lpstr>
      <vt:lpstr>sponsors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Gratton</dc:creator>
  <cp:lastModifiedBy>Jonathan</cp:lastModifiedBy>
  <dcterms:created xsi:type="dcterms:W3CDTF">2016-04-03T19:55:33Z</dcterms:created>
  <dcterms:modified xsi:type="dcterms:W3CDTF">2016-04-04T05:35:59Z</dcterms:modified>
</cp:coreProperties>
</file>