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nathan\OneDrive\University of Ottawa\Winter 2016\CSI 2132 - Databases I\Assignments\Movie_Recommender\"/>
    </mc:Choice>
  </mc:AlternateContent>
  <bookViews>
    <workbookView xWindow="0" yWindow="0" windowWidth="23970" windowHeight="8880" firstSheet="5" activeTab="9"/>
  </bookViews>
  <sheets>
    <sheet name="users" sheetId="1" r:id="rId1"/>
    <sheet name="profiles" sheetId="2" r:id="rId2"/>
    <sheet name="user_types" sheetId="3" r:id="rId3"/>
    <sheet name="devices" sheetId="4" r:id="rId4"/>
    <sheet name="used_devices" sheetId="5" r:id="rId5"/>
    <sheet name="topics" sheetId="6" r:id="rId6"/>
    <sheet name="likes_topics" sheetId="7" r:id="rId7"/>
    <sheet name="movies" sheetId="8" r:id="rId8"/>
    <sheet name="movie_ratings" sheetId="9" r:id="rId9"/>
    <sheet name="movie_topics" sheetId="10" r:id="rId10"/>
    <sheet name="actors" sheetId="11" r:id="rId11"/>
    <sheet name="casting_types" sheetId="12" r:id="rId12"/>
    <sheet name="roles" sheetId="13" r:id="rId13"/>
    <sheet name="movie_casts" sheetId="14" r:id="rId14"/>
    <sheet name="actor_roles" sheetId="15" r:id="rId15"/>
    <sheet name="movie_roles" sheetId="16" r:id="rId16"/>
    <sheet name="directors" sheetId="17" r:id="rId17"/>
    <sheet name="directs" sheetId="18" r:id="rId18"/>
    <sheet name="studios" sheetId="19" r:id="rId19"/>
    <sheet name="sponsors" sheetId="20" r:id="rId20"/>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0" i="10" l="1"/>
  <c r="B19" i="10"/>
  <c r="F19" i="10" s="1"/>
  <c r="F20" i="10"/>
  <c r="B2" i="14"/>
  <c r="B2" i="10"/>
  <c r="F2" i="10" s="1"/>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3" i="10"/>
  <c r="F4" i="10"/>
  <c r="F5" i="10"/>
  <c r="F6" i="10"/>
  <c r="F7" i="10"/>
  <c r="F8" i="10"/>
  <c r="F9" i="10"/>
  <c r="F10" i="10"/>
  <c r="F11" i="10"/>
  <c r="F12" i="10"/>
  <c r="F13" i="10"/>
  <c r="F14" i="10"/>
  <c r="F15" i="10"/>
  <c r="F16" i="10"/>
  <c r="F17" i="10"/>
  <c r="F18"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59" i="10"/>
  <c r="B58" i="10"/>
  <c r="B62" i="10"/>
  <c r="B61" i="10"/>
  <c r="B60"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18" i="10"/>
  <c r="B17" i="10"/>
  <c r="B16" i="10"/>
  <c r="B15" i="10"/>
  <c r="B14" i="10"/>
  <c r="B13" i="10"/>
  <c r="B12" i="10"/>
  <c r="B11" i="10"/>
  <c r="B10" i="10"/>
  <c r="B9" i="10"/>
  <c r="B8" i="10"/>
  <c r="B7" i="10"/>
  <c r="B6" i="10"/>
  <c r="B5" i="10"/>
  <c r="B4" i="10"/>
  <c r="B3" i="10"/>
  <c r="B2" i="7"/>
  <c r="B83" i="7"/>
  <c r="B84" i="7"/>
  <c r="B85" i="7"/>
  <c r="B86" i="7"/>
  <c r="B87" i="7"/>
  <c r="B88" i="7"/>
  <c r="B89" i="7"/>
  <c r="B90" i="7"/>
  <c r="B91" i="7"/>
  <c r="B92" i="7"/>
  <c r="B82" i="7"/>
  <c r="B63" i="7"/>
  <c r="B64" i="7"/>
  <c r="B65" i="7"/>
  <c r="B66" i="7"/>
  <c r="B67" i="7"/>
  <c r="B68" i="7"/>
  <c r="B69" i="7"/>
  <c r="B70" i="7"/>
  <c r="B71" i="7"/>
  <c r="B72" i="7"/>
  <c r="B73" i="7"/>
  <c r="B74" i="7"/>
  <c r="B75" i="7"/>
  <c r="B76" i="7"/>
  <c r="B77" i="7"/>
  <c r="B78" i="7"/>
  <c r="B79" i="7"/>
  <c r="B80" i="7"/>
  <c r="B81" i="7"/>
  <c r="B62" i="7"/>
  <c r="B43" i="7"/>
  <c r="B44" i="7"/>
  <c r="B45" i="7"/>
  <c r="B46" i="7"/>
  <c r="B47" i="7"/>
  <c r="B48" i="7"/>
  <c r="B49" i="7"/>
  <c r="B50" i="7"/>
  <c r="B51" i="7"/>
  <c r="B52" i="7"/>
  <c r="B53" i="7"/>
  <c r="B54" i="7"/>
  <c r="B55" i="7"/>
  <c r="B56" i="7"/>
  <c r="B57" i="7"/>
  <c r="B58" i="7"/>
  <c r="B59" i="7"/>
  <c r="B60" i="7"/>
  <c r="B61" i="7"/>
  <c r="B42" i="7"/>
  <c r="B23" i="7"/>
  <c r="B24" i="7"/>
  <c r="B25" i="7"/>
  <c r="B26" i="7"/>
  <c r="B27" i="7"/>
  <c r="B28" i="7"/>
  <c r="B29" i="7"/>
  <c r="B30" i="7"/>
  <c r="B31" i="7"/>
  <c r="B32" i="7"/>
  <c r="B33" i="7"/>
  <c r="B34" i="7"/>
  <c r="B35" i="7"/>
  <c r="B36" i="7"/>
  <c r="B37" i="7"/>
  <c r="B38" i="7"/>
  <c r="B39" i="7"/>
  <c r="B40" i="7"/>
  <c r="B41" i="7"/>
  <c r="B22" i="7"/>
  <c r="B3" i="7"/>
  <c r="B4" i="7"/>
  <c r="B5" i="7"/>
  <c r="B6" i="7"/>
  <c r="B7" i="7"/>
  <c r="B8" i="7"/>
  <c r="B9" i="7"/>
  <c r="B10" i="7"/>
  <c r="B11" i="7"/>
  <c r="B12" i="7"/>
  <c r="B13" i="7"/>
  <c r="B14" i="7"/>
  <c r="B15" i="7"/>
  <c r="B16" i="7"/>
  <c r="B17" i="7"/>
  <c r="B18" i="7"/>
  <c r="B19" i="7"/>
  <c r="B20" i="7"/>
  <c r="B21" i="7"/>
  <c r="O3" i="8" l="1"/>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F92" i="7"/>
  <c r="F85" i="7"/>
  <c r="F86" i="7"/>
  <c r="F89" i="7"/>
  <c r="F64" i="7"/>
  <c r="F65" i="7"/>
  <c r="F73" i="7"/>
  <c r="F77" i="7"/>
  <c r="F81" i="7"/>
  <c r="F49" i="7"/>
  <c r="F53" i="7"/>
  <c r="F54" i="7"/>
  <c r="F57" i="7"/>
  <c r="F58" i="7"/>
  <c r="F42" i="7"/>
  <c r="F24" i="7"/>
  <c r="F25" i="7"/>
  <c r="F29" i="7"/>
  <c r="F33" i="7"/>
  <c r="F37" i="7"/>
  <c r="F2" i="7"/>
  <c r="F5" i="7"/>
  <c r="F8" i="7"/>
  <c r="F9" i="7"/>
  <c r="F13" i="7"/>
  <c r="F16" i="7"/>
  <c r="F17" i="7"/>
  <c r="F21" i="7"/>
  <c r="B2" i="2"/>
  <c r="N2" i="2" s="1"/>
  <c r="F90" i="7"/>
  <c r="F66" i="7"/>
  <c r="F70" i="7"/>
  <c r="F74" i="7"/>
  <c r="F78" i="7"/>
  <c r="F45" i="7"/>
  <c r="F61" i="7"/>
  <c r="F39" i="7"/>
  <c r="F35" i="7"/>
  <c r="F31" i="7"/>
  <c r="F27" i="7"/>
  <c r="F23" i="7"/>
  <c r="F22" i="7"/>
  <c r="F26" i="7"/>
  <c r="F28" i="7"/>
  <c r="F30" i="7"/>
  <c r="F32" i="7"/>
  <c r="F34" i="7"/>
  <c r="F36" i="7"/>
  <c r="F38" i="7"/>
  <c r="F40" i="7"/>
  <c r="F41" i="7"/>
  <c r="F43" i="7"/>
  <c r="F44" i="7"/>
  <c r="F46" i="7"/>
  <c r="F47" i="7"/>
  <c r="F48" i="7"/>
  <c r="F50" i="7"/>
  <c r="F51" i="7"/>
  <c r="F52" i="7"/>
  <c r="F55" i="7"/>
  <c r="F56" i="7"/>
  <c r="F59" i="7"/>
  <c r="F60" i="7"/>
  <c r="F62" i="7"/>
  <c r="F63" i="7"/>
  <c r="F67" i="7"/>
  <c r="F68" i="7"/>
  <c r="F69" i="7"/>
  <c r="F71" i="7"/>
  <c r="F72" i="7"/>
  <c r="F75" i="7"/>
  <c r="F76" i="7"/>
  <c r="F79" i="7"/>
  <c r="F80" i="7"/>
  <c r="F82" i="7"/>
  <c r="F83" i="7"/>
  <c r="F84" i="7"/>
  <c r="F87" i="7"/>
  <c r="F88" i="7"/>
  <c r="F91" i="7"/>
  <c r="F3" i="7"/>
  <c r="F4" i="7"/>
  <c r="F6" i="7"/>
  <c r="F7" i="7"/>
  <c r="F10" i="7"/>
  <c r="F11" i="7"/>
  <c r="F12" i="7"/>
  <c r="F14" i="7"/>
  <c r="F15" i="7"/>
  <c r="F18" i="7"/>
  <c r="F19" i="7"/>
  <c r="F20" i="7"/>
  <c r="E7" i="4"/>
  <c r="B3" i="5"/>
  <c r="B4" i="5"/>
  <c r="F4" i="5" s="1"/>
  <c r="B5" i="5"/>
  <c r="F5" i="5" s="1"/>
  <c r="B6" i="5"/>
  <c r="B7" i="5"/>
  <c r="F7" i="5" s="1"/>
  <c r="B8" i="5"/>
  <c r="B9" i="5"/>
  <c r="B10" i="5"/>
  <c r="F10" i="5" s="1"/>
  <c r="B11" i="5"/>
  <c r="B12" i="5"/>
  <c r="F12" i="5" s="1"/>
  <c r="B13" i="5"/>
  <c r="F13" i="5" s="1"/>
  <c r="B14" i="5"/>
  <c r="B15" i="5"/>
  <c r="F15" i="5" s="1"/>
  <c r="B16" i="5"/>
  <c r="B17" i="5"/>
  <c r="B18" i="5"/>
  <c r="F18" i="5" s="1"/>
  <c r="B19" i="5"/>
  <c r="B20" i="5"/>
  <c r="F20" i="5" s="1"/>
  <c r="B21" i="5"/>
  <c r="F21" i="5" s="1"/>
  <c r="B2" i="5"/>
  <c r="F2" i="5" s="1"/>
  <c r="F3" i="5"/>
  <c r="F6" i="5"/>
  <c r="F8" i="5"/>
  <c r="F9" i="5"/>
  <c r="F11" i="5"/>
  <c r="F14" i="5"/>
  <c r="F16" i="5"/>
  <c r="F17" i="5"/>
  <c r="F19" i="5"/>
  <c r="D2" i="1"/>
  <c r="D21" i="1"/>
  <c r="D3" i="1"/>
  <c r="D4" i="1"/>
  <c r="D5" i="1"/>
  <c r="D6" i="1"/>
  <c r="D7" i="1"/>
  <c r="D8" i="1"/>
  <c r="D9" i="1"/>
  <c r="D10" i="1"/>
  <c r="D11" i="1"/>
  <c r="D12" i="1"/>
  <c r="D13" i="1"/>
  <c r="D14" i="1"/>
  <c r="D15" i="1"/>
  <c r="D16" i="1"/>
  <c r="D17" i="1"/>
  <c r="D18" i="1"/>
  <c r="D19" i="1"/>
  <c r="D20" i="1"/>
  <c r="B3" i="2"/>
  <c r="N3" i="2" s="1"/>
  <c r="B4" i="2"/>
  <c r="N4" i="2" s="1"/>
  <c r="B5" i="2"/>
  <c r="N5" i="2" s="1"/>
  <c r="B6" i="2"/>
  <c r="N6" i="2" s="1"/>
  <c r="B7" i="2"/>
  <c r="N7" i="2" s="1"/>
  <c r="B8" i="2"/>
  <c r="N8" i="2" s="1"/>
  <c r="B9" i="2"/>
  <c r="N9" i="2" s="1"/>
  <c r="B10" i="2"/>
  <c r="N10" i="2" s="1"/>
  <c r="B11" i="2"/>
  <c r="N11" i="2" s="1"/>
  <c r="B12" i="2"/>
  <c r="N12" i="2" s="1"/>
  <c r="B13" i="2"/>
  <c r="N13" i="2" s="1"/>
  <c r="B14" i="2"/>
  <c r="N14" i="2" s="1"/>
  <c r="B15" i="2"/>
  <c r="N15" i="2" s="1"/>
  <c r="B16" i="2"/>
  <c r="N16" i="2" s="1"/>
  <c r="B17" i="2"/>
  <c r="N17" i="2" s="1"/>
  <c r="B18" i="2"/>
  <c r="N18" i="2" s="1"/>
  <c r="B19" i="2"/>
  <c r="N19" i="2" s="1"/>
  <c r="B20" i="2"/>
  <c r="N20" i="2" s="1"/>
  <c r="B21" i="2"/>
  <c r="N21" i="2" s="1"/>
  <c r="E3" i="6" l="1"/>
  <c r="E4" i="6"/>
  <c r="E5" i="6"/>
  <c r="E6" i="6"/>
  <c r="E7" i="6"/>
  <c r="E8" i="6"/>
  <c r="E9" i="6"/>
  <c r="E10" i="6"/>
  <c r="E11" i="6"/>
  <c r="E12" i="6"/>
  <c r="E13" i="6"/>
  <c r="E14" i="6"/>
  <c r="E15" i="6"/>
  <c r="E16" i="6"/>
  <c r="E17" i="6"/>
  <c r="E18" i="6"/>
  <c r="E19" i="6"/>
  <c r="E20" i="6"/>
  <c r="E21" i="6"/>
  <c r="E22" i="6"/>
  <c r="E23" i="6"/>
  <c r="E24" i="6"/>
  <c r="E25" i="6"/>
  <c r="E26" i="6"/>
  <c r="E27" i="6"/>
  <c r="E28" i="6"/>
  <c r="E29" i="6"/>
  <c r="E30" i="6"/>
  <c r="E3" i="4"/>
  <c r="E4" i="4"/>
  <c r="E5" i="4"/>
  <c r="E6" i="4"/>
  <c r="E3" i="3"/>
  <c r="G3" i="1"/>
  <c r="G4" i="1"/>
  <c r="G5" i="1"/>
  <c r="G6" i="1"/>
  <c r="G7" i="1"/>
  <c r="G8" i="1"/>
  <c r="G9" i="1"/>
  <c r="G10" i="1"/>
  <c r="G11" i="1"/>
  <c r="G12" i="1"/>
  <c r="G13" i="1"/>
  <c r="G14" i="1"/>
  <c r="G15" i="1"/>
  <c r="G16" i="1"/>
  <c r="G17" i="1"/>
  <c r="G18" i="1"/>
  <c r="G19" i="1"/>
  <c r="G20" i="1"/>
  <c r="G21" i="1"/>
  <c r="F2" i="20"/>
  <c r="G2" i="19"/>
  <c r="F2" i="18"/>
  <c r="J2" i="17"/>
  <c r="F2" i="16"/>
  <c r="F2" i="15"/>
  <c r="G2" i="14"/>
  <c r="E2" i="13"/>
  <c r="E2" i="12"/>
  <c r="J2" i="11"/>
  <c r="I2" i="9"/>
  <c r="O2" i="8"/>
  <c r="E2" i="6"/>
  <c r="E2" i="4" l="1"/>
  <c r="E2" i="3"/>
  <c r="G2" i="1"/>
</calcChain>
</file>

<file path=xl/sharedStrings.xml><?xml version="1.0" encoding="utf-8"?>
<sst xmlns="http://schemas.openxmlformats.org/spreadsheetml/2006/main" count="2038" uniqueCount="410">
  <si>
    <t>id</t>
  </si>
  <si>
    <t>email</t>
  </si>
  <si>
    <t>password</t>
  </si>
  <si>
    <t>user_type_id</t>
  </si>
  <si>
    <t>created_at</t>
  </si>
  <si>
    <t>updated_at</t>
  </si>
  <si>
    <t>SQL</t>
  </si>
  <si>
    <t>user_id</t>
  </si>
  <si>
    <t>first_name</t>
  </si>
  <si>
    <t>last_name</t>
  </si>
  <si>
    <t>date_of_birth</t>
  </si>
  <si>
    <t>gender</t>
  </si>
  <si>
    <t>city</t>
  </si>
  <si>
    <t>province</t>
  </si>
  <si>
    <t>country</t>
  </si>
  <si>
    <t>occupation</t>
  </si>
  <si>
    <t>picture</t>
  </si>
  <si>
    <t>type_name</t>
  </si>
  <si>
    <t>device_name</t>
  </si>
  <si>
    <t>device_id</t>
  </si>
  <si>
    <t>genre_name</t>
  </si>
  <si>
    <t>Action</t>
  </si>
  <si>
    <t>Adventure</t>
  </si>
  <si>
    <t>Animation</t>
  </si>
  <si>
    <t>Biography</t>
  </si>
  <si>
    <t>Comedy</t>
  </si>
  <si>
    <t>Crime</t>
  </si>
  <si>
    <t>Documentary</t>
  </si>
  <si>
    <t>Drama</t>
  </si>
  <si>
    <t>Family</t>
  </si>
  <si>
    <t>Fantasy</t>
  </si>
  <si>
    <t>Film-Noir</t>
  </si>
  <si>
    <t>History</t>
  </si>
  <si>
    <t>Horror</t>
  </si>
  <si>
    <t>Romance</t>
  </si>
  <si>
    <t>Musical</t>
  </si>
  <si>
    <t>Mystery</t>
  </si>
  <si>
    <t>Science Fiction</t>
  </si>
  <si>
    <t>Sport</t>
  </si>
  <si>
    <t>Thriller</t>
  </si>
  <si>
    <t>War</t>
  </si>
  <si>
    <t>Western</t>
  </si>
  <si>
    <t>Anime</t>
  </si>
  <si>
    <t>Adult</t>
  </si>
  <si>
    <t>Space</t>
  </si>
  <si>
    <t>Political</t>
  </si>
  <si>
    <t>Faith</t>
  </si>
  <si>
    <t>Independent</t>
  </si>
  <si>
    <t>Video Game</t>
  </si>
  <si>
    <t>Novel</t>
  </si>
  <si>
    <t>profile_id</t>
  </si>
  <si>
    <t>movie_name</t>
  </si>
  <si>
    <t>description</t>
  </si>
  <si>
    <t>date_released</t>
  </si>
  <si>
    <t>duration</t>
  </si>
  <si>
    <t>language</t>
  </si>
  <si>
    <t>subtitles</t>
  </si>
  <si>
    <t>dubbed</t>
  </si>
  <si>
    <t>age_rating</t>
  </si>
  <si>
    <t>poster</t>
  </si>
  <si>
    <t>trailer</t>
  </si>
  <si>
    <t>update_at</t>
  </si>
  <si>
    <t>movie_id</t>
  </si>
  <si>
    <t>date_watched</t>
  </si>
  <si>
    <t>user_rating</t>
  </si>
  <si>
    <t>review</t>
  </si>
  <si>
    <t>place_of_birth</t>
  </si>
  <si>
    <t>cast_type</t>
  </si>
  <si>
    <t>character_name</t>
  </si>
  <si>
    <t>actor_id</t>
  </si>
  <si>
    <t>role_id</t>
  </si>
  <si>
    <t>director_id</t>
  </si>
  <si>
    <t>studio_name</t>
  </si>
  <si>
    <t>studio_id</t>
  </si>
  <si>
    <t>DEFAULT</t>
  </si>
  <si>
    <t>Administrator</t>
  </si>
  <si>
    <t>Member</t>
  </si>
  <si>
    <t>Laptop</t>
  </si>
  <si>
    <t>Desktop</t>
  </si>
  <si>
    <t>Television</t>
  </si>
  <si>
    <t>Theatre</t>
  </si>
  <si>
    <t>Smartphone</t>
  </si>
  <si>
    <t>now()</t>
  </si>
  <si>
    <t>password1</t>
  </si>
  <si>
    <t>user1@movie.com</t>
  </si>
  <si>
    <t>user2@movie.com</t>
  </si>
  <si>
    <t>user3@movie.com</t>
  </si>
  <si>
    <t>user4@movie.com</t>
  </si>
  <si>
    <t>user5@movie.com</t>
  </si>
  <si>
    <t>user6@movie.com</t>
  </si>
  <si>
    <t>user7@movie.com</t>
  </si>
  <si>
    <t>user8@movie.com</t>
  </si>
  <si>
    <t>user9@movie.com</t>
  </si>
  <si>
    <t>user10@movie.com</t>
  </si>
  <si>
    <t>user11@movie.com</t>
  </si>
  <si>
    <t>user12@movie.com</t>
  </si>
  <si>
    <t>user13@movie.com</t>
  </si>
  <si>
    <t>user14@movie.com</t>
  </si>
  <si>
    <t>user15@movie.com</t>
  </si>
  <si>
    <t>user16@movie.com</t>
  </si>
  <si>
    <t>user17@movie.com</t>
  </si>
  <si>
    <t>user18@movie.com</t>
  </si>
  <si>
    <t>user19@movie.com</t>
  </si>
  <si>
    <t>user20@movie.com</t>
  </si>
  <si>
    <t>password2</t>
  </si>
  <si>
    <t>password3</t>
  </si>
  <si>
    <t>password4</t>
  </si>
  <si>
    <t>password5</t>
  </si>
  <si>
    <t>password6</t>
  </si>
  <si>
    <t>password7</t>
  </si>
  <si>
    <t>password8</t>
  </si>
  <si>
    <t>password9</t>
  </si>
  <si>
    <t>password10</t>
  </si>
  <si>
    <t>password11</t>
  </si>
  <si>
    <t>password12</t>
  </si>
  <si>
    <t>password13</t>
  </si>
  <si>
    <t>password14</t>
  </si>
  <si>
    <t>password15</t>
  </si>
  <si>
    <t>password16</t>
  </si>
  <si>
    <t>password17</t>
  </si>
  <si>
    <t>password18</t>
  </si>
  <si>
    <t>password19</t>
  </si>
  <si>
    <t>password20</t>
  </si>
  <si>
    <t>John</t>
  </si>
  <si>
    <t>Smith</t>
  </si>
  <si>
    <t>Jane</t>
  </si>
  <si>
    <t>Doe</t>
  </si>
  <si>
    <t>Emily</t>
  </si>
  <si>
    <t>Stacy</t>
  </si>
  <si>
    <t>Linda</t>
  </si>
  <si>
    <t>Brandon</t>
  </si>
  <si>
    <t>Marisa</t>
  </si>
  <si>
    <t>Maria</t>
  </si>
  <si>
    <t>Nick</t>
  </si>
  <si>
    <t>James</t>
  </si>
  <si>
    <t>Francis</t>
  </si>
  <si>
    <t>Anthony</t>
  </si>
  <si>
    <t>Jordan</t>
  </si>
  <si>
    <t>Alice</t>
  </si>
  <si>
    <t>Jessica</t>
  </si>
  <si>
    <t>Fred</t>
  </si>
  <si>
    <t>Marcus</t>
  </si>
  <si>
    <t>Terry</t>
  </si>
  <si>
    <t>Anne</t>
  </si>
  <si>
    <t>Rose</t>
  </si>
  <si>
    <t>Brown</t>
  </si>
  <si>
    <t>White</t>
  </si>
  <si>
    <t>Black</t>
  </si>
  <si>
    <t>Fox</t>
  </si>
  <si>
    <t>Steel</t>
  </si>
  <si>
    <t>Stax</t>
  </si>
  <si>
    <t>Langley</t>
  </si>
  <si>
    <t>Bush</t>
  </si>
  <si>
    <t>Underwood</t>
  </si>
  <si>
    <t>Landerville</t>
  </si>
  <si>
    <t>Hail</t>
  </si>
  <si>
    <t>Jones</t>
  </si>
  <si>
    <t>Kirkland</t>
  </si>
  <si>
    <t>Chase</t>
  </si>
  <si>
    <t>Chu</t>
  </si>
  <si>
    <t>Flower</t>
  </si>
  <si>
    <t>M</t>
  </si>
  <si>
    <t>F</t>
  </si>
  <si>
    <t>Ottawa</t>
  </si>
  <si>
    <t>Ontario</t>
  </si>
  <si>
    <t>Canada</t>
  </si>
  <si>
    <t>Gatineau</t>
  </si>
  <si>
    <t>Quebec</t>
  </si>
  <si>
    <t>Halifax</t>
  </si>
  <si>
    <t>Nova Scotia</t>
  </si>
  <si>
    <t>Vancouver</t>
  </si>
  <si>
    <t>British Columbia</t>
  </si>
  <si>
    <t>Toronto</t>
  </si>
  <si>
    <t>Niagra Falls</t>
  </si>
  <si>
    <t>Victoria</t>
  </si>
  <si>
    <t>Trois-Riviere</t>
  </si>
  <si>
    <t>Montreal</t>
  </si>
  <si>
    <t>Houston</t>
  </si>
  <si>
    <t>Texas</t>
  </si>
  <si>
    <t>United States</t>
  </si>
  <si>
    <t>Gaffney</t>
  </si>
  <si>
    <t>South Carolina</t>
  </si>
  <si>
    <t>Hamilton</t>
  </si>
  <si>
    <t>Quebec City</t>
  </si>
  <si>
    <t>New York</t>
  </si>
  <si>
    <t>New York City</t>
  </si>
  <si>
    <t>L'Ange-Gardien</t>
  </si>
  <si>
    <t>Engineer</t>
  </si>
  <si>
    <t>Electrician</t>
  </si>
  <si>
    <t>Dancer</t>
  </si>
  <si>
    <t>Waitress</t>
  </si>
  <si>
    <t>Real Estate</t>
  </si>
  <si>
    <t>Programmer</t>
  </si>
  <si>
    <t>Artist</t>
  </si>
  <si>
    <t>Cook</t>
  </si>
  <si>
    <t>Leather Worker</t>
  </si>
  <si>
    <t>Politician</t>
  </si>
  <si>
    <t>Doctor</t>
  </si>
  <si>
    <t>Nurse</t>
  </si>
  <si>
    <t>Taxi Driver</t>
  </si>
  <si>
    <t>Private Investigator</t>
  </si>
  <si>
    <t>Race Car Driver</t>
  </si>
  <si>
    <t>Stunt Man</t>
  </si>
  <si>
    <t>Writer</t>
  </si>
  <si>
    <t>Mayor</t>
  </si>
  <si>
    <t>Banker</t>
  </si>
  <si>
    <t xml:space="preserve">  </t>
  </si>
  <si>
    <t xml:space="preserve"> </t>
  </si>
  <si>
    <t>Fairfield</t>
  </si>
  <si>
    <t>Tablet</t>
  </si>
  <si>
    <t>The Lord of the Rings: The Fellowship of the Ring</t>
  </si>
  <si>
    <t>A meek Hobbit and eight companions set out on a journey to destroy the One Ring and the Dark Lord Sauron.</t>
  </si>
  <si>
    <t>English</t>
  </si>
  <si>
    <t>N</t>
  </si>
  <si>
    <t>PG-13</t>
  </si>
  <si>
    <t>USA</t>
  </si>
  <si>
    <t>The Lord of the Rings: The Two Towers</t>
  </si>
  <si>
    <t>The Lord of the Rings: The Return of the King</t>
  </si>
  <si>
    <t>Gandalf and Aragorn lead the World of Men against Sauron''s army to draw his gaze from Frodo and Sam as they approach Mount Doom with the One Ring.</t>
  </si>
  <si>
    <t>Howl''s Moving Castle</t>
  </si>
  <si>
    <t>When an unconfident young woman is cursed with an old body by a spiteful witch, her only chance of breaking the spell lies with a self-indulgent yet insecure young wizard and his companions in his legged, walking castle.</t>
  </si>
  <si>
    <t>Japan</t>
  </si>
  <si>
    <t>Japanese</t>
  </si>
  <si>
    <t>Y</t>
  </si>
  <si>
    <t>PG</t>
  </si>
  <si>
    <t>Ghost</t>
  </si>
  <si>
    <t>After an accident leaves a young man dead, his spirit stays behind to warn his lover of impending danger, with the help of a reluctant psychic.</t>
  </si>
  <si>
    <t>The Notebook</t>
  </si>
  <si>
    <t>A poor and passionate young man falls in love with a rich young woman and gives her a sense of freedom. They soon are separated by their social differences.</t>
  </si>
  <si>
    <t>A Walk to Remember</t>
  </si>
  <si>
    <t>The story of two North Carolina teens, Landon Carter and Jamie Sullivan, who are thrown together after Landon gets into trouble and is made to do community service.</t>
  </si>
  <si>
    <t>Dirty Dancing</t>
  </si>
  <si>
    <t>Spending the summer at a Catskills resort with her family, Frances "Baby" Houseman falls in love with the camp''s dance instructor, Johnny Castle.</t>
  </si>
  <si>
    <t>Notting Hill</t>
  </si>
  <si>
    <t>The life of a simple bookshop owner changes when he meets the most famous film star in the world.</t>
  </si>
  <si>
    <t>Pretty Woman</t>
  </si>
  <si>
    <t>A man in a legal but hurtful business needs an escort for some social events, and hires a beautiful prostitute he meets... only to fall in love.</t>
  </si>
  <si>
    <t>R</t>
  </si>
  <si>
    <t>Say Anything</t>
  </si>
  <si>
    <t>A noble underachiever and a beautiful valedictorian fall in love the summer before she goes off to college.</t>
  </si>
  <si>
    <t>Titanic</t>
  </si>
  <si>
    <t>A seventeen-year-old aristocrat falls in love with a kind, but poor artist aboard the luxurious, ill-fated R.M.S. Titanic.</t>
  </si>
  <si>
    <t>P.S. I Love You</t>
  </si>
  <si>
    <t>A young widow discovers that her late husband has left her 10 messages intended to help ease her pain and start a new life.</t>
  </si>
  <si>
    <t>Legends of the Fall</t>
  </si>
  <si>
    <t>Epic tale of three brothers and their father living in the remote wilderness of 1900s USA and how their lives are affected by nature, history, war, love and betrayal.</t>
  </si>
  <si>
    <t>Troy</t>
  </si>
  <si>
    <t>An adaptation of Homer''s great epic, the film follows the assault on Troy by the united Greek forces and chronicles the fates of the men involved.</t>
  </si>
  <si>
    <t>Se7en</t>
  </si>
  <si>
    <t>Two detectives, a rookie and a veteran, hunt a serial killer who uses the seven deadly sins as his modus operandi.</t>
  </si>
  <si>
    <t>House of Flying Daggers</t>
  </si>
  <si>
    <t>A romantic police captain breaks a beautiful member of a rebel group out of prison to help her rejoin her fellows, but things are not what they seem.</t>
  </si>
  <si>
    <t>China</t>
  </si>
  <si>
    <t>Mandarin</t>
  </si>
  <si>
    <t>Hero</t>
  </si>
  <si>
    <t>A defense officer, Nameless, was summoned by the King of Qin regarding his success of terminating three warriors.</t>
  </si>
  <si>
    <t>Red Cliff</t>
  </si>
  <si>
    <t>The first chapter of a two-part story centered on a battle fought in China''s Three Kingdoms period (220-280 A.D.).</t>
  </si>
  <si>
    <t>Red Cliff II</t>
  </si>
  <si>
    <t>In this sequel to Red Cliff, Chancellor Cao Cao convinces Emperor Xian of the Han to initiate a battle against the two Kingdoms of Shu and Wu, who have become allied forces, against all expectations. Red Cliff will be the site for the gigantic battle.</t>
  </si>
  <si>
    <t>https://www.youtube.com/watch?v=V75dMMIW2B4</t>
  </si>
  <si>
    <t>https://www.youtube.com/watch?v=r5X-hFf6Bwo</t>
  </si>
  <si>
    <t>https://www.youtube.com/watch?v=cvCktPUwkW0</t>
  </si>
  <si>
    <t>https://www.youtube.com/watch?v=iwROgK94zcM</t>
  </si>
  <si>
    <t>https://www.youtube.com/watch?v=4cOb3gfe4tQ</t>
  </si>
  <si>
    <t>https://www.youtube.com/watch?v=4M7LIcH8C9U</t>
  </si>
  <si>
    <t>https://www.youtube.com/watch?v=EgdoQ8Oxu2E</t>
  </si>
  <si>
    <t>https://www.youtube.com/watch?v=wcra0-0Gu4U</t>
  </si>
  <si>
    <t>https://www.youtube.com/watch?v=4RI0QvaGoiI</t>
  </si>
  <si>
    <t>https://www.youtube.com/results?search_query=pretty+woman+trailer</t>
  </si>
  <si>
    <t>https://www.youtube.com/watch?v=QeUnT3f7eAA</t>
  </si>
  <si>
    <t>https://www.youtube.com/watch?v=zCy5WQ9S4c0</t>
  </si>
  <si>
    <t>https://www.youtube.com/watch?v=CZzW6_hR068</t>
  </si>
  <si>
    <t>https://www.youtube.com/watch?v=oEr4rhfDKcQ</t>
  </si>
  <si>
    <t>https://www.youtube.com/watch?v=znTLzRJimeY</t>
  </si>
  <si>
    <t>https://www.youtube.com/watch?v=J4YV2_TcCoE</t>
  </si>
  <si>
    <t>https://www.youtube.com/watch?v=-GLVaSYzAvg</t>
  </si>
  <si>
    <t>https://www.youtube.com/watch?v=srFhXDZhUZI</t>
  </si>
  <si>
    <t>https://www.youtube.com/watch?v=pd0bqLQrtdE</t>
  </si>
  <si>
    <t>https://www.youtube.com/watch?v=M2KkencnKKc</t>
  </si>
  <si>
    <t>http://vignette3.wikia.nocookie.net/lotr/images/7/74/LOTRFOTRmovie.jpg/revision/latest?cb=20150203040819</t>
  </si>
  <si>
    <t>https://www.movieposter.com/posters/archive/main/7/MPW-3576</t>
  </si>
  <si>
    <t>https://www.movieposter.com/posters/archive/main/16/MPW-8295</t>
  </si>
  <si>
    <t>https://fanart.tv/fanart/movies/4935/movieposter/howls-moving-castle-5216a7d1a7a67.jpg</t>
  </si>
  <si>
    <t>https://www.movieposter.com/posters/archive/main/106/MPW-53146</t>
  </si>
  <si>
    <t>http://ia.media-imdb.com/images/M/MV5BMTk3OTM5Njg5M15BMl5BanBnXkFtZTYwMzA0ODI3._V1_SX640_SY720_.jpg</t>
  </si>
  <si>
    <t>https://upload.wikimedia.org/wikipedia/en/d/dc/A_Walk_to_Remember_Poster.jpg</t>
  </si>
  <si>
    <t>http://images.moviepostershop.com/notting-hill-movie-poster-1998-1020190961.jpg</t>
  </si>
  <si>
    <t>http://cosmouk.cdnds.net/15/10/1280x1986/gallery_nrm_1425399318-pretty-woman-poster.jpg</t>
  </si>
  <si>
    <t>http://ecx.images-amazon.com/images/I/61PF6Oi%2BUhL._SY355_.jpg</t>
  </si>
  <si>
    <t>https://upload.wikimedia.org/wikipedia/en/8/8a/Say_Anything.jpg</t>
  </si>
  <si>
    <t>http://cdn.traileraddict.com/content/paramount-pictures/titanic.jpg</t>
  </si>
  <si>
    <t>https://natashastander.files.wordpress.com/2014/01/ps-i-love-you-poster.jpg</t>
  </si>
  <si>
    <t>https://www.movieposter.com/posters/archive/main/63/MPW-31979</t>
  </si>
  <si>
    <t>http://img.goldposter.com/2015/04/Se7en_poster_goldposter_com_1.jpg</t>
  </si>
  <si>
    <t>http://static.rogerebert.com/uploads/movie/movie_poster/house-of-flying-daggers-2004/large_Ar5Ev4nycoJsrPYaabMCrTvPHIe.jpg</t>
  </si>
  <si>
    <t>https://upload.wikimedia.org/wikipedia/en/b/b8/Troy2004Poster.jpg</t>
  </si>
  <si>
    <t>https://upload.wikimedia.org/wikipedia/en/0/08/Hero_poster.jpg</t>
  </si>
  <si>
    <t>https://upload.wikimedia.org/wikipedia/en/c/cf/Redcliffposter.jpg</t>
  </si>
  <si>
    <t>http://oneguyrambling.com/wp-content/uploads/2009/12/red-cliff-2.jpg</t>
  </si>
  <si>
    <t>Terminator</t>
  </si>
  <si>
    <t>Alien</t>
  </si>
  <si>
    <t>Prometheus</t>
  </si>
  <si>
    <t>Sphere</t>
  </si>
  <si>
    <t>Star Wars: Episode IV – A New Hope</t>
  </si>
  <si>
    <t>Shall We Dance?</t>
  </si>
  <si>
    <t>Les Miserables</t>
  </si>
  <si>
    <t>Gattica</t>
  </si>
  <si>
    <t>Up</t>
  </si>
  <si>
    <t>Star Trek: Into Darkness</t>
  </si>
  <si>
    <t>Batman Begins</t>
  </si>
  <si>
    <t>Avatar</t>
  </si>
  <si>
    <t>Deadpool</t>
  </si>
  <si>
    <t>The Big Short</t>
  </si>
  <si>
    <t>Amelie</t>
  </si>
  <si>
    <t>French</t>
  </si>
  <si>
    <t>Larry Crowne</t>
  </si>
  <si>
    <t>Bridge of Spies</t>
  </si>
  <si>
    <t>Toy Story</t>
  </si>
  <si>
    <t>http://ia.media-imdb.com/images/M/MV5BODE1MDczNTUxOV5BMl5BanBnXkFtZTcwMTA0NDQyNA@@._V1_UX182_CR0,0,182,268_AL_.jpg</t>
  </si>
  <si>
    <t>A human-looking indestructible cyborg is sent from 2029 to 1984 to assassinate a waitress, whose unborn son will lead humanity in a war against the machines, while a soldier from that war is sent to protect her at all costs.</t>
  </si>
  <si>
    <t>http://ia.media-imdb.com/images/M/MV5BMTU1ODQ4NjQyOV5BMl5BanBnXkFtZTgwOTQ3NDU2MTE@._V1_UX182_CR0,0,182,268_AL_.jpg</t>
  </si>
  <si>
    <t>After a space merchant vessel perceives an unknown transmission as distress call, their landing on the source planet finds one of the crew attacked by a mysterious lifeform. </t>
  </si>
  <si>
    <t>https://www.youtube.com/watch?v=lHz95RYUbik</t>
  </si>
  <si>
    <t>https://www.youtube.com/watch?v=LjLamj-b0I8</t>
  </si>
  <si>
    <t>Following clues to the origin of mankind a team journey across the universe and find a structure on a distant planet containing a monolithic statue of a humanoid head and stone cylinders of alien blood but they soon find they are not alone.</t>
  </si>
  <si>
    <t>http://ia.media-imdb.com/images/M/MV5BMTY3NzIyNTA2NV5BMl5BanBnXkFtZTcwNzE2NjI4Nw@@._V1_UX182_CR0,0,182,268_AL_.jpg</t>
  </si>
  <si>
    <t>https://www.youtube.com/watch?v=sftuxbvGwiU</t>
  </si>
  <si>
    <t>A spaceship is discovered under three hundred years' worth of coral growth at the bottom of the ocean.</t>
  </si>
  <si>
    <t>http://ia.media-imdb.com/images/M/MV5BMTUyNTE2MjEyNV5BMl5BanBnXkFtZTcwODQ0NTYxMQ@@._V1_UY268_CR6,0,182,268_AL_.jpg</t>
  </si>
  <si>
    <t>https://www.youtube.com/watch?v=kozds_anirw</t>
  </si>
  <si>
    <t>Luke Skywalker joins forces with a Jedi Knight, a cocky pilot, a wookiee and two droids to save the galaxy from the Empire's world-destroying battle-station, while also attempting to rescue Princess Leia from the evil Darth Vader.</t>
  </si>
  <si>
    <t>http://ia.media-imdb.com/images/M/MV5BOTIyMDY2NGQtOGJjNi00OTk4LWFhMDgtYmE3M2NiYzM0YTVmXkEyXkFqcGdeQXVyNTU1NTcwOTk@._V1_UX182_CR0,0,182,268_AL_.jpg</t>
  </si>
  <si>
    <t>https://www.youtube.com/watch?v=1g3_CFmnU7k</t>
  </si>
  <si>
    <t>Four denizens in the world of high-finance predict the credit and housing bubble collapse of the mid-2000s, and decide to take on the big banks for their greed and lack of foresight.</t>
  </si>
  <si>
    <t>http://ia.media-imdb.com/images/M/MV5BMjM2MTQ2MzcxOF5BMl5BanBnXkFtZTgwNzE4NTUyNzE@._V1_UX182_CR0,0,182,268_AL_.jpg</t>
  </si>
  <si>
    <t>https://www.youtube.com/watch?v=vgqG3ITMv1Q</t>
  </si>
  <si>
    <t>A successful but unhappy Japanese accountant finds the missing passion in his life when he begins to secretly take ballroom dance lessons.</t>
  </si>
  <si>
    <t>http://ia.media-imdb.com/images/M/MV5BMTk2Nzk4MTcyMF5BMl5BanBnXkFtZTcwMDI0NDMzMQ@@._V1_UY268_CR3,0,182,268_AL_.jpg</t>
  </si>
  <si>
    <t>https://www.youtube.com/watch?v=zQWEhPYwuY4</t>
  </si>
  <si>
    <t>A romantic comedy where a bored, overworked Estate Lawyer, upon first sight of a beautiful instructor, signs up for ballroom dancing lessons.</t>
  </si>
  <si>
    <t>http://ia.media-imdb.com/images/M/MV5BMTcwODUwMTMxN15BMl5BanBnXkFtZTcwNzc3MjcyMQ@@._V1_UX182_CR0,0,182,268_AL_.jpg</t>
  </si>
  <si>
    <t>https://www.youtube.com/watch?v=UGtS3CL-zpo</t>
  </si>
  <si>
    <t>Forrest Gump, while not intelligent, has accidentally been present at many historic moments, but his true love, Jenny Curran, eludes him.</t>
  </si>
  <si>
    <t>http://ia.media-imdb.com/images/M/MV5BMTI1Nzk1MzQwMV5BMl5BanBnXkFtZTYwODkxOTA5._V1_UY268_CR2,0,182,268_AL_.jpg</t>
  </si>
  <si>
    <t>https://www.youtube.com/watch?v=uPIEn0M8su0</t>
  </si>
  <si>
    <t>In 19th-century France, Jean Valjean, who for decades has been hunted by the ruthless policeman Javert after breaking parole, agrees to care for a factory worker's daughter. The decision changes their lives forever.</t>
  </si>
  <si>
    <t>http://ia.media-imdb.com/images/M/MV5BMTQ4NDI3NDg4M15BMl5BanBnXkFtZTcwMjY5OTI1OA@@._V1_UX182_CR0,0,182,268_AL_.jpg</t>
  </si>
  <si>
    <t>https://www.youtube.com/watch?v=YmvHzCLP6ug</t>
  </si>
  <si>
    <t>A genetically inferior man assumes the identity of a superior one in order to pursue his lifelong dream of space travel.</t>
  </si>
  <si>
    <t>http://ia.media-imdb.com/images/M/MV5BNzQxMzU3OTQwNF5BMl5BanBnXkFtZTYwNDUyNTE5._V1_UY268_CR3,0,182,268_AL_.jpg</t>
  </si>
  <si>
    <t>https://www.youtube.com/watch?v=hWjlUj7Czlk</t>
  </si>
  <si>
    <t>After losing his job, a middle-aged man reinvents himself by going back to college.</t>
  </si>
  <si>
    <t>http://ia.media-imdb.com/images/M/MV5BMTM1NzAyNTEwN15BMl5BanBnXkFtZTcwODYyNTEzNQ@@._V1._CR68,54,886,1396_UX182_CR0,0,182,268_AL_.jpg</t>
  </si>
  <si>
    <t>https://www.youtube.com/watch?v=1UNtrqRG7GA</t>
  </si>
  <si>
    <t>Seventy-eight year old Carl Fredricksen travels to Paradise Falls in his home equipped with balloons, inadvertently taking a young stowaway.</t>
  </si>
  <si>
    <t>http://ia.media-imdb.com/images/M/MV5BMTk3NDE2NzI4NF5BMl5BanBnXkFtZTgwNzE1MzEyMTE@._V1_UX182_CR0,0,182,268_AL_.jpg</t>
  </si>
  <si>
    <t>https://www.youtube.com/watch?v=qas5lWp7_R0</t>
  </si>
  <si>
    <t>A cowboy doll is profoundly threatened and jealous when a new spaceman figure supplants him as top toy in a boy's room.</t>
  </si>
  <si>
    <t>G</t>
  </si>
  <si>
    <t>http://ia.media-imdb.com/images/M/MV5BMTgwMjI4MzU5N15BMl5BanBnXkFtZTcwMTMyNTk3OA@@._V1_UY268_CR9,0,182,268_AL_.jpg</t>
  </si>
  <si>
    <t>https://www.youtube.com/watch?v=KYz2wyBy3kc</t>
  </si>
  <si>
    <t>After the crew of the Enterprise find an unstoppable force of terror from within their own organization, Captain Kirk leads a manhunt to a war-zone world to capture a one-man weapon of mass destruction.</t>
  </si>
  <si>
    <t>http://ia.media-imdb.com/images/M/MV5BMTk2NzczOTgxNF5BMl5BanBnXkFtZTcwODQ5ODczOQ@@._V1_UX182_CR0,0,182,268_AL_.jpg</t>
  </si>
  <si>
    <t>https://www.youtube.com/watch?v=QAEkuVgt6Aw</t>
  </si>
  <si>
    <t>After training with his mentor, Batman begins his war on crime to free the crime-ridden Gotham City from corruption that the Scarecrow and the League of Shadows have cast upon it.</t>
  </si>
  <si>
    <t>http://ia.media-imdb.com/images/M/MV5BNTM3OTc0MzM2OV5BMl5BanBnXkFtZTYwNzUwMTI3._V1_UX182_CR0,0,182,268_AL_.jpg</t>
  </si>
  <si>
    <t>https://www.youtube.com/watch?v=neY2xVmOfUM</t>
  </si>
  <si>
    <t>During the Cold War, an American lawyer is recruited to defend an arrested Soviet spy in court, and then help the CIA facilitate an exchange of the spy for the Soviet captured American U2 spy plane pilot, Francis Gary Powers.</t>
  </si>
  <si>
    <t>http://ia.media-imdb.com/images/M/MV5BMjIxOTI0MjU5NV5BMl5BanBnXkFtZTgwNzM4OTk4NTE@._V1_UX182_CR0,0,182,268_AL_.jpg</t>
  </si>
  <si>
    <t>https://www.youtube.com/watch?v=mBBuzHrZBro</t>
  </si>
  <si>
    <t>A paraplegic marine dispatched to the moon Pandora on a unique mission becomes torn between following his orders and protecting the world he feels is his home.</t>
  </si>
  <si>
    <t>http://ia.media-imdb.com/images/M/MV5BMTYwOTEwNjAzMl5BMl5BanBnXkFtZTcwODc5MTUwMw@@._V1_UX182_CR0,0,182,268_AL_.jpg</t>
  </si>
  <si>
    <t>https://www.youtube.com/watch?v=5PSNL1qE6VY</t>
  </si>
  <si>
    <t>A former Special Forces operative turned mercenary is subjected to a rogue experiment that leaves him with accelerated healing powers, adopting the alter ego Deadpool.</t>
  </si>
  <si>
    <t>http://ia.media-imdb.com/images/M/MV5BMjQyODg5Njc4N15BMl5BanBnXkFtZTgwMzExMjE3NzE@._V1_UY268_CR1,0,182,268_AL_.jpg</t>
  </si>
  <si>
    <t>https://www.youtube.com/watch?v=ZIM1HydF9UA</t>
  </si>
  <si>
    <t>Amelie is an innocent and naive girl in Paris with her own sense of justice. She decides to help those around her and, along the way, discovers love.</t>
  </si>
  <si>
    <t>France</t>
  </si>
  <si>
    <t>http://ia.media-imdb.com/images/M/MV5BMTYzNjkxMTczOF5BMl5BanBnXkFtZTgwODg5NDc2MjE@._V1_UX182_CR0,0,182,268_AL_.jpg</t>
  </si>
  <si>
    <t>https://www.youtube.com/watch?v=2UT5xaAfxWU</t>
  </si>
  <si>
    <t>topic_id</t>
  </si>
  <si>
    <t>casting_type_id</t>
  </si>
  <si>
    <t>Music</t>
  </si>
  <si>
    <t>Sci-Fi</t>
  </si>
  <si>
    <t>Forrest Gump</t>
  </si>
  <si>
    <t>Lead</t>
  </si>
  <si>
    <t>Support</t>
  </si>
  <si>
    <t>Cameo</t>
  </si>
  <si>
    <t>Extra</t>
  </si>
  <si>
    <t>Peter</t>
  </si>
  <si>
    <t>Jackson</t>
  </si>
  <si>
    <t>Sean</t>
  </si>
  <si>
    <t>Astin</t>
  </si>
  <si>
    <t>Boromir</t>
  </si>
  <si>
    <t>Aragorn</t>
  </si>
  <si>
    <t>Bean</t>
  </si>
  <si>
    <t>Ian</t>
  </si>
  <si>
    <t>McKellen</t>
  </si>
  <si>
    <t>Viggo</t>
  </si>
  <si>
    <t>Mortensen</t>
  </si>
  <si>
    <t>Elijah</t>
  </si>
  <si>
    <t>Wood</t>
  </si>
  <si>
    <t>Samwise Gamgee</t>
  </si>
  <si>
    <t>Gandalf The Grey</t>
  </si>
  <si>
    <t>Frodo Baggins</t>
  </si>
  <si>
    <t>Orlando</t>
  </si>
  <si>
    <t>Bloom</t>
  </si>
  <si>
    <t>Cate</t>
  </si>
  <si>
    <t>Blanchett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</si>
</sst>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u/>
      <sz val="11"/>
      <color theme="10"/>
      <name val="Calibri"/>
      <family val="2"/>
      <scheme val="minor"/>
    </font>
    <font>
      <sz val="11"/>
      <name val="Calibri"/>
      <family val="2"/>
      <scheme val="minor"/>
    </font>
    <font>
      <sz val="9"/>
      <color rgb="FF333333"/>
      <name val="Verdana"/>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0" xfId="0" applyBorder="1"/>
    <xf numFmtId="0" fontId="0" fillId="0" borderId="2" xfId="0" applyBorder="1"/>
    <xf numFmtId="0" fontId="0" fillId="0" borderId="3" xfId="0" applyBorder="1"/>
    <xf numFmtId="0" fontId="0" fillId="0" borderId="4" xfId="0" applyBorder="1"/>
    <xf numFmtId="0" fontId="0" fillId="0" borderId="1" xfId="0" applyBorder="1"/>
    <xf numFmtId="0" fontId="0" fillId="0" borderId="5" xfId="0" applyBorder="1"/>
    <xf numFmtId="0" fontId="2" fillId="0" borderId="0" xfId="1" applyFont="1"/>
    <xf numFmtId="14" fontId="0" fillId="0" borderId="0" xfId="0" applyNumberFormat="1"/>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E26" sqref="E26"/>
    </sheetView>
  </sheetViews>
  <sheetFormatPr defaultRowHeight="15" x14ac:dyDescent="0.25"/>
  <cols>
    <col min="1" max="1" width="11.42578125" customWidth="1"/>
    <col min="2" max="2" width="18.85546875" bestFit="1" customWidth="1"/>
    <col min="3" max="3" width="11.42578125" customWidth="1"/>
    <col min="4" max="4" width="12.5703125" bestFit="1" customWidth="1"/>
    <col min="5" max="6" width="11.42578125" customWidth="1"/>
    <col min="7" max="7" width="191.5703125" style="6" bestFit="1" customWidth="1"/>
  </cols>
  <sheetData>
    <row r="1" spans="1:7" x14ac:dyDescent="0.25">
      <c r="A1" s="2" t="s">
        <v>0</v>
      </c>
      <c r="B1" s="3" t="s">
        <v>1</v>
      </c>
      <c r="C1" s="3" t="s">
        <v>2</v>
      </c>
      <c r="D1" s="3" t="s">
        <v>3</v>
      </c>
      <c r="E1" s="3" t="s">
        <v>4</v>
      </c>
      <c r="F1" s="3" t="s">
        <v>5</v>
      </c>
      <c r="G1" s="5" t="s">
        <v>6</v>
      </c>
    </row>
    <row r="2" spans="1:7" x14ac:dyDescent="0.25">
      <c r="A2" t="s">
        <v>74</v>
      </c>
      <c r="B2" t="s">
        <v>84</v>
      </c>
      <c r="C2" t="s">
        <v>83</v>
      </c>
      <c r="D2" t="str">
        <f xml:space="preserve"> "(SELECT id FROM user_types WHERE type_name = 'Member')"</f>
        <v>(SELECT id FROM user_types WHERE type_name = 'Member')</v>
      </c>
      <c r="E2" t="s">
        <v>82</v>
      </c>
      <c r="F2" t="s">
        <v>82</v>
      </c>
      <c r="G2" s="6" t="str">
        <f t="shared" ref="G2:G21" si="0" xml:space="preserve"> "INSERT INTO users("&amp;A$1&amp;", "&amp;B$1&amp;", "&amp;C$1&amp;", "&amp;D$1&amp;", "&amp;E$1&amp;", "&amp;F$1&amp;") VALUES ("&amp;A2&amp;", '"&amp;B2&amp;"', '"&amp;C2&amp;"', "&amp;D2&amp;", "&amp;E2&amp;", "&amp;F2&amp;");"</f>
        <v>INSERT INTO users(id, email, password, user_type_id, created_at, updated_at) VALUES (DEFAULT, 'user1@movie.com', 'password1', (SELECT id FROM user_types WHERE type_name = 'Member'), now(), now());</v>
      </c>
    </row>
    <row r="3" spans="1:7" x14ac:dyDescent="0.25">
      <c r="A3" t="s">
        <v>74</v>
      </c>
      <c r="B3" t="s">
        <v>85</v>
      </c>
      <c r="C3" t="s">
        <v>104</v>
      </c>
      <c r="D3" t="str">
        <f t="shared" ref="D3:D20" si="1" xml:space="preserve"> "(SELECT id FROM user_types WHERE type_name = 'Member')"</f>
        <v>(SELECT id FROM user_types WHERE type_name = 'Member')</v>
      </c>
      <c r="E3" t="s">
        <v>82</v>
      </c>
      <c r="F3" t="s">
        <v>82</v>
      </c>
      <c r="G3" s="6" t="str">
        <f t="shared" si="0"/>
        <v>INSERT INTO users(id, email, password, user_type_id, created_at, updated_at) VALUES (DEFAULT, 'user2@movie.com', 'password2', (SELECT id FROM user_types WHERE type_name = 'Member'), now(), now());</v>
      </c>
    </row>
    <row r="4" spans="1:7" x14ac:dyDescent="0.25">
      <c r="A4" t="s">
        <v>74</v>
      </c>
      <c r="B4" t="s">
        <v>86</v>
      </c>
      <c r="C4" t="s">
        <v>105</v>
      </c>
      <c r="D4" t="str">
        <f t="shared" si="1"/>
        <v>(SELECT id FROM user_types WHERE type_name = 'Member')</v>
      </c>
      <c r="E4" t="s">
        <v>82</v>
      </c>
      <c r="F4" t="s">
        <v>82</v>
      </c>
      <c r="G4" s="6" t="str">
        <f t="shared" si="0"/>
        <v>INSERT INTO users(id, email, password, user_type_id, created_at, updated_at) VALUES (DEFAULT, 'user3@movie.com', 'password3', (SELECT id FROM user_types WHERE type_name = 'Member'), now(), now());</v>
      </c>
    </row>
    <row r="5" spans="1:7" x14ac:dyDescent="0.25">
      <c r="A5" t="s">
        <v>74</v>
      </c>
      <c r="B5" t="s">
        <v>87</v>
      </c>
      <c r="C5" t="s">
        <v>106</v>
      </c>
      <c r="D5" t="str">
        <f t="shared" si="1"/>
        <v>(SELECT id FROM user_types WHERE type_name = 'Member')</v>
      </c>
      <c r="E5" t="s">
        <v>82</v>
      </c>
      <c r="F5" t="s">
        <v>82</v>
      </c>
      <c r="G5" s="6" t="str">
        <f t="shared" si="0"/>
        <v>INSERT INTO users(id, email, password, user_type_id, created_at, updated_at) VALUES (DEFAULT, 'user4@movie.com', 'password4', (SELECT id FROM user_types WHERE type_name = 'Member'), now(), now());</v>
      </c>
    </row>
    <row r="6" spans="1:7" x14ac:dyDescent="0.25">
      <c r="A6" t="s">
        <v>74</v>
      </c>
      <c r="B6" t="s">
        <v>88</v>
      </c>
      <c r="C6" t="s">
        <v>107</v>
      </c>
      <c r="D6" t="str">
        <f t="shared" si="1"/>
        <v>(SELECT id FROM user_types WHERE type_name = 'Member')</v>
      </c>
      <c r="E6" t="s">
        <v>82</v>
      </c>
      <c r="F6" t="s">
        <v>82</v>
      </c>
      <c r="G6" s="6" t="str">
        <f t="shared" si="0"/>
        <v>INSERT INTO users(id, email, password, user_type_id, created_at, updated_at) VALUES (DEFAULT, 'user5@movie.com', 'password5', (SELECT id FROM user_types WHERE type_name = 'Member'), now(), now());</v>
      </c>
    </row>
    <row r="7" spans="1:7" x14ac:dyDescent="0.25">
      <c r="A7" t="s">
        <v>74</v>
      </c>
      <c r="B7" t="s">
        <v>89</v>
      </c>
      <c r="C7" t="s">
        <v>108</v>
      </c>
      <c r="D7" t="str">
        <f t="shared" si="1"/>
        <v>(SELECT id FROM user_types WHERE type_name = 'Member')</v>
      </c>
      <c r="E7" t="s">
        <v>82</v>
      </c>
      <c r="F7" t="s">
        <v>82</v>
      </c>
      <c r="G7" s="6" t="str">
        <f t="shared" si="0"/>
        <v>INSERT INTO users(id, email, password, user_type_id, created_at, updated_at) VALUES (DEFAULT, 'user6@movie.com', 'password6', (SELECT id FROM user_types WHERE type_name = 'Member'), now(), now());</v>
      </c>
    </row>
    <row r="8" spans="1:7" x14ac:dyDescent="0.25">
      <c r="A8" t="s">
        <v>74</v>
      </c>
      <c r="B8" t="s">
        <v>90</v>
      </c>
      <c r="C8" t="s">
        <v>109</v>
      </c>
      <c r="D8" t="str">
        <f t="shared" si="1"/>
        <v>(SELECT id FROM user_types WHERE type_name = 'Member')</v>
      </c>
      <c r="E8" t="s">
        <v>82</v>
      </c>
      <c r="F8" t="s">
        <v>82</v>
      </c>
      <c r="G8" s="6" t="str">
        <f t="shared" si="0"/>
        <v>INSERT INTO users(id, email, password, user_type_id, created_at, updated_at) VALUES (DEFAULT, 'user7@movie.com', 'password7', (SELECT id FROM user_types WHERE type_name = 'Member'), now(), now());</v>
      </c>
    </row>
    <row r="9" spans="1:7" x14ac:dyDescent="0.25">
      <c r="A9" t="s">
        <v>74</v>
      </c>
      <c r="B9" t="s">
        <v>91</v>
      </c>
      <c r="C9" t="s">
        <v>110</v>
      </c>
      <c r="D9" t="str">
        <f t="shared" si="1"/>
        <v>(SELECT id FROM user_types WHERE type_name = 'Member')</v>
      </c>
      <c r="E9" t="s">
        <v>82</v>
      </c>
      <c r="F9" t="s">
        <v>82</v>
      </c>
      <c r="G9" s="6" t="str">
        <f t="shared" si="0"/>
        <v>INSERT INTO users(id, email, password, user_type_id, created_at, updated_at) VALUES (DEFAULT, 'user8@movie.com', 'password8', (SELECT id FROM user_types WHERE type_name = 'Member'), now(), now());</v>
      </c>
    </row>
    <row r="10" spans="1:7" x14ac:dyDescent="0.25">
      <c r="A10" t="s">
        <v>74</v>
      </c>
      <c r="B10" t="s">
        <v>92</v>
      </c>
      <c r="C10" t="s">
        <v>111</v>
      </c>
      <c r="D10" t="str">
        <f t="shared" si="1"/>
        <v>(SELECT id FROM user_types WHERE type_name = 'Member')</v>
      </c>
      <c r="E10" t="s">
        <v>82</v>
      </c>
      <c r="F10" t="s">
        <v>82</v>
      </c>
      <c r="G10" s="6" t="str">
        <f t="shared" si="0"/>
        <v>INSERT INTO users(id, email, password, user_type_id, created_at, updated_at) VALUES (DEFAULT, 'user9@movie.com', 'password9', (SELECT id FROM user_types WHERE type_name = 'Member'), now(), now());</v>
      </c>
    </row>
    <row r="11" spans="1:7" x14ac:dyDescent="0.25">
      <c r="A11" t="s">
        <v>74</v>
      </c>
      <c r="B11" t="s">
        <v>93</v>
      </c>
      <c r="C11" t="s">
        <v>112</v>
      </c>
      <c r="D11" t="str">
        <f t="shared" si="1"/>
        <v>(SELECT id FROM user_types WHERE type_name = 'Member')</v>
      </c>
      <c r="E11" t="s">
        <v>82</v>
      </c>
      <c r="F11" t="s">
        <v>82</v>
      </c>
      <c r="G11" s="6" t="str">
        <f t="shared" si="0"/>
        <v>INSERT INTO users(id, email, password, user_type_id, created_at, updated_at) VALUES (DEFAULT, 'user10@movie.com', 'password10', (SELECT id FROM user_types WHERE type_name = 'Member'), now(), now());</v>
      </c>
    </row>
    <row r="12" spans="1:7" x14ac:dyDescent="0.25">
      <c r="A12" t="s">
        <v>74</v>
      </c>
      <c r="B12" t="s">
        <v>94</v>
      </c>
      <c r="C12" t="s">
        <v>113</v>
      </c>
      <c r="D12" t="str">
        <f t="shared" si="1"/>
        <v>(SELECT id FROM user_types WHERE type_name = 'Member')</v>
      </c>
      <c r="E12" t="s">
        <v>82</v>
      </c>
      <c r="F12" t="s">
        <v>82</v>
      </c>
      <c r="G12" s="6" t="str">
        <f t="shared" si="0"/>
        <v>INSERT INTO users(id, email, password, user_type_id, created_at, updated_at) VALUES (DEFAULT, 'user11@movie.com', 'password11', (SELECT id FROM user_types WHERE type_name = 'Member'), now(), now());</v>
      </c>
    </row>
    <row r="13" spans="1:7" x14ac:dyDescent="0.25">
      <c r="A13" t="s">
        <v>74</v>
      </c>
      <c r="B13" t="s">
        <v>95</v>
      </c>
      <c r="C13" t="s">
        <v>114</v>
      </c>
      <c r="D13" t="str">
        <f t="shared" si="1"/>
        <v>(SELECT id FROM user_types WHERE type_name = 'Member')</v>
      </c>
      <c r="E13" t="s">
        <v>82</v>
      </c>
      <c r="F13" t="s">
        <v>82</v>
      </c>
      <c r="G13" s="6" t="str">
        <f t="shared" si="0"/>
        <v>INSERT INTO users(id, email, password, user_type_id, created_at, updated_at) VALUES (DEFAULT, 'user12@movie.com', 'password12', (SELECT id FROM user_types WHERE type_name = 'Member'), now(), now());</v>
      </c>
    </row>
    <row r="14" spans="1:7" x14ac:dyDescent="0.25">
      <c r="A14" t="s">
        <v>74</v>
      </c>
      <c r="B14" t="s">
        <v>96</v>
      </c>
      <c r="C14" t="s">
        <v>115</v>
      </c>
      <c r="D14" t="str">
        <f t="shared" si="1"/>
        <v>(SELECT id FROM user_types WHERE type_name = 'Member')</v>
      </c>
      <c r="E14" t="s">
        <v>82</v>
      </c>
      <c r="F14" t="s">
        <v>82</v>
      </c>
      <c r="G14" s="6" t="str">
        <f t="shared" si="0"/>
        <v>INSERT INTO users(id, email, password, user_type_id, created_at, updated_at) VALUES (DEFAULT, 'user13@movie.com', 'password13', (SELECT id FROM user_types WHERE type_name = 'Member'), now(), now());</v>
      </c>
    </row>
    <row r="15" spans="1:7" x14ac:dyDescent="0.25">
      <c r="A15" t="s">
        <v>74</v>
      </c>
      <c r="B15" t="s">
        <v>97</v>
      </c>
      <c r="C15" t="s">
        <v>116</v>
      </c>
      <c r="D15" t="str">
        <f t="shared" si="1"/>
        <v>(SELECT id FROM user_types WHERE type_name = 'Member')</v>
      </c>
      <c r="E15" t="s">
        <v>82</v>
      </c>
      <c r="F15" t="s">
        <v>82</v>
      </c>
      <c r="G15" s="6" t="str">
        <f t="shared" si="0"/>
        <v>INSERT INTO users(id, email, password, user_type_id, created_at, updated_at) VALUES (DEFAULT, 'user14@movie.com', 'password14', (SELECT id FROM user_types WHERE type_name = 'Member'), now(), now());</v>
      </c>
    </row>
    <row r="16" spans="1:7" x14ac:dyDescent="0.25">
      <c r="A16" t="s">
        <v>74</v>
      </c>
      <c r="B16" t="s">
        <v>98</v>
      </c>
      <c r="C16" t="s">
        <v>117</v>
      </c>
      <c r="D16" t="str">
        <f t="shared" si="1"/>
        <v>(SELECT id FROM user_types WHERE type_name = 'Member')</v>
      </c>
      <c r="E16" t="s">
        <v>82</v>
      </c>
      <c r="F16" t="s">
        <v>82</v>
      </c>
      <c r="G16" s="6" t="str">
        <f t="shared" si="0"/>
        <v>INSERT INTO users(id, email, password, user_type_id, created_at, updated_at) VALUES (DEFAULT, 'user15@movie.com', 'password15', (SELECT id FROM user_types WHERE type_name = 'Member'), now(), now());</v>
      </c>
    </row>
    <row r="17" spans="1:7" x14ac:dyDescent="0.25">
      <c r="A17" t="s">
        <v>74</v>
      </c>
      <c r="B17" t="s">
        <v>99</v>
      </c>
      <c r="C17" t="s">
        <v>118</v>
      </c>
      <c r="D17" t="str">
        <f t="shared" si="1"/>
        <v>(SELECT id FROM user_types WHERE type_name = 'Member')</v>
      </c>
      <c r="E17" t="s">
        <v>82</v>
      </c>
      <c r="F17" t="s">
        <v>82</v>
      </c>
      <c r="G17" s="6" t="str">
        <f t="shared" si="0"/>
        <v>INSERT INTO users(id, email, password, user_type_id, created_at, updated_at) VALUES (DEFAULT, 'user16@movie.com', 'password16', (SELECT id FROM user_types WHERE type_name = 'Member'), now(), now());</v>
      </c>
    </row>
    <row r="18" spans="1:7" x14ac:dyDescent="0.25">
      <c r="A18" t="s">
        <v>74</v>
      </c>
      <c r="B18" t="s">
        <v>100</v>
      </c>
      <c r="C18" t="s">
        <v>119</v>
      </c>
      <c r="D18" t="str">
        <f t="shared" si="1"/>
        <v>(SELECT id FROM user_types WHERE type_name = 'Member')</v>
      </c>
      <c r="E18" t="s">
        <v>82</v>
      </c>
      <c r="F18" t="s">
        <v>82</v>
      </c>
      <c r="G18" s="6" t="str">
        <f t="shared" si="0"/>
        <v>INSERT INTO users(id, email, password, user_type_id, created_at, updated_at) VALUES (DEFAULT, 'user17@movie.com', 'password17', (SELECT id FROM user_types WHERE type_name = 'Member'), now(), now());</v>
      </c>
    </row>
    <row r="19" spans="1:7" x14ac:dyDescent="0.25">
      <c r="A19" t="s">
        <v>74</v>
      </c>
      <c r="B19" t="s">
        <v>101</v>
      </c>
      <c r="C19" t="s">
        <v>120</v>
      </c>
      <c r="D19" t="str">
        <f t="shared" si="1"/>
        <v>(SELECT id FROM user_types WHERE type_name = 'Member')</v>
      </c>
      <c r="E19" t="s">
        <v>82</v>
      </c>
      <c r="F19" t="s">
        <v>82</v>
      </c>
      <c r="G19" s="6" t="str">
        <f t="shared" si="0"/>
        <v>INSERT INTO users(id, email, password, user_type_id, created_at, updated_at) VALUES (DEFAULT, 'user18@movie.com', 'password18', (SELECT id FROM user_types WHERE type_name = 'Member'), now(), now());</v>
      </c>
    </row>
    <row r="20" spans="1:7" x14ac:dyDescent="0.25">
      <c r="A20" t="s">
        <v>74</v>
      </c>
      <c r="B20" t="s">
        <v>102</v>
      </c>
      <c r="C20" t="s">
        <v>121</v>
      </c>
      <c r="D20" t="str">
        <f t="shared" si="1"/>
        <v>(SELECT id FROM user_types WHERE type_name = 'Member')</v>
      </c>
      <c r="E20" t="s">
        <v>82</v>
      </c>
      <c r="F20" t="s">
        <v>82</v>
      </c>
      <c r="G20" s="6" t="str">
        <f t="shared" si="0"/>
        <v>INSERT INTO users(id, email, password, user_type_id, created_at, updated_at) VALUES (DEFAULT, 'user19@movie.com', 'password19', (SELECT id FROM user_types WHERE type_name = 'Member'), now(), now());</v>
      </c>
    </row>
    <row r="21" spans="1:7" x14ac:dyDescent="0.25">
      <c r="A21" t="s">
        <v>74</v>
      </c>
      <c r="B21" t="s">
        <v>103</v>
      </c>
      <c r="C21" t="s">
        <v>122</v>
      </c>
      <c r="D21" t="str">
        <f xml:space="preserve"> "(SELECT id FROM user_types WHERE type_name = 'Member')"</f>
        <v>(SELECT id FROM user_types WHERE type_name = 'Member')</v>
      </c>
      <c r="E21" t="s">
        <v>82</v>
      </c>
      <c r="F21" t="s">
        <v>82</v>
      </c>
      <c r="G21" s="6" t="str">
        <f t="shared" si="0"/>
        <v>INSERT INTO users(id, email, password, user_type_id, created_at, updated_at) VALUES (DEFAULT, 'user20@movie.com', 'password20', (SELECT id FROM user_types WHERE type_name = 'Member'), now(), now());</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0"/>
  <sheetViews>
    <sheetView tabSelected="1" topLeftCell="D83" zoomScaleNormal="100" workbookViewId="0">
      <selection activeCell="F6" sqref="F6:F110"/>
    </sheetView>
  </sheetViews>
  <sheetFormatPr defaultRowHeight="15" x14ac:dyDescent="0.25"/>
  <cols>
    <col min="1" max="1" width="11.42578125" customWidth="1"/>
    <col min="2" max="2" width="109" bestFit="1" customWidth="1"/>
    <col min="3" max="4" width="11.42578125" customWidth="1"/>
    <col min="5" max="5" width="11.140625" bestFit="1" customWidth="1"/>
    <col min="6" max="6" width="255.7109375" style="6" bestFit="1" customWidth="1"/>
  </cols>
  <sheetData>
    <row r="1" spans="1:6" x14ac:dyDescent="0.25">
      <c r="A1" s="2" t="s">
        <v>0</v>
      </c>
      <c r="B1" s="3" t="s">
        <v>62</v>
      </c>
      <c r="C1" s="3" t="s">
        <v>381</v>
      </c>
      <c r="D1" s="3" t="s">
        <v>4</v>
      </c>
      <c r="E1" s="3" t="s">
        <v>5</v>
      </c>
      <c r="F1" s="5" t="s">
        <v>6</v>
      </c>
    </row>
    <row r="2" spans="1:6" x14ac:dyDescent="0.25">
      <c r="A2" t="s">
        <v>74</v>
      </c>
      <c r="B2" t="str">
        <f xml:space="preserve"> "(SELECT id FROM movies WHERE movie_name = '"&amp;movies!B2&amp;"' AND duration = '"&amp;movies!E2&amp;"')"</f>
        <v>(SELECT id FROM movies WHERE movie_name = 'The Lord of the Rings: The Fellowship of the Ring' AND duration = '178')</v>
      </c>
      <c r="C2" t="s">
        <v>22</v>
      </c>
      <c r="D2" t="s">
        <v>82</v>
      </c>
      <c r="E2" t="s">
        <v>82</v>
      </c>
      <c r="F2" s="6" t="str">
        <f xml:space="preserve"> "INSERT INTO movie_genres("&amp;A$1&amp;", "&amp;B$1&amp;", "&amp;C$1&amp;", "&amp;D$1&amp;", "&amp;E$1&amp;") VALUES ("&amp;A2&amp;", "&amp;B2&amp;", (SELECT id FROM topics WHERE genre_name = '"&amp;C2&amp;"'), "&amp;D2&amp;", "&amp;E2&amp;");"</f>
        <v>INSERT INTO movie_genres(id, movie_id, topic_id, created_at, updated_at) VALUES (DEFAULT, (SELECT id FROM movies WHERE movie_name = 'The Lord of the Rings: The Fellowship of the Ring' AND duration = '178'), (SELECT id FROM topics WHERE genre_name = 'Adventure'), now(), now());</v>
      </c>
    </row>
    <row r="3" spans="1:6" x14ac:dyDescent="0.25">
      <c r="A3" t="s">
        <v>74</v>
      </c>
      <c r="B3" t="str">
        <f xml:space="preserve"> "(SELECT id FROM movies WHERE movie_name = '"&amp;movies!B2&amp;"' AND duration = '"&amp;movies!E2&amp;"')"</f>
        <v>(SELECT id FROM movies WHERE movie_name = 'The Lord of the Rings: The Fellowship of the Ring' AND duration = '178')</v>
      </c>
      <c r="C3" t="s">
        <v>28</v>
      </c>
      <c r="D3" t="s">
        <v>82</v>
      </c>
      <c r="E3" t="s">
        <v>82</v>
      </c>
      <c r="F3" s="6" t="str">
        <f t="shared" ref="F3:F66" si="0" xml:space="preserve"> "INSERT INTO movie_genres("&amp;A$1&amp;", "&amp;B$1&amp;", "&amp;C$1&amp;", "&amp;D$1&amp;", "&amp;E$1&amp;") VALUES ("&amp;A3&amp;", "&amp;B3&amp;", (SELECT id FROM topics WHERE genre_name = '"&amp;C3&amp;"'), "&amp;D3&amp;", "&amp;E3&amp;");"</f>
        <v>INSERT INTO movie_genres(id, movie_id, topic_id, created_at, updated_at) VALUES (DEFAULT, (SELECT id FROM movies WHERE movie_name = 'The Lord of the Rings: The Fellowship of the Ring' AND duration = '178'), (SELECT id FROM topics WHERE genre_name = 'Drama'), now(), now());</v>
      </c>
    </row>
    <row r="4" spans="1:6" x14ac:dyDescent="0.25">
      <c r="A4" t="s">
        <v>74</v>
      </c>
      <c r="B4" t="str">
        <f xml:space="preserve"> "(SELECT id FROM movies WHERE movie_name = '"&amp;movies!B2&amp;"' AND duration = '"&amp;movies!E2&amp;"')"</f>
        <v>(SELECT id FROM movies WHERE movie_name = 'The Lord of the Rings: The Fellowship of the Ring' AND duration = '178')</v>
      </c>
      <c r="C4" t="s">
        <v>30</v>
      </c>
      <c r="D4" t="s">
        <v>82</v>
      </c>
      <c r="E4" t="s">
        <v>82</v>
      </c>
      <c r="F4" s="6" t="str">
        <f t="shared" si="0"/>
        <v>INSERT INTO movie_genres(id, movie_id, topic_id, created_at, updated_at) VALUES (DEFAULT, (SELECT id FROM movies WHERE movie_name = 'The Lord of the Rings: The Fellowship of the Ring' AND duration = '178'), (SELECT id FROM topics WHERE genre_name = 'Fantasy'), now(), now());</v>
      </c>
    </row>
    <row r="5" spans="1:6" x14ac:dyDescent="0.25">
      <c r="A5" t="s">
        <v>74</v>
      </c>
      <c r="B5" t="str">
        <f xml:space="preserve"> "(SELECT id FROM movies WHERE movie_name = '"&amp;movies!B3&amp;"' AND duration = '"&amp;movies!E3&amp;"')"</f>
        <v>(SELECT id FROM movies WHERE movie_name = 'The Lord of the Rings: The Two Towers' AND duration = '179')</v>
      </c>
      <c r="C5" t="s">
        <v>22</v>
      </c>
      <c r="D5" t="s">
        <v>82</v>
      </c>
      <c r="E5" t="s">
        <v>82</v>
      </c>
      <c r="F5" s="6" t="str">
        <f t="shared" si="0"/>
        <v>INSERT INTO movie_genres(id, movie_id, topic_id, created_at, updated_at) VALUES (DEFAULT, (SELECT id FROM movies WHERE movie_name = 'The Lord of the Rings: The Two Towers' AND duration = '179'), (SELECT id FROM topics WHERE genre_name = 'Adventure'), now(), now());</v>
      </c>
    </row>
    <row r="6" spans="1:6" x14ac:dyDescent="0.25">
      <c r="A6" t="s">
        <v>74</v>
      </c>
      <c r="B6" t="str">
        <f xml:space="preserve"> "(SELECT id FROM movies WHERE movie_name = '"&amp;movies!B3&amp;"' AND duration = '"&amp;movies!E3&amp;"')"</f>
        <v>(SELECT id FROM movies WHERE movie_name = 'The Lord of the Rings: The Two Towers' AND duration = '179')</v>
      </c>
      <c r="C6" t="s">
        <v>28</v>
      </c>
      <c r="D6" t="s">
        <v>82</v>
      </c>
      <c r="E6" t="s">
        <v>82</v>
      </c>
      <c r="F6" s="6" t="str">
        <f t="shared" si="0"/>
        <v>INSERT INTO movie_genres(id, movie_id, topic_id, created_at, updated_at) VALUES (DEFAULT, (SELECT id FROM movies WHERE movie_name = 'The Lord of the Rings: The Two Towers' AND duration = '179'), (SELECT id FROM topics WHERE genre_name = 'Drama'), now(), now());</v>
      </c>
    </row>
    <row r="7" spans="1:6" x14ac:dyDescent="0.25">
      <c r="A7" t="s">
        <v>74</v>
      </c>
      <c r="B7" t="str">
        <f xml:space="preserve"> "(SELECT id FROM movies WHERE movie_name = '"&amp;movies!B3&amp;"' AND duration = '"&amp;movies!E3&amp;"')"</f>
        <v>(SELECT id FROM movies WHERE movie_name = 'The Lord of the Rings: The Two Towers' AND duration = '179')</v>
      </c>
      <c r="C7" t="s">
        <v>30</v>
      </c>
      <c r="D7" t="s">
        <v>82</v>
      </c>
      <c r="E7" t="s">
        <v>82</v>
      </c>
      <c r="F7" s="6" t="str">
        <f t="shared" si="0"/>
        <v>INSERT INTO movie_genres(id, movie_id, topic_id, created_at, updated_at) VALUES (DEFAULT, (SELECT id FROM movies WHERE movie_name = 'The Lord of the Rings: The Two Towers' AND duration = '179'), (SELECT id FROM topics WHERE genre_name = 'Fantasy'), now(), now());</v>
      </c>
    </row>
    <row r="8" spans="1:6" x14ac:dyDescent="0.25">
      <c r="A8" t="s">
        <v>74</v>
      </c>
      <c r="B8" t="str">
        <f xml:space="preserve"> "(SELECT id FROM movies WHERE movie_name = '"&amp;movies!B4&amp;"' AND duration = '"&amp;movies!E4&amp;"')"</f>
        <v>(SELECT id FROM movies WHERE movie_name = 'The Lord of the Rings: The Return of the King' AND duration = '201')</v>
      </c>
      <c r="C8" t="s">
        <v>22</v>
      </c>
      <c r="D8" t="s">
        <v>82</v>
      </c>
      <c r="E8" t="s">
        <v>82</v>
      </c>
      <c r="F8" s="6" t="str">
        <f t="shared" si="0"/>
        <v>INSERT INTO movie_genres(id, movie_id, topic_id, created_at, updated_at) VALUES (DEFAULT, (SELECT id FROM movies WHERE movie_name = 'The Lord of the Rings: The Return of the King' AND duration = '201'), (SELECT id FROM topics WHERE genre_name = 'Adventure'), now(), now());</v>
      </c>
    </row>
    <row r="9" spans="1:6" x14ac:dyDescent="0.25">
      <c r="A9" t="s">
        <v>74</v>
      </c>
      <c r="B9" t="str">
        <f xml:space="preserve"> "(SELECT id FROM movies WHERE movie_name = '"&amp;movies!B4&amp;"' AND duration = '"&amp;movies!E4&amp;"')"</f>
        <v>(SELECT id FROM movies WHERE movie_name = 'The Lord of the Rings: The Return of the King' AND duration = '201')</v>
      </c>
      <c r="C9" t="s">
        <v>28</v>
      </c>
      <c r="D9" t="s">
        <v>82</v>
      </c>
      <c r="E9" t="s">
        <v>82</v>
      </c>
      <c r="F9" s="6" t="str">
        <f t="shared" si="0"/>
        <v>INSERT INTO movie_genres(id, movie_id, topic_id, created_at, updated_at) VALUES (DEFAULT, (SELECT id FROM movies WHERE movie_name = 'The Lord of the Rings: The Return of the King' AND duration = '201'), (SELECT id FROM topics WHERE genre_name = 'Drama'), now(), now());</v>
      </c>
    </row>
    <row r="10" spans="1:6" x14ac:dyDescent="0.25">
      <c r="A10" t="s">
        <v>74</v>
      </c>
      <c r="B10" t="str">
        <f xml:space="preserve"> "(SELECT id FROM movies WHERE movie_name = '"&amp;movies!B4&amp;"' AND duration = '"&amp;movies!E4&amp;"')"</f>
        <v>(SELECT id FROM movies WHERE movie_name = 'The Lord of the Rings: The Return of the King' AND duration = '201')</v>
      </c>
      <c r="C10" t="s">
        <v>30</v>
      </c>
      <c r="D10" t="s">
        <v>82</v>
      </c>
      <c r="E10" t="s">
        <v>82</v>
      </c>
      <c r="F10" s="6" t="str">
        <f t="shared" si="0"/>
        <v>INSERT INTO movie_genres(id, movie_id, topic_id, created_at, updated_at) VALUES (DEFAULT, (SELECT id FROM movies WHERE movie_name = 'The Lord of the Rings: The Return of the King' AND duration = '201'), (SELECT id FROM topics WHERE genre_name = 'Fantasy'), now(), now());</v>
      </c>
    </row>
    <row r="11" spans="1:6" x14ac:dyDescent="0.25">
      <c r="A11" t="s">
        <v>74</v>
      </c>
      <c r="B11" t="str">
        <f xml:space="preserve"> "(SELECT id FROM movies WHERE movie_name = '"&amp;movies!B5&amp;"' AND duration = '"&amp;movies!E5&amp;"')"</f>
        <v>(SELECT id FROM movies WHERE movie_name = 'Howl''s Moving Castle' AND duration = '119')</v>
      </c>
      <c r="C11" t="s">
        <v>42</v>
      </c>
      <c r="D11" t="s">
        <v>82</v>
      </c>
      <c r="E11" t="s">
        <v>82</v>
      </c>
      <c r="F11" s="6" t="str">
        <f t="shared" si="0"/>
        <v>INSERT INTO movie_genres(id, movie_id, topic_id, created_at, updated_at) VALUES (DEFAULT, (SELECT id FROM movies WHERE movie_name = 'Howl''s Moving Castle' AND duration = '119'), (SELECT id FROM topics WHERE genre_name = 'Anime'), now(), now());</v>
      </c>
    </row>
    <row r="12" spans="1:6" x14ac:dyDescent="0.25">
      <c r="A12" t="s">
        <v>74</v>
      </c>
      <c r="B12" t="str">
        <f xml:space="preserve"> "(SELECT id FROM movies WHERE movie_name = '"&amp;movies!B5&amp;"' AND duration = '"&amp;movies!E5&amp;"')"</f>
        <v>(SELECT id FROM movies WHERE movie_name = 'Howl''s Moving Castle' AND duration = '119')</v>
      </c>
      <c r="C12" t="s">
        <v>22</v>
      </c>
      <c r="D12" t="s">
        <v>82</v>
      </c>
      <c r="E12" t="s">
        <v>82</v>
      </c>
      <c r="F12" s="6" t="str">
        <f t="shared" si="0"/>
        <v>INSERT INTO movie_genres(id, movie_id, topic_id, created_at, updated_at) VALUES (DEFAULT, (SELECT id FROM movies WHERE movie_name = 'Howl''s Moving Castle' AND duration = '119'), (SELECT id FROM topics WHERE genre_name = 'Adventure'), now(), now());</v>
      </c>
    </row>
    <row r="13" spans="1:6" x14ac:dyDescent="0.25">
      <c r="A13" t="s">
        <v>74</v>
      </c>
      <c r="B13" t="str">
        <f xml:space="preserve"> "(SELECT id FROM movies WHERE movie_name = '"&amp;movies!B5&amp;"' AND duration = '"&amp;movies!E5&amp;"')"</f>
        <v>(SELECT id FROM movies WHERE movie_name = 'Howl''s Moving Castle' AND duration = '119')</v>
      </c>
      <c r="C13" t="s">
        <v>29</v>
      </c>
      <c r="D13" t="s">
        <v>82</v>
      </c>
      <c r="E13" t="s">
        <v>82</v>
      </c>
      <c r="F13" s="6" t="str">
        <f t="shared" si="0"/>
        <v>INSERT INTO movie_genres(id, movie_id, topic_id, created_at, updated_at) VALUES (DEFAULT, (SELECT id FROM movies WHERE movie_name = 'Howl''s Moving Castle' AND duration = '119'), (SELECT id FROM topics WHERE genre_name = 'Family'), now(), now());</v>
      </c>
    </row>
    <row r="14" spans="1:6" x14ac:dyDescent="0.25">
      <c r="A14" t="s">
        <v>74</v>
      </c>
      <c r="B14" t="str">
        <f xml:space="preserve"> "(SELECT id FROM movies WHERE movie_name = '"&amp;movies!B6&amp;"' AND duration = '"&amp;movies!E6&amp;"')"</f>
        <v>(SELECT id FROM movies WHERE movie_name = 'Ghost' AND duration = '127')</v>
      </c>
      <c r="C14" t="s">
        <v>28</v>
      </c>
      <c r="D14" t="s">
        <v>82</v>
      </c>
      <c r="E14" t="s">
        <v>82</v>
      </c>
      <c r="F14" s="6" t="str">
        <f t="shared" si="0"/>
        <v>INSERT INTO movie_genres(id, movie_id, topic_id, created_at, updated_at) VALUES (DEFAULT, (SELECT id FROM movies WHERE movie_name = 'Ghost' AND duration = '127'), (SELECT id FROM topics WHERE genre_name = 'Drama'), now(), now());</v>
      </c>
    </row>
    <row r="15" spans="1:6" x14ac:dyDescent="0.25">
      <c r="A15" t="s">
        <v>74</v>
      </c>
      <c r="B15" t="str">
        <f xml:space="preserve"> "(SELECT id FROM movies WHERE movie_name = '"&amp;movies!B6&amp;"' AND duration = '"&amp;movies!E6&amp;"')"</f>
        <v>(SELECT id FROM movies WHERE movie_name = 'Ghost' AND duration = '127')</v>
      </c>
      <c r="C15" t="s">
        <v>29</v>
      </c>
      <c r="D15" t="s">
        <v>82</v>
      </c>
      <c r="E15" t="s">
        <v>82</v>
      </c>
      <c r="F15" s="6" t="str">
        <f t="shared" si="0"/>
        <v>INSERT INTO movie_genres(id, movie_id, topic_id, created_at, updated_at) VALUES (DEFAULT, (SELECT id FROM movies WHERE movie_name = 'Ghost' AND duration = '127'), (SELECT id FROM topics WHERE genre_name = 'Family'), now(), now());</v>
      </c>
    </row>
    <row r="16" spans="1:6" x14ac:dyDescent="0.25">
      <c r="A16" t="s">
        <v>74</v>
      </c>
      <c r="B16" t="str">
        <f xml:space="preserve"> "(SELECT id FROM movies WHERE movie_name = '"&amp;movies!B6&amp;"' AND duration = '"&amp;movies!E6&amp;"')"</f>
        <v>(SELECT id FROM movies WHERE movie_name = 'Ghost' AND duration = '127')</v>
      </c>
      <c r="C16" t="s">
        <v>34</v>
      </c>
      <c r="D16" t="s">
        <v>82</v>
      </c>
      <c r="E16" t="s">
        <v>82</v>
      </c>
      <c r="F16" s="6" t="str">
        <f t="shared" si="0"/>
        <v>INSERT INTO movie_genres(id, movie_id, topic_id, created_at, updated_at) VALUES (DEFAULT, (SELECT id FROM movies WHERE movie_name = 'Ghost' AND duration = '127'), (SELECT id FROM topics WHERE genre_name = 'Romance'), now(), now());</v>
      </c>
    </row>
    <row r="17" spans="1:6" x14ac:dyDescent="0.25">
      <c r="A17" t="s">
        <v>74</v>
      </c>
      <c r="B17" t="str">
        <f xml:space="preserve"> "(SELECT id FROM movies WHERE movie_name = '"&amp;movies!B7&amp;"' AND duration = '"&amp;movies!E7&amp;"')"</f>
        <v>(SELECT id FROM movies WHERE movie_name = 'The Notebook' AND duration = '123')</v>
      </c>
      <c r="C17" t="s">
        <v>28</v>
      </c>
      <c r="D17" t="s">
        <v>82</v>
      </c>
      <c r="E17" t="s">
        <v>82</v>
      </c>
      <c r="F17" s="6" t="str">
        <f t="shared" si="0"/>
        <v>INSERT INTO movie_genres(id, movie_id, topic_id, created_at, updated_at) VALUES (DEFAULT, (SELECT id FROM movies WHERE movie_name = 'The Notebook' AND duration = '123'), (SELECT id FROM topics WHERE genre_name = 'Drama'), now(), now());</v>
      </c>
    </row>
    <row r="18" spans="1:6" x14ac:dyDescent="0.25">
      <c r="A18" t="s">
        <v>74</v>
      </c>
      <c r="B18" t="str">
        <f xml:space="preserve"> "(SELECT id FROM movies WHERE movie_name = '"&amp;movies!B7&amp;"' AND duration = '"&amp;movies!E7&amp;"')"</f>
        <v>(SELECT id FROM movies WHERE movie_name = 'The Notebook' AND duration = '123')</v>
      </c>
      <c r="C18" t="s">
        <v>34</v>
      </c>
      <c r="D18" t="s">
        <v>82</v>
      </c>
      <c r="E18" t="s">
        <v>82</v>
      </c>
      <c r="F18" s="6" t="str">
        <f t="shared" si="0"/>
        <v>INSERT INTO movie_genres(id, movie_id, topic_id, created_at, updated_at) VALUES (DEFAULT, (SELECT id FROM movies WHERE movie_name = 'The Notebook' AND duration = '123'), (SELECT id FROM topics WHERE genre_name = 'Romance'), now(), now());</v>
      </c>
    </row>
    <row r="19" spans="1:6" x14ac:dyDescent="0.25">
      <c r="A19" t="s">
        <v>74</v>
      </c>
      <c r="B19" t="str">
        <f xml:space="preserve"> "(SELECT id FROM movies WHERE movie_name = '"&amp;movies!B8&amp;"' AND duration = '"&amp;movies!E8&amp;"')"</f>
        <v>(SELECT id FROM movies WHERE movie_name = 'A Walk to Remember' AND duration = '101')</v>
      </c>
      <c r="C19" t="s">
        <v>28</v>
      </c>
      <c r="D19" t="s">
        <v>82</v>
      </c>
      <c r="E19" t="s">
        <v>82</v>
      </c>
      <c r="F19" s="6" t="str">
        <f t="shared" si="0"/>
        <v>INSERT INTO movie_genres(id, movie_id, topic_id, created_at, updated_at) VALUES (DEFAULT, (SELECT id FROM movies WHERE movie_name = 'A Walk to Remember' AND duration = '101'), (SELECT id FROM topics WHERE genre_name = 'Drama'), now(), now());</v>
      </c>
    </row>
    <row r="20" spans="1:6" x14ac:dyDescent="0.25">
      <c r="A20" t="s">
        <v>74</v>
      </c>
      <c r="B20" t="str">
        <f xml:space="preserve"> "(SELECT id FROM movies WHERE movie_name = '"&amp;movies!B8&amp;"' AND duration = '"&amp;movies!E8&amp;"')"</f>
        <v>(SELECT id FROM movies WHERE movie_name = 'A Walk to Remember' AND duration = '101')</v>
      </c>
      <c r="C20" t="s">
        <v>34</v>
      </c>
      <c r="D20" t="s">
        <v>82</v>
      </c>
      <c r="E20" t="s">
        <v>82</v>
      </c>
      <c r="F20" s="6" t="str">
        <f t="shared" si="0"/>
        <v>INSERT INTO movie_genres(id, movie_id, topic_id, created_at, updated_at) VALUES (DEFAULT, (SELECT id FROM movies WHERE movie_name = 'A Walk to Remember' AND duration = '101'), (SELECT id FROM topics WHERE genre_name = 'Romance'), now(), now());</v>
      </c>
    </row>
    <row r="21" spans="1:6" x14ac:dyDescent="0.25">
      <c r="A21" t="s">
        <v>74</v>
      </c>
      <c r="B21" t="str">
        <f xml:space="preserve"> "(SELECT id FROM movies WHERE movie_name = '"&amp;movies!B9&amp;"' AND duration = '"&amp;movies!E9&amp;"')"</f>
        <v>(SELECT id FROM movies WHERE movie_name = 'Dirty Dancing' AND duration = '100')</v>
      </c>
      <c r="C21" t="s">
        <v>28</v>
      </c>
      <c r="D21" t="s">
        <v>82</v>
      </c>
      <c r="E21" t="s">
        <v>82</v>
      </c>
      <c r="F21" s="6" t="str">
        <f t="shared" si="0"/>
        <v>INSERT INTO movie_genres(id, movie_id, topic_id, created_at, updated_at) VALUES (DEFAULT, (SELECT id FROM movies WHERE movie_name = 'Dirty Dancing' AND duration = '100'), (SELECT id FROM topics WHERE genre_name = 'Drama'), now(), now());</v>
      </c>
    </row>
    <row r="22" spans="1:6" x14ac:dyDescent="0.25">
      <c r="A22" t="s">
        <v>74</v>
      </c>
      <c r="B22" t="str">
        <f xml:space="preserve"> "(SELECT id FROM movies WHERE movie_name = '"&amp;movies!B9&amp;"' AND duration = '"&amp;movies!E9&amp;"')"</f>
        <v>(SELECT id FROM movies WHERE movie_name = 'Dirty Dancing' AND duration = '100')</v>
      </c>
      <c r="C22" t="s">
        <v>383</v>
      </c>
      <c r="D22" t="s">
        <v>82</v>
      </c>
      <c r="E22" t="s">
        <v>82</v>
      </c>
      <c r="F22" s="6" t="str">
        <f t="shared" si="0"/>
        <v>INSERT INTO movie_genres(id, movie_id, topic_id, created_at, updated_at) VALUES (DEFAULT, (SELECT id FROM movies WHERE movie_name = 'Dirty Dancing' AND duration = '100'), (SELECT id FROM topics WHERE genre_name = 'Music'), now(), now());</v>
      </c>
    </row>
    <row r="23" spans="1:6" x14ac:dyDescent="0.25">
      <c r="A23" t="s">
        <v>74</v>
      </c>
      <c r="B23" t="str">
        <f xml:space="preserve"> "(SELECT id FROM movies WHERE movie_name = '"&amp;movies!B9&amp;"' AND duration = '"&amp;movies!E9&amp;"')"</f>
        <v>(SELECT id FROM movies WHERE movie_name = 'Dirty Dancing' AND duration = '100')</v>
      </c>
      <c r="C23" t="s">
        <v>34</v>
      </c>
      <c r="D23" t="s">
        <v>82</v>
      </c>
      <c r="E23" t="s">
        <v>82</v>
      </c>
      <c r="F23" s="6" t="str">
        <f t="shared" si="0"/>
        <v>INSERT INTO movie_genres(id, movie_id, topic_id, created_at, updated_at) VALUES (DEFAULT, (SELECT id FROM movies WHERE movie_name = 'Dirty Dancing' AND duration = '100'), (SELECT id FROM topics WHERE genre_name = 'Romance'), now(), now());</v>
      </c>
    </row>
    <row r="24" spans="1:6" x14ac:dyDescent="0.25">
      <c r="A24" t="s">
        <v>74</v>
      </c>
      <c r="B24" t="str">
        <f xml:space="preserve"> "(SELECT id FROM movies WHERE movie_name = '"&amp;movies!B10&amp;"' AND duration = '"&amp;movies!E10&amp;"')"</f>
        <v>(SELECT id FROM movies WHERE movie_name = 'Notting Hill' AND duration = '124')</v>
      </c>
      <c r="C24" t="s">
        <v>25</v>
      </c>
      <c r="D24" t="s">
        <v>82</v>
      </c>
      <c r="E24" t="s">
        <v>82</v>
      </c>
      <c r="F24" s="6" t="str">
        <f t="shared" si="0"/>
        <v>INSERT INTO movie_genres(id, movie_id, topic_id, created_at, updated_at) VALUES (DEFAULT, (SELECT id FROM movies WHERE movie_name = 'Notting Hill' AND duration = '124'), (SELECT id FROM topics WHERE genre_name = 'Comedy'), now(), now());</v>
      </c>
    </row>
    <row r="25" spans="1:6" x14ac:dyDescent="0.25">
      <c r="A25" t="s">
        <v>74</v>
      </c>
      <c r="B25" t="str">
        <f xml:space="preserve"> "(SELECT id FROM movies WHERE movie_name = '"&amp;movies!B10&amp;"' AND duration = '"&amp;movies!E10&amp;"')"</f>
        <v>(SELECT id FROM movies WHERE movie_name = 'Notting Hill' AND duration = '124')</v>
      </c>
      <c r="C25" t="s">
        <v>28</v>
      </c>
      <c r="D25" t="s">
        <v>82</v>
      </c>
      <c r="E25" t="s">
        <v>82</v>
      </c>
      <c r="F25" s="6" t="str">
        <f t="shared" si="0"/>
        <v>INSERT INTO movie_genres(id, movie_id, topic_id, created_at, updated_at) VALUES (DEFAULT, (SELECT id FROM movies WHERE movie_name = 'Notting Hill' AND duration = '124'), (SELECT id FROM topics WHERE genre_name = 'Drama'), now(), now());</v>
      </c>
    </row>
    <row r="26" spans="1:6" x14ac:dyDescent="0.25">
      <c r="A26" t="s">
        <v>74</v>
      </c>
      <c r="B26" t="str">
        <f xml:space="preserve"> "(SELECT id FROM movies WHERE movie_name = '"&amp;movies!B10&amp;"' AND duration = '"&amp;movies!E10&amp;"')"</f>
        <v>(SELECT id FROM movies WHERE movie_name = 'Notting Hill' AND duration = '124')</v>
      </c>
      <c r="C26" t="s">
        <v>34</v>
      </c>
      <c r="D26" t="s">
        <v>82</v>
      </c>
      <c r="E26" t="s">
        <v>82</v>
      </c>
      <c r="F26" s="6" t="str">
        <f t="shared" si="0"/>
        <v>INSERT INTO movie_genres(id, movie_id, topic_id, created_at, updated_at) VALUES (DEFAULT, (SELECT id FROM movies WHERE movie_name = 'Notting Hill' AND duration = '124'), (SELECT id FROM topics WHERE genre_name = 'Romance'), now(), now());</v>
      </c>
    </row>
    <row r="27" spans="1:6" x14ac:dyDescent="0.25">
      <c r="A27" t="s">
        <v>74</v>
      </c>
      <c r="B27" t="str">
        <f xml:space="preserve"> "(SELECT id FROM movies WHERE movie_name = '"&amp;movies!B11&amp;"' AND duration = '"&amp;movies!E11&amp;"')"</f>
        <v>(SELECT id FROM movies WHERE movie_name = 'Pretty Woman' AND duration = '119')</v>
      </c>
      <c r="C27" t="s">
        <v>25</v>
      </c>
      <c r="D27" t="s">
        <v>82</v>
      </c>
      <c r="E27" t="s">
        <v>82</v>
      </c>
      <c r="F27" s="6" t="str">
        <f t="shared" si="0"/>
        <v>INSERT INTO movie_genres(id, movie_id, topic_id, created_at, updated_at) VALUES (DEFAULT, (SELECT id FROM movies WHERE movie_name = 'Pretty Woman' AND duration = '119'), (SELECT id FROM topics WHERE genre_name = 'Comedy'), now(), now());</v>
      </c>
    </row>
    <row r="28" spans="1:6" x14ac:dyDescent="0.25">
      <c r="A28" t="s">
        <v>74</v>
      </c>
      <c r="B28" t="str">
        <f xml:space="preserve"> "(SELECT id FROM movies WHERE movie_name = '"&amp;movies!B11&amp;"' AND duration = '"&amp;movies!E11&amp;"')"</f>
        <v>(SELECT id FROM movies WHERE movie_name = 'Pretty Woman' AND duration = '119')</v>
      </c>
      <c r="C28" t="s">
        <v>34</v>
      </c>
      <c r="D28" t="s">
        <v>82</v>
      </c>
      <c r="E28" t="s">
        <v>82</v>
      </c>
      <c r="F28" s="6" t="str">
        <f t="shared" si="0"/>
        <v>INSERT INTO movie_genres(id, movie_id, topic_id, created_at, updated_at) VALUES (DEFAULT, (SELECT id FROM movies WHERE movie_name = 'Pretty Woman' AND duration = '119'), (SELECT id FROM topics WHERE genre_name = 'Romance'), now(), now());</v>
      </c>
    </row>
    <row r="29" spans="1:6" x14ac:dyDescent="0.25">
      <c r="A29" t="s">
        <v>74</v>
      </c>
      <c r="B29" t="str">
        <f xml:space="preserve"> "(SELECT id FROM movies WHERE movie_name = '"&amp;movies!B12&amp;"' AND duration = '"&amp;movies!E12&amp;"')"</f>
        <v>(SELECT id FROM movies WHERE movie_name = 'Say Anything' AND duration = '100')</v>
      </c>
      <c r="C29" t="s">
        <v>25</v>
      </c>
      <c r="D29" t="s">
        <v>82</v>
      </c>
      <c r="E29" t="s">
        <v>82</v>
      </c>
      <c r="F29" s="6" t="str">
        <f t="shared" si="0"/>
        <v>INSERT INTO movie_genres(id, movie_id, topic_id, created_at, updated_at) VALUES (DEFAULT, (SELECT id FROM movies WHERE movie_name = 'Say Anything' AND duration = '100'), (SELECT id FROM topics WHERE genre_name = 'Comedy'), now(), now());</v>
      </c>
    </row>
    <row r="30" spans="1:6" x14ac:dyDescent="0.25">
      <c r="A30" t="s">
        <v>74</v>
      </c>
      <c r="B30" t="str">
        <f xml:space="preserve"> "(SELECT id FROM movies WHERE movie_name = '"&amp;movies!B12&amp;"' AND duration = '"&amp;movies!E12&amp;"')"</f>
        <v>(SELECT id FROM movies WHERE movie_name = 'Say Anything' AND duration = '100')</v>
      </c>
      <c r="C30" t="s">
        <v>28</v>
      </c>
      <c r="D30" t="s">
        <v>82</v>
      </c>
      <c r="E30" t="s">
        <v>82</v>
      </c>
      <c r="F30" s="6" t="str">
        <f t="shared" si="0"/>
        <v>INSERT INTO movie_genres(id, movie_id, topic_id, created_at, updated_at) VALUES (DEFAULT, (SELECT id FROM movies WHERE movie_name = 'Say Anything' AND duration = '100'), (SELECT id FROM topics WHERE genre_name = 'Drama'), now(), now());</v>
      </c>
    </row>
    <row r="31" spans="1:6" x14ac:dyDescent="0.25">
      <c r="A31" t="s">
        <v>74</v>
      </c>
      <c r="B31" t="str">
        <f xml:space="preserve"> "(SELECT id FROM movies WHERE movie_name = '"&amp;movies!B12&amp;"' AND duration = '"&amp;movies!E12&amp;"')"</f>
        <v>(SELECT id FROM movies WHERE movie_name = 'Say Anything' AND duration = '100')</v>
      </c>
      <c r="C31" t="s">
        <v>34</v>
      </c>
      <c r="D31" t="s">
        <v>82</v>
      </c>
      <c r="E31" t="s">
        <v>82</v>
      </c>
      <c r="F31" s="6" t="str">
        <f t="shared" si="0"/>
        <v>INSERT INTO movie_genres(id, movie_id, topic_id, created_at, updated_at) VALUES (DEFAULT, (SELECT id FROM movies WHERE movie_name = 'Say Anything' AND duration = '100'), (SELECT id FROM topics WHERE genre_name = 'Romance'), now(), now());</v>
      </c>
    </row>
    <row r="32" spans="1:6" x14ac:dyDescent="0.25">
      <c r="A32" t="s">
        <v>74</v>
      </c>
      <c r="B32" t="str">
        <f xml:space="preserve"> "(SELECT id FROM movies WHERE movie_name = '"&amp;movies!B13&amp;"' AND duration = '"&amp;movies!E13&amp;"')"</f>
        <v>(SELECT id FROM movies WHERE movie_name = 'Titanic' AND duration = '194')</v>
      </c>
      <c r="C32" t="s">
        <v>28</v>
      </c>
      <c r="D32" t="s">
        <v>82</v>
      </c>
      <c r="E32" t="s">
        <v>82</v>
      </c>
      <c r="F32" s="6" t="str">
        <f t="shared" si="0"/>
        <v>INSERT INTO movie_genres(id, movie_id, topic_id, created_at, updated_at) VALUES (DEFAULT, (SELECT id FROM movies WHERE movie_name = 'Titanic' AND duration = '194'), (SELECT id FROM topics WHERE genre_name = 'Drama'), now(), now());</v>
      </c>
    </row>
    <row r="33" spans="1:6" x14ac:dyDescent="0.25">
      <c r="A33" t="s">
        <v>74</v>
      </c>
      <c r="B33" t="str">
        <f xml:space="preserve"> "(SELECT id FROM movies WHERE movie_name = '"&amp;movies!B13&amp;"' AND duration = '"&amp;movies!E13&amp;"')"</f>
        <v>(SELECT id FROM movies WHERE movie_name = 'Titanic' AND duration = '194')</v>
      </c>
      <c r="C33" t="s">
        <v>34</v>
      </c>
      <c r="D33" t="s">
        <v>82</v>
      </c>
      <c r="E33" t="s">
        <v>82</v>
      </c>
      <c r="F33" s="6" t="str">
        <f t="shared" si="0"/>
        <v>INSERT INTO movie_genres(id, movie_id, topic_id, created_at, updated_at) VALUES (DEFAULT, (SELECT id FROM movies WHERE movie_name = 'Titanic' AND duration = '194'), (SELECT id FROM topics WHERE genre_name = 'Romance'), now(), now());</v>
      </c>
    </row>
    <row r="34" spans="1:6" x14ac:dyDescent="0.25">
      <c r="A34" t="s">
        <v>74</v>
      </c>
      <c r="B34" t="str">
        <f xml:space="preserve"> "(SELECT id FROM movies WHERE movie_name = '"&amp;movies!B14&amp;"' AND duration = '"&amp;movies!E14&amp;"')"</f>
        <v>(SELECT id FROM movies WHERE movie_name = 'P.S. I Love You' AND duration = '126')</v>
      </c>
      <c r="C34" t="s">
        <v>28</v>
      </c>
      <c r="D34" t="s">
        <v>82</v>
      </c>
      <c r="E34" t="s">
        <v>82</v>
      </c>
      <c r="F34" s="6" t="str">
        <f t="shared" si="0"/>
        <v>INSERT INTO movie_genres(id, movie_id, topic_id, created_at, updated_at) VALUES (DEFAULT, (SELECT id FROM movies WHERE movie_name = 'P.S. I Love You' AND duration = '126'), (SELECT id FROM topics WHERE genre_name = 'Drama'), now(), now());</v>
      </c>
    </row>
    <row r="35" spans="1:6" x14ac:dyDescent="0.25">
      <c r="A35" t="s">
        <v>74</v>
      </c>
      <c r="B35" t="str">
        <f xml:space="preserve"> "(SELECT id FROM movies WHERE movie_name = '"&amp;movies!B14&amp;"' AND duration = '"&amp;movies!E14&amp;"')"</f>
        <v>(SELECT id FROM movies WHERE movie_name = 'P.S. I Love You' AND duration = '126')</v>
      </c>
      <c r="C35" t="s">
        <v>34</v>
      </c>
      <c r="D35" t="s">
        <v>82</v>
      </c>
      <c r="E35" t="s">
        <v>82</v>
      </c>
      <c r="F35" s="6" t="str">
        <f t="shared" si="0"/>
        <v>INSERT INTO movie_genres(id, movie_id, topic_id, created_at, updated_at) VALUES (DEFAULT, (SELECT id FROM movies WHERE movie_name = 'P.S. I Love You' AND duration = '126'), (SELECT id FROM topics WHERE genre_name = 'Romance'), now(), now());</v>
      </c>
    </row>
    <row r="36" spans="1:6" x14ac:dyDescent="0.25">
      <c r="A36" t="s">
        <v>74</v>
      </c>
      <c r="B36" t="str">
        <f xml:space="preserve"> "(SELECT id FROM movies WHERE movie_name = '"&amp;movies!B15&amp;"' AND duration = '"&amp;movies!E15&amp;"')"</f>
        <v>(SELECT id FROM movies WHERE movie_name = 'Legends of the Fall' AND duration = '133')</v>
      </c>
      <c r="C36" t="s">
        <v>28</v>
      </c>
      <c r="D36" t="s">
        <v>82</v>
      </c>
      <c r="E36" t="s">
        <v>82</v>
      </c>
      <c r="F36" s="6" t="str">
        <f t="shared" si="0"/>
        <v>INSERT INTO movie_genres(id, movie_id, topic_id, created_at, updated_at) VALUES (DEFAULT, (SELECT id FROM movies WHERE movie_name = 'Legends of the Fall' AND duration = '133'), (SELECT id FROM topics WHERE genre_name = 'Drama'), now(), now());</v>
      </c>
    </row>
    <row r="37" spans="1:6" x14ac:dyDescent="0.25">
      <c r="A37" t="s">
        <v>74</v>
      </c>
      <c r="B37" t="str">
        <f xml:space="preserve"> "(SELECT id FROM movies WHERE movie_name = '"&amp;movies!B15&amp;"' AND duration = '"&amp;movies!E15&amp;"')"</f>
        <v>(SELECT id FROM movies WHERE movie_name = 'Legends of the Fall' AND duration = '133')</v>
      </c>
      <c r="C37" t="s">
        <v>34</v>
      </c>
      <c r="D37" t="s">
        <v>82</v>
      </c>
      <c r="E37" t="s">
        <v>82</v>
      </c>
      <c r="F37" s="6" t="str">
        <f t="shared" si="0"/>
        <v>INSERT INTO movie_genres(id, movie_id, topic_id, created_at, updated_at) VALUES (DEFAULT, (SELECT id FROM movies WHERE movie_name = 'Legends of the Fall' AND duration = '133'), (SELECT id FROM topics WHERE genre_name = 'Romance'), now(), now());</v>
      </c>
    </row>
    <row r="38" spans="1:6" x14ac:dyDescent="0.25">
      <c r="A38" t="s">
        <v>74</v>
      </c>
      <c r="B38" t="str">
        <f xml:space="preserve"> "(SELECT id FROM movies WHERE movie_name = '"&amp;movies!B15&amp;"' AND duration = '"&amp;movies!E15&amp;"')"</f>
        <v>(SELECT id FROM movies WHERE movie_name = 'Legends of the Fall' AND duration = '133')</v>
      </c>
      <c r="C38" t="s">
        <v>40</v>
      </c>
      <c r="D38" t="s">
        <v>82</v>
      </c>
      <c r="E38" t="s">
        <v>82</v>
      </c>
      <c r="F38" s="6" t="str">
        <f t="shared" si="0"/>
        <v>INSERT INTO movie_genres(id, movie_id, topic_id, created_at, updated_at) VALUES (DEFAULT, (SELECT id FROM movies WHERE movie_name = 'Legends of the Fall' AND duration = '133'), (SELECT id FROM topics WHERE genre_name = 'War'), now(), now());</v>
      </c>
    </row>
    <row r="39" spans="1:6" x14ac:dyDescent="0.25">
      <c r="A39" t="s">
        <v>74</v>
      </c>
      <c r="B39" t="str">
        <f xml:space="preserve"> "(SELECT id FROM movies WHERE movie_name = '"&amp;movies!B16&amp;"' AND duration = '"&amp;movies!E16&amp;"')"</f>
        <v>(SELECT id FROM movies WHERE movie_name = 'Troy' AND duration = '163')</v>
      </c>
      <c r="C39" t="s">
        <v>22</v>
      </c>
      <c r="D39" t="s">
        <v>82</v>
      </c>
      <c r="E39" t="s">
        <v>82</v>
      </c>
      <c r="F39" s="6" t="str">
        <f t="shared" si="0"/>
        <v>INSERT INTO movie_genres(id, movie_id, topic_id, created_at, updated_at) VALUES (DEFAULT, (SELECT id FROM movies WHERE movie_name = 'Troy' AND duration = '163'), (SELECT id FROM topics WHERE genre_name = 'Adventure'), now(), now());</v>
      </c>
    </row>
    <row r="40" spans="1:6" x14ac:dyDescent="0.25">
      <c r="A40" t="s">
        <v>74</v>
      </c>
      <c r="B40" t="str">
        <f xml:space="preserve"> "(SELECT id FROM movies WHERE movie_name = '"&amp;movies!B16&amp;"' AND duration = '"&amp;movies!E16&amp;"')"</f>
        <v>(SELECT id FROM movies WHERE movie_name = 'Troy' AND duration = '163')</v>
      </c>
      <c r="C40" t="s">
        <v>21</v>
      </c>
      <c r="D40" t="s">
        <v>82</v>
      </c>
      <c r="E40" t="s">
        <v>82</v>
      </c>
      <c r="F40" s="6" t="str">
        <f t="shared" si="0"/>
        <v>INSERT INTO movie_genres(id, movie_id, topic_id, created_at, updated_at) VALUES (DEFAULT, (SELECT id FROM movies WHERE movie_name = 'Troy' AND duration = '163'), (SELECT id FROM topics WHERE genre_name = 'Action'), now(), now());</v>
      </c>
    </row>
    <row r="41" spans="1:6" x14ac:dyDescent="0.25">
      <c r="A41" t="s">
        <v>74</v>
      </c>
      <c r="B41" t="str">
        <f xml:space="preserve"> "(SELECT id FROM movies WHERE movie_name = '"&amp;movies!B17&amp;"' AND duration = '"&amp;movies!E17&amp;"')"</f>
        <v>(SELECT id FROM movies WHERE movie_name = 'Se7en' AND duration = '127')</v>
      </c>
      <c r="C41" t="s">
        <v>26</v>
      </c>
      <c r="D41" t="s">
        <v>82</v>
      </c>
      <c r="E41" t="s">
        <v>82</v>
      </c>
      <c r="F41" s="6" t="str">
        <f t="shared" si="0"/>
        <v>INSERT INTO movie_genres(id, movie_id, topic_id, created_at, updated_at) VALUES (DEFAULT, (SELECT id FROM movies WHERE movie_name = 'Se7en' AND duration = '127'), (SELECT id FROM topics WHERE genre_name = 'Crime'), now(), now());</v>
      </c>
    </row>
    <row r="42" spans="1:6" x14ac:dyDescent="0.25">
      <c r="A42" t="s">
        <v>74</v>
      </c>
      <c r="B42" t="str">
        <f xml:space="preserve"> "(SELECT id FROM movies WHERE movie_name = '"&amp;movies!B17&amp;"' AND duration = '"&amp;movies!E17&amp;"')"</f>
        <v>(SELECT id FROM movies WHERE movie_name = 'Se7en' AND duration = '127')</v>
      </c>
      <c r="C42" t="s">
        <v>28</v>
      </c>
      <c r="D42" t="s">
        <v>82</v>
      </c>
      <c r="E42" t="s">
        <v>82</v>
      </c>
      <c r="F42" s="6" t="str">
        <f t="shared" si="0"/>
        <v>INSERT INTO movie_genres(id, movie_id, topic_id, created_at, updated_at) VALUES (DEFAULT, (SELECT id FROM movies WHERE movie_name = 'Se7en' AND duration = '127'), (SELECT id FROM topics WHERE genre_name = 'Drama'), now(), now());</v>
      </c>
    </row>
    <row r="43" spans="1:6" x14ac:dyDescent="0.25">
      <c r="A43" t="s">
        <v>74</v>
      </c>
      <c r="B43" t="str">
        <f xml:space="preserve"> "(SELECT id FROM movies WHERE movie_name = '"&amp;movies!B17&amp;"' AND duration = '"&amp;movies!E17&amp;"')"</f>
        <v>(SELECT id FROM movies WHERE movie_name = 'Se7en' AND duration = '127')</v>
      </c>
      <c r="C43" t="s">
        <v>36</v>
      </c>
      <c r="D43" t="s">
        <v>82</v>
      </c>
      <c r="E43" t="s">
        <v>82</v>
      </c>
      <c r="F43" s="6" t="str">
        <f t="shared" si="0"/>
        <v>INSERT INTO movie_genres(id, movie_id, topic_id, created_at, updated_at) VALUES (DEFAULT, (SELECT id FROM movies WHERE movie_name = 'Se7en' AND duration = '127'), (SELECT id FROM topics WHERE genre_name = 'Mystery'), now(), now());</v>
      </c>
    </row>
    <row r="44" spans="1:6" x14ac:dyDescent="0.25">
      <c r="A44" t="s">
        <v>74</v>
      </c>
      <c r="B44" t="str">
        <f xml:space="preserve"> "(SELECT id FROM movies WHERE movie_name = '"&amp;movies!B18&amp;"' AND duration = '"&amp;movies!E18&amp;"')"</f>
        <v>(SELECT id FROM movies WHERE movie_name = 'House of Flying Daggers' AND duration = '119')</v>
      </c>
      <c r="C44" t="s">
        <v>21</v>
      </c>
      <c r="D44" t="s">
        <v>82</v>
      </c>
      <c r="E44" t="s">
        <v>82</v>
      </c>
      <c r="F44" s="6" t="str">
        <f t="shared" si="0"/>
        <v>INSERT INTO movie_genres(id, movie_id, topic_id, created_at, updated_at) VALUES (DEFAULT, (SELECT id FROM movies WHERE movie_name = 'House of Flying Daggers' AND duration = '119'), (SELECT id FROM topics WHERE genre_name = 'Action'), now(), now());</v>
      </c>
    </row>
    <row r="45" spans="1:6" x14ac:dyDescent="0.25">
      <c r="A45" t="s">
        <v>74</v>
      </c>
      <c r="B45" t="str">
        <f xml:space="preserve"> "(SELECT id FROM movies WHERE movie_name = '"&amp;movies!B18&amp;"' AND duration = '"&amp;movies!E18&amp;"')"</f>
        <v>(SELECT id FROM movies WHERE movie_name = 'House of Flying Daggers' AND duration = '119')</v>
      </c>
      <c r="C45" t="s">
        <v>22</v>
      </c>
      <c r="D45" t="s">
        <v>82</v>
      </c>
      <c r="E45" t="s">
        <v>82</v>
      </c>
      <c r="F45" s="6" t="str">
        <f t="shared" si="0"/>
        <v>INSERT INTO movie_genres(id, movie_id, topic_id, created_at, updated_at) VALUES (DEFAULT, (SELECT id FROM movies WHERE movie_name = 'House of Flying Daggers' AND duration = '119'), (SELECT id FROM topics WHERE genre_name = 'Adventure'), now(), now());</v>
      </c>
    </row>
    <row r="46" spans="1:6" x14ac:dyDescent="0.25">
      <c r="A46" t="s">
        <v>74</v>
      </c>
      <c r="B46" t="str">
        <f xml:space="preserve"> "(SELECT id FROM movies WHERE movie_name = '"&amp;movies!B18&amp;"' AND duration = '"&amp;movies!E18&amp;"')"</f>
        <v>(SELECT id FROM movies WHERE movie_name = 'House of Flying Daggers' AND duration = '119')</v>
      </c>
      <c r="C46" t="s">
        <v>28</v>
      </c>
      <c r="D46" t="s">
        <v>82</v>
      </c>
      <c r="E46" t="s">
        <v>82</v>
      </c>
      <c r="F46" s="6" t="str">
        <f t="shared" si="0"/>
        <v>INSERT INTO movie_genres(id, movie_id, topic_id, created_at, updated_at) VALUES (DEFAULT, (SELECT id FROM movies WHERE movie_name = 'House of Flying Daggers' AND duration = '119'), (SELECT id FROM topics WHERE genre_name = 'Drama'), now(), now());</v>
      </c>
    </row>
    <row r="47" spans="1:6" x14ac:dyDescent="0.25">
      <c r="A47" t="s">
        <v>74</v>
      </c>
      <c r="B47" t="str">
        <f xml:space="preserve"> "(SELECT id FROM movies WHERE movie_name = '"&amp;movies!B19&amp;"' AND duration = '"&amp;movies!E19&amp;"')"</f>
        <v>(SELECT id FROM movies WHERE movie_name = 'Hero' AND duration = '99')</v>
      </c>
      <c r="C47" t="s">
        <v>21</v>
      </c>
      <c r="D47" t="s">
        <v>82</v>
      </c>
      <c r="E47" t="s">
        <v>82</v>
      </c>
      <c r="F47" s="6" t="str">
        <f t="shared" si="0"/>
        <v>INSERT INTO movie_genres(id, movie_id, topic_id, created_at, updated_at) VALUES (DEFAULT, (SELECT id FROM movies WHERE movie_name = 'Hero' AND duration = '99'), (SELECT id FROM topics WHERE genre_name = 'Action'), now(), now());</v>
      </c>
    </row>
    <row r="48" spans="1:6" x14ac:dyDescent="0.25">
      <c r="A48" t="s">
        <v>74</v>
      </c>
      <c r="B48" t="str">
        <f xml:space="preserve"> "(SELECT id FROM movies WHERE movie_name = '"&amp;movies!B19&amp;"' AND duration = '"&amp;movies!E19&amp;"')"</f>
        <v>(SELECT id FROM movies WHERE movie_name = 'Hero' AND duration = '99')</v>
      </c>
      <c r="C48" t="s">
        <v>22</v>
      </c>
      <c r="D48" t="s">
        <v>82</v>
      </c>
      <c r="E48" t="s">
        <v>82</v>
      </c>
      <c r="F48" s="6" t="str">
        <f t="shared" si="0"/>
        <v>INSERT INTO movie_genres(id, movie_id, topic_id, created_at, updated_at) VALUES (DEFAULT, (SELECT id FROM movies WHERE movie_name = 'Hero' AND duration = '99'), (SELECT id FROM topics WHERE genre_name = 'Adventure'), now(), now());</v>
      </c>
    </row>
    <row r="49" spans="1:6" x14ac:dyDescent="0.25">
      <c r="A49" t="s">
        <v>74</v>
      </c>
      <c r="B49" t="str">
        <f xml:space="preserve"> "(SELECT id FROM movies WHERE movie_name = '"&amp;movies!B19&amp;"' AND duration = '"&amp;movies!E19&amp;"')"</f>
        <v>(SELECT id FROM movies WHERE movie_name = 'Hero' AND duration = '99')</v>
      </c>
      <c r="C49" t="s">
        <v>32</v>
      </c>
      <c r="D49" t="s">
        <v>82</v>
      </c>
      <c r="E49" t="s">
        <v>82</v>
      </c>
      <c r="F49" s="6" t="str">
        <f t="shared" si="0"/>
        <v>INSERT INTO movie_genres(id, movie_id, topic_id, created_at, updated_at) VALUES (DEFAULT, (SELECT id FROM movies WHERE movie_name = 'Hero' AND duration = '99'), (SELECT id FROM topics WHERE genre_name = 'History'), now(), now());</v>
      </c>
    </row>
    <row r="50" spans="1:6" x14ac:dyDescent="0.25">
      <c r="A50" t="s">
        <v>74</v>
      </c>
      <c r="B50" t="str">
        <f xml:space="preserve"> "(SELECT id FROM movies WHERE movie_name = '"&amp;movies!B20&amp;"' AND duration = '"&amp;movies!E20&amp;"')"</f>
        <v>(SELECT id FROM movies WHERE movie_name = 'Red Cliff' AND duration = '148')</v>
      </c>
      <c r="C50" t="s">
        <v>21</v>
      </c>
      <c r="D50" t="s">
        <v>82</v>
      </c>
      <c r="E50" t="s">
        <v>82</v>
      </c>
      <c r="F50" s="6" t="str">
        <f t="shared" si="0"/>
        <v>INSERT INTO movie_genres(id, movie_id, topic_id, created_at, updated_at) VALUES (DEFAULT, (SELECT id FROM movies WHERE movie_name = 'Red Cliff' AND duration = '148'), (SELECT id FROM topics WHERE genre_name = 'Action'), now(), now());</v>
      </c>
    </row>
    <row r="51" spans="1:6" x14ac:dyDescent="0.25">
      <c r="A51" t="s">
        <v>74</v>
      </c>
      <c r="B51" t="str">
        <f xml:space="preserve"> "(SELECT id FROM movies WHERE movie_name = '"&amp;movies!B20&amp;"' AND duration = '"&amp;movies!E20&amp;"')"</f>
        <v>(SELECT id FROM movies WHERE movie_name = 'Red Cliff' AND duration = '148')</v>
      </c>
      <c r="C51" t="s">
        <v>22</v>
      </c>
      <c r="D51" t="s">
        <v>82</v>
      </c>
      <c r="E51" t="s">
        <v>82</v>
      </c>
      <c r="F51" s="6" t="str">
        <f t="shared" si="0"/>
        <v>INSERT INTO movie_genres(id, movie_id, topic_id, created_at, updated_at) VALUES (DEFAULT, (SELECT id FROM movies WHERE movie_name = 'Red Cliff' AND duration = '148'), (SELECT id FROM topics WHERE genre_name = 'Adventure'), now(), now());</v>
      </c>
    </row>
    <row r="52" spans="1:6" x14ac:dyDescent="0.25">
      <c r="A52" t="s">
        <v>74</v>
      </c>
      <c r="B52" t="str">
        <f xml:space="preserve"> "(SELECT id FROM movies WHERE movie_name = '"&amp;movies!B20&amp;"' AND duration = '"&amp;movies!E20&amp;"')"</f>
        <v>(SELECT id FROM movies WHERE movie_name = 'Red Cliff' AND duration = '148')</v>
      </c>
      <c r="C52" t="s">
        <v>28</v>
      </c>
      <c r="D52" t="s">
        <v>82</v>
      </c>
      <c r="E52" t="s">
        <v>82</v>
      </c>
      <c r="F52" s="6" t="str">
        <f t="shared" si="0"/>
        <v>INSERT INTO movie_genres(id, movie_id, topic_id, created_at, updated_at) VALUES (DEFAULT, (SELECT id FROM movies WHERE movie_name = 'Red Cliff' AND duration = '148'), (SELECT id FROM topics WHERE genre_name = 'Drama'), now(), now());</v>
      </c>
    </row>
    <row r="53" spans="1:6" x14ac:dyDescent="0.25">
      <c r="A53" t="s">
        <v>74</v>
      </c>
      <c r="B53" t="str">
        <f xml:space="preserve"> "(SELECT id FROM movies WHERE movie_name = '"&amp;movies!B21&amp;"' AND duration = '"&amp;movies!E21&amp;"')"</f>
        <v>(SELECT id FROM movies WHERE movie_name = 'Red Cliff II' AND duration = '99')</v>
      </c>
      <c r="C53" t="s">
        <v>21</v>
      </c>
      <c r="D53" t="s">
        <v>82</v>
      </c>
      <c r="E53" t="s">
        <v>82</v>
      </c>
      <c r="F53" s="6" t="str">
        <f t="shared" si="0"/>
        <v>INSERT INTO movie_genres(id, movie_id, topic_id, created_at, updated_at) VALUES (DEFAULT, (SELECT id FROM movies WHERE movie_name = 'Red Cliff II' AND duration = '99'), (SELECT id FROM topics WHERE genre_name = 'Action'), now(), now());</v>
      </c>
    </row>
    <row r="54" spans="1:6" x14ac:dyDescent="0.25">
      <c r="A54" t="s">
        <v>74</v>
      </c>
      <c r="B54" t="str">
        <f xml:space="preserve"> "(SELECT id FROM movies WHERE movie_name = '"&amp;movies!B21&amp;"' AND duration = '"&amp;movies!E21&amp;"')"</f>
        <v>(SELECT id FROM movies WHERE movie_name = 'Red Cliff II' AND duration = '99')</v>
      </c>
      <c r="C54" t="s">
        <v>28</v>
      </c>
      <c r="D54" t="s">
        <v>82</v>
      </c>
      <c r="E54" t="s">
        <v>82</v>
      </c>
      <c r="F54" s="6" t="str">
        <f t="shared" si="0"/>
        <v>INSERT INTO movie_genres(id, movie_id, topic_id, created_at, updated_at) VALUES (DEFAULT, (SELECT id FROM movies WHERE movie_name = 'Red Cliff II' AND duration = '99'), (SELECT id FROM topics WHERE genre_name = 'Drama'), now(), now());</v>
      </c>
    </row>
    <row r="55" spans="1:6" x14ac:dyDescent="0.25">
      <c r="A55" t="s">
        <v>74</v>
      </c>
      <c r="B55" t="str">
        <f xml:space="preserve"> "(SELECT id FROM movies WHERE movie_name = '"&amp;movies!B21&amp;"' AND duration = '"&amp;movies!E21&amp;"')"</f>
        <v>(SELECT id FROM movies WHERE movie_name = 'Red Cliff II' AND duration = '99')</v>
      </c>
      <c r="C55" t="s">
        <v>32</v>
      </c>
      <c r="D55" t="s">
        <v>82</v>
      </c>
      <c r="E55" t="s">
        <v>82</v>
      </c>
      <c r="F55" s="6" t="str">
        <f t="shared" si="0"/>
        <v>INSERT INTO movie_genres(id, movie_id, topic_id, created_at, updated_at) VALUES (DEFAULT, (SELECT id FROM movies WHERE movie_name = 'Red Cliff II' AND duration = '99'), (SELECT id FROM topics WHERE genre_name = 'History'), now(), now());</v>
      </c>
    </row>
    <row r="56" spans="1:6" x14ac:dyDescent="0.25">
      <c r="A56" t="s">
        <v>74</v>
      </c>
      <c r="B56" t="str">
        <f xml:space="preserve"> "(SELECT id FROM movies WHERE movie_name = '"&amp;movies!B22&amp;"' AND duration = '"&amp;movies!E22&amp;"')"</f>
        <v>(SELECT id FROM movies WHERE movie_name = 'Terminator' AND duration = '107')</v>
      </c>
      <c r="C56" t="s">
        <v>21</v>
      </c>
      <c r="D56" t="s">
        <v>82</v>
      </c>
      <c r="E56" t="s">
        <v>82</v>
      </c>
      <c r="F56" s="6" t="str">
        <f t="shared" si="0"/>
        <v>INSERT INTO movie_genres(id, movie_id, topic_id, created_at, updated_at) VALUES (DEFAULT, (SELECT id FROM movies WHERE movie_name = 'Terminator' AND duration = '107'), (SELECT id FROM topics WHERE genre_name = 'Action'), now(), now());</v>
      </c>
    </row>
    <row r="57" spans="1:6" x14ac:dyDescent="0.25">
      <c r="A57" t="s">
        <v>74</v>
      </c>
      <c r="B57" t="str">
        <f xml:space="preserve"> "(SELECT id FROM movies WHERE movie_name = '"&amp;movies!B22&amp;"' AND duration = '"&amp;movies!E22&amp;"')"</f>
        <v>(SELECT id FROM movies WHERE movie_name = 'Terminator' AND duration = '107')</v>
      </c>
      <c r="C57" t="s">
        <v>384</v>
      </c>
      <c r="D57" t="s">
        <v>82</v>
      </c>
      <c r="E57" t="s">
        <v>82</v>
      </c>
      <c r="F57" s="6" t="str">
        <f t="shared" si="0"/>
        <v>INSERT INTO movie_genres(id, movie_id, topic_id, created_at, updated_at) VALUES (DEFAULT, (SELECT id FROM movies WHERE movie_name = 'Terminator' AND duration = '107'), (SELECT id FROM topics WHERE genre_name = 'Sci-Fi'), now(), now());</v>
      </c>
    </row>
    <row r="58" spans="1:6" x14ac:dyDescent="0.25">
      <c r="A58" t="s">
        <v>74</v>
      </c>
      <c r="B58" t="str">
        <f xml:space="preserve"> "(SELECT id FROM movies WHERE movie_name = '"&amp;movies!B23&amp;"' AND duration = '"&amp;movies!E23&amp;"')"</f>
        <v>(SELECT id FROM movies WHERE movie_name = 'Alien' AND duration = '117')</v>
      </c>
      <c r="C58" t="s">
        <v>33</v>
      </c>
      <c r="D58" t="s">
        <v>82</v>
      </c>
      <c r="E58" t="s">
        <v>82</v>
      </c>
      <c r="F58" s="6" t="str">
        <f t="shared" si="0"/>
        <v>INSERT INTO movie_genres(id, movie_id, topic_id, created_at, updated_at) VALUES (DEFAULT, (SELECT id FROM movies WHERE movie_name = 'Alien' AND duration = '117'), (SELECT id FROM topics WHERE genre_name = 'Horror'), now(), now());</v>
      </c>
    </row>
    <row r="59" spans="1:6" x14ac:dyDescent="0.25">
      <c r="A59" t="s">
        <v>74</v>
      </c>
      <c r="B59" t="str">
        <f xml:space="preserve"> "(SELECT id FROM movies WHERE movie_name = '"&amp;movies!B23&amp;"' AND duration = '"&amp;movies!E23&amp;"')"</f>
        <v>(SELECT id FROM movies WHERE movie_name = 'Alien' AND duration = '117')</v>
      </c>
      <c r="C59" t="s">
        <v>384</v>
      </c>
      <c r="D59" t="s">
        <v>82</v>
      </c>
      <c r="E59" t="s">
        <v>82</v>
      </c>
      <c r="F59" s="6" t="str">
        <f t="shared" si="0"/>
        <v>INSERT INTO movie_genres(id, movie_id, topic_id, created_at, updated_at) VALUES (DEFAULT, (SELECT id FROM movies WHERE movie_name = 'Alien' AND duration = '117'), (SELECT id FROM topics WHERE genre_name = 'Sci-Fi'), now(), now());</v>
      </c>
    </row>
    <row r="60" spans="1:6" x14ac:dyDescent="0.25">
      <c r="A60" t="s">
        <v>74</v>
      </c>
      <c r="B60" t="str">
        <f xml:space="preserve"> "(SELECT id FROM movies WHERE movie_name = '"&amp;movies!B24&amp;"' AND duration = '"&amp;movies!E24&amp;"')"</f>
        <v>(SELECT id FROM movies WHERE movie_name = 'Prometheus' AND duration = '124')</v>
      </c>
      <c r="C60" t="s">
        <v>22</v>
      </c>
      <c r="D60" t="s">
        <v>82</v>
      </c>
      <c r="E60" t="s">
        <v>82</v>
      </c>
      <c r="F60" s="6" t="str">
        <f t="shared" si="0"/>
        <v>INSERT INTO movie_genres(id, movie_id, topic_id, created_at, updated_at) VALUES (DEFAULT, (SELECT id FROM movies WHERE movie_name = 'Prometheus' AND duration = '124'), (SELECT id FROM topics WHERE genre_name = 'Adventure'), now(), now());</v>
      </c>
    </row>
    <row r="61" spans="1:6" x14ac:dyDescent="0.25">
      <c r="A61" t="s">
        <v>74</v>
      </c>
      <c r="B61" t="str">
        <f xml:space="preserve"> "(SELECT id FROM movies WHERE movie_name = '"&amp;movies!B24&amp;"' AND duration = '"&amp;movies!E24&amp;"')"</f>
        <v>(SELECT id FROM movies WHERE movie_name = 'Prometheus' AND duration = '124')</v>
      </c>
      <c r="C61" t="s">
        <v>36</v>
      </c>
      <c r="D61" t="s">
        <v>82</v>
      </c>
      <c r="E61" t="s">
        <v>82</v>
      </c>
      <c r="F61" s="6" t="str">
        <f t="shared" si="0"/>
        <v>INSERT INTO movie_genres(id, movie_id, topic_id, created_at, updated_at) VALUES (DEFAULT, (SELECT id FROM movies WHERE movie_name = 'Prometheus' AND duration = '124'), (SELECT id FROM topics WHERE genre_name = 'Mystery'), now(), now());</v>
      </c>
    </row>
    <row r="62" spans="1:6" x14ac:dyDescent="0.25">
      <c r="A62" t="s">
        <v>74</v>
      </c>
      <c r="B62" t="str">
        <f xml:space="preserve"> "(SELECT id FROM movies WHERE movie_name = '"&amp;movies!B24&amp;"' AND duration = '"&amp;movies!E24&amp;"')"</f>
        <v>(SELECT id FROM movies WHERE movie_name = 'Prometheus' AND duration = '124')</v>
      </c>
      <c r="C62" t="s">
        <v>384</v>
      </c>
      <c r="D62" t="s">
        <v>82</v>
      </c>
      <c r="E62" t="s">
        <v>82</v>
      </c>
      <c r="F62" s="6" t="str">
        <f t="shared" si="0"/>
        <v>INSERT INTO movie_genres(id, movie_id, topic_id, created_at, updated_at) VALUES (DEFAULT, (SELECT id FROM movies WHERE movie_name = 'Prometheus' AND duration = '124'), (SELECT id FROM topics WHERE genre_name = 'Sci-Fi'), now(), now());</v>
      </c>
    </row>
    <row r="63" spans="1:6" x14ac:dyDescent="0.25">
      <c r="A63" t="s">
        <v>74</v>
      </c>
      <c r="B63" t="str">
        <f xml:space="preserve"> "(SELECT id FROM movies WHERE movie_name = '"&amp;movies!B25&amp;"' AND duration = '"&amp;movies!E25&amp;"')"</f>
        <v>(SELECT id FROM movies WHERE movie_name = 'Sphere' AND duration = '134')</v>
      </c>
      <c r="C63" t="s">
        <v>28</v>
      </c>
      <c r="D63" t="s">
        <v>82</v>
      </c>
      <c r="E63" t="s">
        <v>82</v>
      </c>
      <c r="F63" s="6" t="str">
        <f t="shared" si="0"/>
        <v>INSERT INTO movie_genres(id, movie_id, topic_id, created_at, updated_at) VALUES (DEFAULT, (SELECT id FROM movies WHERE movie_name = 'Sphere' AND duration = '134'), (SELECT id FROM topics WHERE genre_name = 'Drama'), now(), now());</v>
      </c>
    </row>
    <row r="64" spans="1:6" x14ac:dyDescent="0.25">
      <c r="A64" t="s">
        <v>74</v>
      </c>
      <c r="B64" t="str">
        <f xml:space="preserve"> "(SELECT id FROM movies WHERE movie_name = '"&amp;movies!B25&amp;"' AND duration = '"&amp;movies!E25&amp;"')"</f>
        <v>(SELECT id FROM movies WHERE movie_name = 'Sphere' AND duration = '134')</v>
      </c>
      <c r="C64" t="s">
        <v>36</v>
      </c>
      <c r="D64" t="s">
        <v>82</v>
      </c>
      <c r="E64" t="s">
        <v>82</v>
      </c>
      <c r="F64" s="6" t="str">
        <f t="shared" si="0"/>
        <v>INSERT INTO movie_genres(id, movie_id, topic_id, created_at, updated_at) VALUES (DEFAULT, (SELECT id FROM movies WHERE movie_name = 'Sphere' AND duration = '134'), (SELECT id FROM topics WHERE genre_name = 'Mystery'), now(), now());</v>
      </c>
    </row>
    <row r="65" spans="1:6" x14ac:dyDescent="0.25">
      <c r="A65" t="s">
        <v>74</v>
      </c>
      <c r="B65" t="str">
        <f xml:space="preserve"> "(SELECT id FROM movies WHERE movie_name = '"&amp;movies!B25&amp;"' AND duration = '"&amp;movies!E25&amp;"')"</f>
        <v>(SELECT id FROM movies WHERE movie_name = 'Sphere' AND duration = '134')</v>
      </c>
      <c r="C65" t="s">
        <v>384</v>
      </c>
      <c r="D65" t="s">
        <v>82</v>
      </c>
      <c r="E65" t="s">
        <v>82</v>
      </c>
      <c r="F65" s="6" t="str">
        <f t="shared" si="0"/>
        <v>INSERT INTO movie_genres(id, movie_id, topic_id, created_at, updated_at) VALUES (DEFAULT, (SELECT id FROM movies WHERE movie_name = 'Sphere' AND duration = '134'), (SELECT id FROM topics WHERE genre_name = 'Sci-Fi'), now(), now());</v>
      </c>
    </row>
    <row r="66" spans="1:6" x14ac:dyDescent="0.25">
      <c r="A66" t="s">
        <v>74</v>
      </c>
      <c r="B66" t="str">
        <f xml:space="preserve"> "(SELECT id FROM movies WHERE movie_name = '"&amp;movies!B26&amp;"' AND duration = '"&amp;movies!E26&amp;"')"</f>
        <v>(SELECT id FROM movies WHERE movie_name = 'Star Wars: Episode IV – A New Hope' AND duration = '121')</v>
      </c>
      <c r="C66" t="s">
        <v>21</v>
      </c>
      <c r="D66" t="s">
        <v>82</v>
      </c>
      <c r="E66" t="s">
        <v>82</v>
      </c>
      <c r="F66" s="6" t="str">
        <f t="shared" si="0"/>
        <v>INSERT INTO movie_genres(id, movie_id, topic_id, created_at, updated_at) VALUES (DEFAULT, (SELECT id FROM movies WHERE movie_name = 'Star Wars: Episode IV – A New Hope' AND duration = '121'), (SELECT id FROM topics WHERE genre_name = 'Action'), now(), now());</v>
      </c>
    </row>
    <row r="67" spans="1:6" x14ac:dyDescent="0.25">
      <c r="A67" t="s">
        <v>74</v>
      </c>
      <c r="B67" t="str">
        <f xml:space="preserve"> "(SELECT id FROM movies WHERE movie_name = '"&amp;movies!B26&amp;"' AND duration = '"&amp;movies!E26&amp;"')"</f>
        <v>(SELECT id FROM movies WHERE movie_name = 'Star Wars: Episode IV – A New Hope' AND duration = '121')</v>
      </c>
      <c r="C67" t="s">
        <v>22</v>
      </c>
      <c r="D67" t="s">
        <v>82</v>
      </c>
      <c r="E67" t="s">
        <v>82</v>
      </c>
      <c r="F67" s="6" t="str">
        <f t="shared" ref="F67:F70" si="1" xml:space="preserve"> "INSERT INTO movie_genres("&amp;A$1&amp;", "&amp;B$1&amp;", "&amp;C$1&amp;", "&amp;D$1&amp;", "&amp;E$1&amp;") VALUES ("&amp;A67&amp;", "&amp;B67&amp;", (SELECT id FROM topics WHERE genre_name = '"&amp;C67&amp;"'), "&amp;D67&amp;", "&amp;E67&amp;");"</f>
        <v>INSERT INTO movie_genres(id, movie_id, topic_id, created_at, updated_at) VALUES (DEFAULT, (SELECT id FROM movies WHERE movie_name = 'Star Wars: Episode IV – A New Hope' AND duration = '121'), (SELECT id FROM topics WHERE genre_name = 'Adventure'), now(), now());</v>
      </c>
    </row>
    <row r="68" spans="1:6" x14ac:dyDescent="0.25">
      <c r="A68" t="s">
        <v>74</v>
      </c>
      <c r="B68" t="str">
        <f xml:space="preserve"> "(SELECT id FROM movies WHERE movie_name = '"&amp;movies!B26&amp;"' AND duration = '"&amp;movies!E26&amp;"')"</f>
        <v>(SELECT id FROM movies WHERE movie_name = 'Star Wars: Episode IV – A New Hope' AND duration = '121')</v>
      </c>
      <c r="C68" t="s">
        <v>30</v>
      </c>
      <c r="D68" t="s">
        <v>82</v>
      </c>
      <c r="E68" t="s">
        <v>82</v>
      </c>
      <c r="F68" s="6" t="str">
        <f t="shared" si="1"/>
        <v>INSERT INTO movie_genres(id, movie_id, topic_id, created_at, updated_at) VALUES (DEFAULT, (SELECT id FROM movies WHERE movie_name = 'Star Wars: Episode IV – A New Hope' AND duration = '121'), (SELECT id FROM topics WHERE genre_name = 'Fantasy'), now(), now());</v>
      </c>
    </row>
    <row r="69" spans="1:6" x14ac:dyDescent="0.25">
      <c r="A69" t="s">
        <v>74</v>
      </c>
      <c r="B69" t="str">
        <f xml:space="preserve"> "(SELECT id FROM movies WHERE movie_name = '"&amp;movies!B27&amp;"' AND duration = '"&amp;movies!E27&amp;"')"</f>
        <v>(SELECT id FROM movies WHERE movie_name = 'The Big Short' AND duration = '130')</v>
      </c>
      <c r="C69" t="s">
        <v>24</v>
      </c>
      <c r="D69" t="s">
        <v>82</v>
      </c>
      <c r="E69" t="s">
        <v>82</v>
      </c>
      <c r="F69" s="6" t="str">
        <f t="shared" si="1"/>
        <v>INSERT INTO movie_genres(id, movie_id, topic_id, created_at, updated_at) VALUES (DEFAULT, (SELECT id FROM movies WHERE movie_name = 'The Big Short' AND duration = '130'), (SELECT id FROM topics WHERE genre_name = 'Biography'), now(), now());</v>
      </c>
    </row>
    <row r="70" spans="1:6" x14ac:dyDescent="0.25">
      <c r="A70" t="s">
        <v>74</v>
      </c>
      <c r="B70" t="str">
        <f xml:space="preserve"> "(SELECT id FROM movies WHERE movie_name = '"&amp;movies!B27&amp;"' AND duration = '"&amp;movies!E27&amp;"')"</f>
        <v>(SELECT id FROM movies WHERE movie_name = 'The Big Short' AND duration = '130')</v>
      </c>
      <c r="C70" t="s">
        <v>25</v>
      </c>
      <c r="D70" t="s">
        <v>82</v>
      </c>
      <c r="E70" t="s">
        <v>82</v>
      </c>
      <c r="F70" s="6" t="str">
        <f t="shared" si="1"/>
        <v>INSERT INTO movie_genres(id, movie_id, topic_id, created_at, updated_at) VALUES (DEFAULT, (SELECT id FROM movies WHERE movie_name = 'The Big Short' AND duration = '130'), (SELECT id FROM topics WHERE genre_name = 'Comedy'), now(), now());</v>
      </c>
    </row>
    <row r="71" spans="1:6" x14ac:dyDescent="0.25">
      <c r="A71" t="s">
        <v>74</v>
      </c>
      <c r="B71" t="str">
        <f xml:space="preserve"> "(SELECT id FROM movies WHERE movie_name = '"&amp;movies!B27&amp;"' AND duration = '"&amp;movies!E27&amp;"')"</f>
        <v>(SELECT id FROM movies WHERE movie_name = 'The Big Short' AND duration = '130')</v>
      </c>
      <c r="C71" t="s">
        <v>28</v>
      </c>
      <c r="D71" t="s">
        <v>82</v>
      </c>
      <c r="E71" t="s">
        <v>82</v>
      </c>
      <c r="F71" s="6" t="str">
        <f xml:space="preserve"> "INSERT INTO movie_genres("&amp;A$1&amp;", "&amp;B$1&amp;", "&amp;C$1&amp;", "&amp;D$1&amp;", "&amp;E$1&amp;") VALUES ("&amp;A71&amp;", "&amp;B71&amp;", (SELECT id FROM topics WHERE genre_name = '"&amp;C71&amp;"'), "&amp;D71&amp;", "&amp;E71&amp;");"</f>
        <v>INSERT INTO movie_genres(id, movie_id, topic_id, created_at, updated_at) VALUES (DEFAULT, (SELECT id FROM movies WHERE movie_name = 'The Big Short' AND duration = '130'), (SELECT id FROM topics WHERE genre_name = 'Drama'), now(), now());</v>
      </c>
    </row>
    <row r="72" spans="1:6" x14ac:dyDescent="0.25">
      <c r="A72" t="s">
        <v>74</v>
      </c>
      <c r="B72" t="str">
        <f xml:space="preserve"> "(SELECT id FROM movies WHERE movie_name = '"&amp;movies!B28&amp;"' AND duration = '"&amp;movies!E28&amp;"')"</f>
        <v>(SELECT id FROM movies WHERE movie_name = 'Shall We Dance?' AND duration = '136')</v>
      </c>
      <c r="C72" t="s">
        <v>25</v>
      </c>
      <c r="D72" t="s">
        <v>82</v>
      </c>
      <c r="E72" t="s">
        <v>82</v>
      </c>
      <c r="F72" s="6" t="str">
        <f t="shared" ref="F72:F110" si="2" xml:space="preserve"> "INSERT INTO movie_genres("&amp;A$1&amp;", "&amp;B$1&amp;", "&amp;C$1&amp;", "&amp;D$1&amp;", "&amp;E$1&amp;") VALUES ("&amp;A72&amp;", "&amp;B72&amp;", (SELECT id FROM topics WHERE genre_name = '"&amp;C72&amp;"'), "&amp;D72&amp;", "&amp;E72&amp;");"</f>
        <v>INSERT INTO movie_genres(id, movie_id, topic_id, created_at, updated_at) VALUES (DEFAULT, (SELECT id FROM movies WHERE movie_name = 'Shall We Dance?' AND duration = '136'), (SELECT id FROM topics WHERE genre_name = 'Comedy'), now(), now());</v>
      </c>
    </row>
    <row r="73" spans="1:6" x14ac:dyDescent="0.25">
      <c r="A73" t="s">
        <v>74</v>
      </c>
      <c r="B73" t="str">
        <f xml:space="preserve"> "(SELECT id FROM movies WHERE movie_name = '"&amp;movies!B28&amp;"' AND duration = '"&amp;movies!E28&amp;"')"</f>
        <v>(SELECT id FROM movies WHERE movie_name = 'Shall We Dance?' AND duration = '136')</v>
      </c>
      <c r="C73" t="s">
        <v>28</v>
      </c>
      <c r="D73" t="s">
        <v>82</v>
      </c>
      <c r="E73" t="s">
        <v>82</v>
      </c>
      <c r="F73" s="6" t="str">
        <f t="shared" si="2"/>
        <v>INSERT INTO movie_genres(id, movie_id, topic_id, created_at, updated_at) VALUES (DEFAULT, (SELECT id FROM movies WHERE movie_name = 'Shall We Dance?' AND duration = '136'), (SELECT id FROM topics WHERE genre_name = 'Drama'), now(), now());</v>
      </c>
    </row>
    <row r="74" spans="1:6" x14ac:dyDescent="0.25">
      <c r="A74" t="s">
        <v>74</v>
      </c>
      <c r="B74" t="str">
        <f xml:space="preserve"> "(SELECT id FROM movies WHERE movie_name = '"&amp;movies!B28&amp;"' AND duration = '"&amp;movies!E28&amp;"')"</f>
        <v>(SELECT id FROM movies WHERE movie_name = 'Shall We Dance?' AND duration = '136')</v>
      </c>
      <c r="C74" t="s">
        <v>383</v>
      </c>
      <c r="D74" t="s">
        <v>82</v>
      </c>
      <c r="E74" t="s">
        <v>82</v>
      </c>
      <c r="F74" s="6" t="str">
        <f t="shared" si="2"/>
        <v>INSERT INTO movie_genres(id, movie_id, topic_id, created_at, updated_at) VALUES (DEFAULT, (SELECT id FROM movies WHERE movie_name = 'Shall We Dance?' AND duration = '136'), (SELECT id FROM topics WHERE genre_name = 'Music'), now(), now());</v>
      </c>
    </row>
    <row r="75" spans="1:6" x14ac:dyDescent="0.25">
      <c r="A75" t="s">
        <v>74</v>
      </c>
      <c r="B75" t="str">
        <f xml:space="preserve"> "(SELECT id FROM movies WHERE movie_name = '"&amp;movies!B29&amp;"' AND duration = '"&amp;movies!E29&amp;"')"</f>
        <v>(SELECT id FROM movies WHERE movie_name = 'Shall We Dance?' AND duration = '104')</v>
      </c>
      <c r="C75" t="s">
        <v>25</v>
      </c>
      <c r="D75" t="s">
        <v>82</v>
      </c>
      <c r="E75" t="s">
        <v>82</v>
      </c>
      <c r="F75" s="6" t="str">
        <f t="shared" si="2"/>
        <v>INSERT INTO movie_genres(id, movie_id, topic_id, created_at, updated_at) VALUES (DEFAULT, (SELECT id FROM movies WHERE movie_name = 'Shall We Dance?' AND duration = '104'), (SELECT id FROM topics WHERE genre_name = 'Comedy'), now(), now());</v>
      </c>
    </row>
    <row r="76" spans="1:6" x14ac:dyDescent="0.25">
      <c r="A76" t="s">
        <v>74</v>
      </c>
      <c r="B76" t="str">
        <f xml:space="preserve"> "(SELECT id FROM movies WHERE movie_name = '"&amp;movies!B29&amp;"' AND duration = '"&amp;movies!E29&amp;"')"</f>
        <v>(SELECT id FROM movies WHERE movie_name = 'Shall We Dance?' AND duration = '104')</v>
      </c>
      <c r="C76" t="s">
        <v>28</v>
      </c>
      <c r="D76" t="s">
        <v>82</v>
      </c>
      <c r="E76" t="s">
        <v>82</v>
      </c>
      <c r="F76" s="6" t="str">
        <f t="shared" si="2"/>
        <v>INSERT INTO movie_genres(id, movie_id, topic_id, created_at, updated_at) VALUES (DEFAULT, (SELECT id FROM movies WHERE movie_name = 'Shall We Dance?' AND duration = '104'), (SELECT id FROM topics WHERE genre_name = 'Drama'), now(), now());</v>
      </c>
    </row>
    <row r="77" spans="1:6" x14ac:dyDescent="0.25">
      <c r="A77" t="s">
        <v>74</v>
      </c>
      <c r="B77" t="str">
        <f xml:space="preserve"> "(SELECT id FROM movies WHERE movie_name = '"&amp;movies!B29&amp;"' AND duration = '"&amp;movies!E29&amp;"')"</f>
        <v>(SELECT id FROM movies WHERE movie_name = 'Shall We Dance?' AND duration = '104')</v>
      </c>
      <c r="C77" t="s">
        <v>34</v>
      </c>
      <c r="D77" t="s">
        <v>82</v>
      </c>
      <c r="E77" t="s">
        <v>82</v>
      </c>
      <c r="F77" s="6" t="str">
        <f t="shared" si="2"/>
        <v>INSERT INTO movie_genres(id, movie_id, topic_id, created_at, updated_at) VALUES (DEFAULT, (SELECT id FROM movies WHERE movie_name = 'Shall We Dance?' AND duration = '104'), (SELECT id FROM topics WHERE genre_name = 'Romance'), now(), now());</v>
      </c>
    </row>
    <row r="78" spans="1:6" x14ac:dyDescent="0.25">
      <c r="A78" t="s">
        <v>74</v>
      </c>
      <c r="B78" t="str">
        <f xml:space="preserve"> "(SELECT id FROM movies WHERE movie_name = '"&amp;movies!B30&amp;"' AND duration = '"&amp;movies!E30&amp;"')"</f>
        <v>(SELECT id FROM movies WHERE movie_name = 'Forrest Gump' AND duration = '142')</v>
      </c>
      <c r="C78" t="s">
        <v>28</v>
      </c>
      <c r="D78" t="s">
        <v>82</v>
      </c>
      <c r="E78" t="s">
        <v>82</v>
      </c>
      <c r="F78" s="6" t="str">
        <f t="shared" si="2"/>
        <v>INSERT INTO movie_genres(id, movie_id, topic_id, created_at, updated_at) VALUES (DEFAULT, (SELECT id FROM movies WHERE movie_name = 'Forrest Gump' AND duration = '142'), (SELECT id FROM topics WHERE genre_name = 'Drama'), now(), now());</v>
      </c>
    </row>
    <row r="79" spans="1:6" x14ac:dyDescent="0.25">
      <c r="A79" t="s">
        <v>74</v>
      </c>
      <c r="B79" t="str">
        <f xml:space="preserve"> "(SELECT id FROM movies WHERE movie_name = '"&amp;movies!B30&amp;"' AND duration = '"&amp;movies!E30&amp;"')"</f>
        <v>(SELECT id FROM movies WHERE movie_name = 'Forrest Gump' AND duration = '142')</v>
      </c>
      <c r="C79" t="s">
        <v>34</v>
      </c>
      <c r="D79" t="s">
        <v>82</v>
      </c>
      <c r="E79" t="s">
        <v>82</v>
      </c>
      <c r="F79" s="6" t="str">
        <f t="shared" si="2"/>
        <v>INSERT INTO movie_genres(id, movie_id, topic_id, created_at, updated_at) VALUES (DEFAULT, (SELECT id FROM movies WHERE movie_name = 'Forrest Gump' AND duration = '142'), (SELECT id FROM topics WHERE genre_name = 'Romance'), now(), now());</v>
      </c>
    </row>
    <row r="80" spans="1:6" x14ac:dyDescent="0.25">
      <c r="A80" t="s">
        <v>74</v>
      </c>
      <c r="B80" t="str">
        <f xml:space="preserve"> "(SELECT id FROM movies WHERE movie_name = '"&amp;movies!B31&amp;"' AND duration = '"&amp;movies!E31&amp;"')"</f>
        <v>(SELECT id FROM movies WHERE movie_name = 'Les Miserables' AND duration = '158')</v>
      </c>
      <c r="C80" t="s">
        <v>28</v>
      </c>
      <c r="D80" t="s">
        <v>82</v>
      </c>
      <c r="E80" t="s">
        <v>82</v>
      </c>
      <c r="F80" s="6" t="str">
        <f t="shared" si="2"/>
        <v>INSERT INTO movie_genres(id, movie_id, topic_id, created_at, updated_at) VALUES (DEFAULT, (SELECT id FROM movies WHERE movie_name = 'Les Miserables' AND duration = '158'), (SELECT id FROM topics WHERE genre_name = 'Drama'), now(), now());</v>
      </c>
    </row>
    <row r="81" spans="1:6" x14ac:dyDescent="0.25">
      <c r="A81" t="s">
        <v>74</v>
      </c>
      <c r="B81" t="str">
        <f xml:space="preserve"> "(SELECT id FROM movies WHERE movie_name = '"&amp;movies!B31&amp;"' AND duration = '"&amp;movies!E31&amp;"')"</f>
        <v>(SELECT id FROM movies WHERE movie_name = 'Les Miserables' AND duration = '158')</v>
      </c>
      <c r="C81" t="s">
        <v>383</v>
      </c>
      <c r="D81" t="s">
        <v>82</v>
      </c>
      <c r="E81" t="s">
        <v>82</v>
      </c>
      <c r="F81" s="6" t="str">
        <f t="shared" si="2"/>
        <v>INSERT INTO movie_genres(id, movie_id, topic_id, created_at, updated_at) VALUES (DEFAULT, (SELECT id FROM movies WHERE movie_name = 'Les Miserables' AND duration = '158'), (SELECT id FROM topics WHERE genre_name = 'Music'), now(), now());</v>
      </c>
    </row>
    <row r="82" spans="1:6" x14ac:dyDescent="0.25">
      <c r="A82" t="s">
        <v>74</v>
      </c>
      <c r="B82" t="str">
        <f xml:space="preserve"> "(SELECT id FROM movies WHERE movie_name = '"&amp;movies!B31&amp;"' AND duration = '"&amp;movies!E31&amp;"')"</f>
        <v>(SELECT id FROM movies WHERE movie_name = 'Les Miserables' AND duration = '158')</v>
      </c>
      <c r="C82" t="s">
        <v>34</v>
      </c>
      <c r="D82" t="s">
        <v>82</v>
      </c>
      <c r="E82" t="s">
        <v>82</v>
      </c>
      <c r="F82" s="6" t="str">
        <f t="shared" si="2"/>
        <v>INSERT INTO movie_genres(id, movie_id, topic_id, created_at, updated_at) VALUES (DEFAULT, (SELECT id FROM movies WHERE movie_name = 'Les Miserables' AND duration = '158'), (SELECT id FROM topics WHERE genre_name = 'Romance'), now(), now());</v>
      </c>
    </row>
    <row r="83" spans="1:6" x14ac:dyDescent="0.25">
      <c r="A83" t="s">
        <v>74</v>
      </c>
      <c r="B83" t="str">
        <f xml:space="preserve"> "(SELECT id FROM movies WHERE movie_name = '"&amp;movies!B32&amp;"' AND duration = '"&amp;movies!E32&amp;"')"</f>
        <v>(SELECT id FROM movies WHERE movie_name = 'Gattica' AND duration = '106')</v>
      </c>
      <c r="C83" t="s">
        <v>28</v>
      </c>
      <c r="D83" t="s">
        <v>82</v>
      </c>
      <c r="E83" t="s">
        <v>82</v>
      </c>
      <c r="F83" s="6" t="str">
        <f t="shared" si="2"/>
        <v>INSERT INTO movie_genres(id, movie_id, topic_id, created_at, updated_at) VALUES (DEFAULT, (SELECT id FROM movies WHERE movie_name = 'Gattica' AND duration = '106'), (SELECT id FROM topics WHERE genre_name = 'Drama'), now(), now());</v>
      </c>
    </row>
    <row r="84" spans="1:6" x14ac:dyDescent="0.25">
      <c r="A84" t="s">
        <v>74</v>
      </c>
      <c r="B84" t="str">
        <f xml:space="preserve"> "(SELECT id FROM movies WHERE movie_name = '"&amp;movies!B32&amp;"' AND duration = '"&amp;movies!E32&amp;"')"</f>
        <v>(SELECT id FROM movies WHERE movie_name = 'Gattica' AND duration = '106')</v>
      </c>
      <c r="C84" t="s">
        <v>384</v>
      </c>
      <c r="D84" t="s">
        <v>82</v>
      </c>
      <c r="E84" t="s">
        <v>82</v>
      </c>
      <c r="F84" s="6" t="str">
        <f t="shared" si="2"/>
        <v>INSERT INTO movie_genres(id, movie_id, topic_id, created_at, updated_at) VALUES (DEFAULT, (SELECT id FROM movies WHERE movie_name = 'Gattica' AND duration = '106'), (SELECT id FROM topics WHERE genre_name = 'Sci-Fi'), now(), now());</v>
      </c>
    </row>
    <row r="85" spans="1:6" x14ac:dyDescent="0.25">
      <c r="A85" t="s">
        <v>74</v>
      </c>
      <c r="B85" t="str">
        <f xml:space="preserve"> "(SELECT id FROM movies WHERE movie_name = '"&amp;movies!B32&amp;"' AND duration = '"&amp;movies!E32&amp;"')"</f>
        <v>(SELECT id FROM movies WHERE movie_name = 'Gattica' AND duration = '106')</v>
      </c>
      <c r="C85" t="s">
        <v>39</v>
      </c>
      <c r="D85" t="s">
        <v>82</v>
      </c>
      <c r="E85" t="s">
        <v>82</v>
      </c>
      <c r="F85" s="6" t="str">
        <f t="shared" si="2"/>
        <v>INSERT INTO movie_genres(id, movie_id, topic_id, created_at, updated_at) VALUES (DEFAULT, (SELECT id FROM movies WHERE movie_name = 'Gattica' AND duration = '106'), (SELECT id FROM topics WHERE genre_name = 'Thriller'), now(), now());</v>
      </c>
    </row>
    <row r="86" spans="1:6" x14ac:dyDescent="0.25">
      <c r="A86" t="s">
        <v>74</v>
      </c>
      <c r="B86" t="str">
        <f xml:space="preserve"> "(SELECT id FROM movies WHERE movie_name = '"&amp;movies!B33&amp;"' AND duration = '"&amp;movies!E33&amp;"')"</f>
        <v>(SELECT id FROM movies WHERE movie_name = 'Larry Crowne' AND duration = '98')</v>
      </c>
      <c r="C86" t="s">
        <v>25</v>
      </c>
      <c r="D86" t="s">
        <v>82</v>
      </c>
      <c r="E86" t="s">
        <v>82</v>
      </c>
      <c r="F86" s="6" t="str">
        <f t="shared" si="2"/>
        <v>INSERT INTO movie_genres(id, movie_id, topic_id, created_at, updated_at) VALUES (DEFAULT, (SELECT id FROM movies WHERE movie_name = 'Larry Crowne' AND duration = '98'), (SELECT id FROM topics WHERE genre_name = 'Comedy'), now(), now());</v>
      </c>
    </row>
    <row r="87" spans="1:6" x14ac:dyDescent="0.25">
      <c r="A87" t="s">
        <v>74</v>
      </c>
      <c r="B87" t="str">
        <f xml:space="preserve"> "(SELECT id FROM movies WHERE movie_name = '"&amp;movies!B33&amp;"' AND duration = '"&amp;movies!E33&amp;"')"</f>
        <v>(SELECT id FROM movies WHERE movie_name = 'Larry Crowne' AND duration = '98')</v>
      </c>
      <c r="C87" t="s">
        <v>28</v>
      </c>
      <c r="D87" t="s">
        <v>82</v>
      </c>
      <c r="E87" t="s">
        <v>82</v>
      </c>
      <c r="F87" s="6" t="str">
        <f t="shared" si="2"/>
        <v>INSERT INTO movie_genres(id, movie_id, topic_id, created_at, updated_at) VALUES (DEFAULT, (SELECT id FROM movies WHERE movie_name = 'Larry Crowne' AND duration = '98'), (SELECT id FROM topics WHERE genre_name = 'Drama'), now(), now());</v>
      </c>
    </row>
    <row r="88" spans="1:6" x14ac:dyDescent="0.25">
      <c r="A88" t="s">
        <v>74</v>
      </c>
      <c r="B88" t="str">
        <f xml:space="preserve"> "(SELECT id FROM movies WHERE movie_name = '"&amp;movies!B33&amp;"' AND duration = '"&amp;movies!E33&amp;"')"</f>
        <v>(SELECT id FROM movies WHERE movie_name = 'Larry Crowne' AND duration = '98')</v>
      </c>
      <c r="C88" t="s">
        <v>34</v>
      </c>
      <c r="D88" t="s">
        <v>82</v>
      </c>
      <c r="E88" t="s">
        <v>82</v>
      </c>
      <c r="F88" s="6" t="str">
        <f t="shared" si="2"/>
        <v>INSERT INTO movie_genres(id, movie_id, topic_id, created_at, updated_at) VALUES (DEFAULT, (SELECT id FROM movies WHERE movie_name = 'Larry Crowne' AND duration = '98'), (SELECT id FROM topics WHERE genre_name = 'Romance'), now(), now());</v>
      </c>
    </row>
    <row r="89" spans="1:6" x14ac:dyDescent="0.25">
      <c r="A89" t="s">
        <v>74</v>
      </c>
      <c r="B89" t="str">
        <f xml:space="preserve"> "(SELECT id FROM movies WHERE movie_name = '"&amp;movies!B34&amp;"' AND duration = '"&amp;movies!E34&amp;"')"</f>
        <v>(SELECT id FROM movies WHERE movie_name = 'Up' AND duration = '96')</v>
      </c>
      <c r="C89" t="s">
        <v>23</v>
      </c>
      <c r="D89" t="s">
        <v>82</v>
      </c>
      <c r="E89" t="s">
        <v>82</v>
      </c>
      <c r="F89" s="6" t="str">
        <f t="shared" si="2"/>
        <v>INSERT INTO movie_genres(id, movie_id, topic_id, created_at, updated_at) VALUES (DEFAULT, (SELECT id FROM movies WHERE movie_name = 'Up' AND duration = '96'), (SELECT id FROM topics WHERE genre_name = 'Animation'), now(), now());</v>
      </c>
    </row>
    <row r="90" spans="1:6" x14ac:dyDescent="0.25">
      <c r="A90" t="s">
        <v>74</v>
      </c>
      <c r="B90" t="str">
        <f xml:space="preserve"> "(SELECT id FROM movies WHERE movie_name = '"&amp;movies!B34&amp;"' AND duration = '"&amp;movies!E34&amp;"')"</f>
        <v>(SELECT id FROM movies WHERE movie_name = 'Up' AND duration = '96')</v>
      </c>
      <c r="C90" t="s">
        <v>22</v>
      </c>
      <c r="D90" t="s">
        <v>82</v>
      </c>
      <c r="E90" t="s">
        <v>82</v>
      </c>
      <c r="F90" s="6" t="str">
        <f t="shared" si="2"/>
        <v>INSERT INTO movie_genres(id, movie_id, topic_id, created_at, updated_at) VALUES (DEFAULT, (SELECT id FROM movies WHERE movie_name = 'Up' AND duration = '96'), (SELECT id FROM topics WHERE genre_name = 'Adventure'), now(), now());</v>
      </c>
    </row>
    <row r="91" spans="1:6" x14ac:dyDescent="0.25">
      <c r="A91" t="s">
        <v>74</v>
      </c>
      <c r="B91" t="str">
        <f xml:space="preserve"> "(SELECT id FROM movies WHERE movie_name = '"&amp;movies!B34&amp;"' AND duration = '"&amp;movies!E34&amp;"')"</f>
        <v>(SELECT id FROM movies WHERE movie_name = 'Up' AND duration = '96')</v>
      </c>
      <c r="C91" t="s">
        <v>25</v>
      </c>
      <c r="D91" t="s">
        <v>82</v>
      </c>
      <c r="E91" t="s">
        <v>82</v>
      </c>
      <c r="F91" s="6" t="str">
        <f t="shared" si="2"/>
        <v>INSERT INTO movie_genres(id, movie_id, topic_id, created_at, updated_at) VALUES (DEFAULT, (SELECT id FROM movies WHERE movie_name = 'Up' AND duration = '96'), (SELECT id FROM topics WHERE genre_name = 'Comedy'), now(), now());</v>
      </c>
    </row>
    <row r="92" spans="1:6" x14ac:dyDescent="0.25">
      <c r="A92" t="s">
        <v>74</v>
      </c>
      <c r="B92" t="str">
        <f xml:space="preserve"> "(SELECT id FROM movies WHERE movie_name = '"&amp;movies!B35&amp;"' AND duration = '"&amp;movies!E35&amp;"')"</f>
        <v>(SELECT id FROM movies WHERE movie_name = 'Toy Story' AND duration = '81')</v>
      </c>
      <c r="C92" t="s">
        <v>23</v>
      </c>
      <c r="D92" t="s">
        <v>82</v>
      </c>
      <c r="E92" t="s">
        <v>82</v>
      </c>
      <c r="F92" s="6" t="str">
        <f t="shared" si="2"/>
        <v>INSERT INTO movie_genres(id, movie_id, topic_id, created_at, updated_at) VALUES (DEFAULT, (SELECT id FROM movies WHERE movie_name = 'Toy Story' AND duration = '81'), (SELECT id FROM topics WHERE genre_name = 'Animation'), now(), now());</v>
      </c>
    </row>
    <row r="93" spans="1:6" x14ac:dyDescent="0.25">
      <c r="A93" t="s">
        <v>74</v>
      </c>
      <c r="B93" t="str">
        <f xml:space="preserve"> "(SELECT id FROM movies WHERE movie_name = '"&amp;movies!B35&amp;"' AND duration = '"&amp;movies!E35&amp;"')"</f>
        <v>(SELECT id FROM movies WHERE movie_name = 'Toy Story' AND duration = '81')</v>
      </c>
      <c r="C93" t="s">
        <v>22</v>
      </c>
      <c r="D93" t="s">
        <v>82</v>
      </c>
      <c r="E93" t="s">
        <v>82</v>
      </c>
      <c r="F93" s="6" t="str">
        <f t="shared" si="2"/>
        <v>INSERT INTO movie_genres(id, movie_id, topic_id, created_at, updated_at) VALUES (DEFAULT, (SELECT id FROM movies WHERE movie_name = 'Toy Story' AND duration = '81'), (SELECT id FROM topics WHERE genre_name = 'Adventure'), now(), now());</v>
      </c>
    </row>
    <row r="94" spans="1:6" x14ac:dyDescent="0.25">
      <c r="A94" t="s">
        <v>74</v>
      </c>
      <c r="B94" t="str">
        <f xml:space="preserve"> "(SELECT id FROM movies WHERE movie_name = '"&amp;movies!B35&amp;"' AND duration = '"&amp;movies!E35&amp;"')"</f>
        <v>(SELECT id FROM movies WHERE movie_name = 'Toy Story' AND duration = '81')</v>
      </c>
      <c r="C94" t="s">
        <v>25</v>
      </c>
      <c r="D94" t="s">
        <v>82</v>
      </c>
      <c r="E94" t="s">
        <v>82</v>
      </c>
      <c r="F94" s="6" t="str">
        <f t="shared" si="2"/>
        <v>INSERT INTO movie_genres(id, movie_id, topic_id, created_at, updated_at) VALUES (DEFAULT, (SELECT id FROM movies WHERE movie_name = 'Toy Story' AND duration = '81'), (SELECT id FROM topics WHERE genre_name = 'Comedy'), now(), now());</v>
      </c>
    </row>
    <row r="95" spans="1:6" x14ac:dyDescent="0.25">
      <c r="A95" t="s">
        <v>74</v>
      </c>
      <c r="B95" t="str">
        <f xml:space="preserve"> "(SELECT id FROM movies WHERE movie_name = '"&amp;movies!B36&amp;"' AND duration = '"&amp;movies!E36&amp;"')"</f>
        <v>(SELECT id FROM movies WHERE movie_name = 'Star Trek: Into Darkness' AND duration = '132')</v>
      </c>
      <c r="C95" t="s">
        <v>21</v>
      </c>
      <c r="D95" t="s">
        <v>82</v>
      </c>
      <c r="E95" t="s">
        <v>82</v>
      </c>
      <c r="F95" s="6" t="str">
        <f t="shared" si="2"/>
        <v>INSERT INTO movie_genres(id, movie_id, topic_id, created_at, updated_at) VALUES (DEFAULT, (SELECT id FROM movies WHERE movie_name = 'Star Trek: Into Darkness' AND duration = '132'), (SELECT id FROM topics WHERE genre_name = 'Action'), now(), now());</v>
      </c>
    </row>
    <row r="96" spans="1:6" x14ac:dyDescent="0.25">
      <c r="A96" t="s">
        <v>74</v>
      </c>
      <c r="B96" t="str">
        <f xml:space="preserve"> "(SELECT id FROM movies WHERE movie_name = '"&amp;movies!B36&amp;"' AND duration = '"&amp;movies!E36&amp;"')"</f>
        <v>(SELECT id FROM movies WHERE movie_name = 'Star Trek: Into Darkness' AND duration = '132')</v>
      </c>
      <c r="C96" t="s">
        <v>22</v>
      </c>
      <c r="D96" t="s">
        <v>82</v>
      </c>
      <c r="E96" t="s">
        <v>82</v>
      </c>
      <c r="F96" s="6" t="str">
        <f t="shared" si="2"/>
        <v>INSERT INTO movie_genres(id, movie_id, topic_id, created_at, updated_at) VALUES (DEFAULT, (SELECT id FROM movies WHERE movie_name = 'Star Trek: Into Darkness' AND duration = '132'), (SELECT id FROM topics WHERE genre_name = 'Adventure'), now(), now());</v>
      </c>
    </row>
    <row r="97" spans="1:6" x14ac:dyDescent="0.25">
      <c r="A97" t="s">
        <v>74</v>
      </c>
      <c r="B97" t="str">
        <f xml:space="preserve"> "(SELECT id FROM movies WHERE movie_name = '"&amp;movies!B36&amp;"' AND duration = '"&amp;movies!E36&amp;"')"</f>
        <v>(SELECT id FROM movies WHERE movie_name = 'Star Trek: Into Darkness' AND duration = '132')</v>
      </c>
      <c r="C97" t="s">
        <v>384</v>
      </c>
      <c r="D97" t="s">
        <v>82</v>
      </c>
      <c r="E97" t="s">
        <v>82</v>
      </c>
      <c r="F97" s="6" t="str">
        <f t="shared" si="2"/>
        <v>INSERT INTO movie_genres(id, movie_id, topic_id, created_at, updated_at) VALUES (DEFAULT, (SELECT id FROM movies WHERE movie_name = 'Star Trek: Into Darkness' AND duration = '132'), (SELECT id FROM topics WHERE genre_name = 'Sci-Fi'), now(), now());</v>
      </c>
    </row>
    <row r="98" spans="1:6" x14ac:dyDescent="0.25">
      <c r="A98" t="s">
        <v>74</v>
      </c>
      <c r="B98" t="str">
        <f xml:space="preserve"> "(SELECT id FROM movies WHERE movie_name = '"&amp;movies!B37&amp;"' AND duration = '"&amp;movies!E37&amp;"')"</f>
        <v>(SELECT id FROM movies WHERE movie_name = 'Batman Begins' AND duration = '140')</v>
      </c>
      <c r="C98" t="s">
        <v>21</v>
      </c>
      <c r="D98" t="s">
        <v>82</v>
      </c>
      <c r="E98" t="s">
        <v>82</v>
      </c>
      <c r="F98" s="6" t="str">
        <f t="shared" si="2"/>
        <v>INSERT INTO movie_genres(id, movie_id, topic_id, created_at, updated_at) VALUES (DEFAULT, (SELECT id FROM movies WHERE movie_name = 'Batman Begins' AND duration = '140'), (SELECT id FROM topics WHERE genre_name = 'Action'), now(), now());</v>
      </c>
    </row>
    <row r="99" spans="1:6" x14ac:dyDescent="0.25">
      <c r="A99" t="s">
        <v>74</v>
      </c>
      <c r="B99" t="str">
        <f xml:space="preserve"> "(SELECT id FROM movies WHERE movie_name = '"&amp;movies!B37&amp;"' AND duration = '"&amp;movies!E37&amp;"')"</f>
        <v>(SELECT id FROM movies WHERE movie_name = 'Batman Begins' AND duration = '140')</v>
      </c>
      <c r="C99" t="s">
        <v>22</v>
      </c>
      <c r="D99" t="s">
        <v>82</v>
      </c>
      <c r="E99" t="s">
        <v>82</v>
      </c>
      <c r="F99" s="6" t="str">
        <f t="shared" si="2"/>
        <v>INSERT INTO movie_genres(id, movie_id, topic_id, created_at, updated_at) VALUES (DEFAULT, (SELECT id FROM movies WHERE movie_name = 'Batman Begins' AND duration = '140'), (SELECT id FROM topics WHERE genre_name = 'Adventure'), now(), now());</v>
      </c>
    </row>
    <row r="100" spans="1:6" x14ac:dyDescent="0.25">
      <c r="A100" t="s">
        <v>74</v>
      </c>
      <c r="B100" t="str">
        <f xml:space="preserve"> "(SELECT id FROM movies WHERE movie_name = '"&amp;movies!B38&amp;"' AND duration = '"&amp;movies!E38&amp;"')"</f>
        <v>(SELECT id FROM movies WHERE movie_name = 'Bridge of Spies' AND duration = '142')</v>
      </c>
      <c r="C100" t="s">
        <v>28</v>
      </c>
      <c r="D100" t="s">
        <v>82</v>
      </c>
      <c r="E100" t="s">
        <v>82</v>
      </c>
      <c r="F100" s="6" t="str">
        <f t="shared" si="2"/>
        <v>INSERT INTO movie_genres(id, movie_id, topic_id, created_at, updated_at) VALUES (DEFAULT, (SELECT id FROM movies WHERE movie_name = 'Bridge of Spies' AND duration = '142'), (SELECT id FROM topics WHERE genre_name = 'Drama'), now(), now());</v>
      </c>
    </row>
    <row r="101" spans="1:6" x14ac:dyDescent="0.25">
      <c r="A101" t="s">
        <v>74</v>
      </c>
      <c r="B101" t="str">
        <f xml:space="preserve"> "(SELECT id FROM movies WHERE movie_name = '"&amp;movies!B38&amp;"' AND duration = '"&amp;movies!E38&amp;"')"</f>
        <v>(SELECT id FROM movies WHERE movie_name = 'Bridge of Spies' AND duration = '142')</v>
      </c>
      <c r="C101" t="s">
        <v>32</v>
      </c>
      <c r="D101" t="s">
        <v>82</v>
      </c>
      <c r="E101" t="s">
        <v>82</v>
      </c>
      <c r="F101" s="6" t="str">
        <f t="shared" si="2"/>
        <v>INSERT INTO movie_genres(id, movie_id, topic_id, created_at, updated_at) VALUES (DEFAULT, (SELECT id FROM movies WHERE movie_name = 'Bridge of Spies' AND duration = '142'), (SELECT id FROM topics WHERE genre_name = 'History'), now(), now());</v>
      </c>
    </row>
    <row r="102" spans="1:6" x14ac:dyDescent="0.25">
      <c r="A102" t="s">
        <v>74</v>
      </c>
      <c r="B102" t="str">
        <f xml:space="preserve"> "(SELECT id FROM movies WHERE movie_name = '"&amp;movies!B38&amp;"' AND duration = '"&amp;movies!E38&amp;"')"</f>
        <v>(SELECT id FROM movies WHERE movie_name = 'Bridge of Spies' AND duration = '142')</v>
      </c>
      <c r="C102" t="s">
        <v>39</v>
      </c>
      <c r="D102" t="s">
        <v>82</v>
      </c>
      <c r="E102" t="s">
        <v>82</v>
      </c>
      <c r="F102" s="6" t="str">
        <f t="shared" si="2"/>
        <v>INSERT INTO movie_genres(id, movie_id, topic_id, created_at, updated_at) VALUES (DEFAULT, (SELECT id FROM movies WHERE movie_name = 'Bridge of Spies' AND duration = '142'), (SELECT id FROM topics WHERE genre_name = 'Thriller'), now(), now());</v>
      </c>
    </row>
    <row r="103" spans="1:6" x14ac:dyDescent="0.25">
      <c r="A103" t="s">
        <v>74</v>
      </c>
      <c r="B103" t="str">
        <f xml:space="preserve"> "(SELECT id FROM movies WHERE movie_name = '"&amp;movies!B39&amp;"' AND duration = '"&amp;movies!E39&amp;"')"</f>
        <v>(SELECT id FROM movies WHERE movie_name = 'Avatar' AND duration = '162')</v>
      </c>
      <c r="C103" t="s">
        <v>21</v>
      </c>
      <c r="D103" t="s">
        <v>82</v>
      </c>
      <c r="E103" t="s">
        <v>82</v>
      </c>
      <c r="F103" s="6" t="str">
        <f t="shared" si="2"/>
        <v>INSERT INTO movie_genres(id, movie_id, topic_id, created_at, updated_at) VALUES (DEFAULT, (SELECT id FROM movies WHERE movie_name = 'Avatar' AND duration = '162'), (SELECT id FROM topics WHERE genre_name = 'Action'), now(), now());</v>
      </c>
    </row>
    <row r="104" spans="1:6" x14ac:dyDescent="0.25">
      <c r="A104" t="s">
        <v>74</v>
      </c>
      <c r="B104" t="str">
        <f xml:space="preserve"> "(SELECT id FROM movies WHERE movie_name = '"&amp;movies!B39&amp;"' AND duration = '"&amp;movies!E39&amp;"')"</f>
        <v>(SELECT id FROM movies WHERE movie_name = 'Avatar' AND duration = '162')</v>
      </c>
      <c r="C104" t="s">
        <v>22</v>
      </c>
      <c r="D104" t="s">
        <v>82</v>
      </c>
      <c r="E104" t="s">
        <v>82</v>
      </c>
      <c r="F104" s="6" t="str">
        <f t="shared" si="2"/>
        <v>INSERT INTO movie_genres(id, movie_id, topic_id, created_at, updated_at) VALUES (DEFAULT, (SELECT id FROM movies WHERE movie_name = 'Avatar' AND duration = '162'), (SELECT id FROM topics WHERE genre_name = 'Adventure'), now(), now());</v>
      </c>
    </row>
    <row r="105" spans="1:6" x14ac:dyDescent="0.25">
      <c r="A105" t="s">
        <v>74</v>
      </c>
      <c r="B105" t="str">
        <f xml:space="preserve"> "(SELECT id FROM movies WHERE movie_name = '"&amp;movies!B39&amp;"' AND duration = '"&amp;movies!E39&amp;"')"</f>
        <v>(SELECT id FROM movies WHERE movie_name = 'Avatar' AND duration = '162')</v>
      </c>
      <c r="C105" t="s">
        <v>30</v>
      </c>
      <c r="D105" t="s">
        <v>82</v>
      </c>
      <c r="E105" t="s">
        <v>82</v>
      </c>
      <c r="F105" s="6" t="str">
        <f t="shared" si="2"/>
        <v>INSERT INTO movie_genres(id, movie_id, topic_id, created_at, updated_at) VALUES (DEFAULT, (SELECT id FROM movies WHERE movie_name = 'Avatar' AND duration = '162'), (SELECT id FROM topics WHERE genre_name = 'Fantasy'), now(), now());</v>
      </c>
    </row>
    <row r="106" spans="1:6" x14ac:dyDescent="0.25">
      <c r="A106" t="s">
        <v>74</v>
      </c>
      <c r="B106" t="str">
        <f xml:space="preserve"> "(SELECT id FROM movies WHERE movie_name = '"&amp;movies!B40&amp;"' AND duration = '"&amp;movies!E40&amp;"')"</f>
        <v>(SELECT id FROM movies WHERE movie_name = 'Deadpool' AND duration = '108')</v>
      </c>
      <c r="C106" t="s">
        <v>21</v>
      </c>
      <c r="D106" t="s">
        <v>82</v>
      </c>
      <c r="E106" t="s">
        <v>82</v>
      </c>
      <c r="F106" s="6" t="str">
        <f t="shared" si="2"/>
        <v>INSERT INTO movie_genres(id, movie_id, topic_id, created_at, updated_at) VALUES (DEFAULT, (SELECT id FROM movies WHERE movie_name = 'Deadpool' AND duration = '108'), (SELECT id FROM topics WHERE genre_name = 'Action'), now(), now());</v>
      </c>
    </row>
    <row r="107" spans="1:6" x14ac:dyDescent="0.25">
      <c r="A107" t="s">
        <v>74</v>
      </c>
      <c r="B107" t="str">
        <f xml:space="preserve"> "(SELECT id FROM movies WHERE movie_name = '"&amp;movies!B40&amp;"' AND duration = '"&amp;movies!E40&amp;"')"</f>
        <v>(SELECT id FROM movies WHERE movie_name = 'Deadpool' AND duration = '108')</v>
      </c>
      <c r="C107" t="s">
        <v>22</v>
      </c>
      <c r="D107" t="s">
        <v>82</v>
      </c>
      <c r="E107" t="s">
        <v>82</v>
      </c>
      <c r="F107" s="6" t="str">
        <f t="shared" si="2"/>
        <v>INSERT INTO movie_genres(id, movie_id, topic_id, created_at, updated_at) VALUES (DEFAULT, (SELECT id FROM movies WHERE movie_name = 'Deadpool' AND duration = '108'), (SELECT id FROM topics WHERE genre_name = 'Adventure'), now(), now());</v>
      </c>
    </row>
    <row r="108" spans="1:6" x14ac:dyDescent="0.25">
      <c r="A108" t="s">
        <v>74</v>
      </c>
      <c r="B108" t="str">
        <f xml:space="preserve"> "(SELECT id FROM movies WHERE movie_name = '"&amp;movies!B40&amp;"' AND duration = '"&amp;movies!E40&amp;"')"</f>
        <v>(SELECT id FROM movies WHERE movie_name = 'Deadpool' AND duration = '108')</v>
      </c>
      <c r="C108" t="s">
        <v>25</v>
      </c>
      <c r="D108" t="s">
        <v>82</v>
      </c>
      <c r="E108" t="s">
        <v>82</v>
      </c>
      <c r="F108" s="6" t="str">
        <f t="shared" si="2"/>
        <v>INSERT INTO movie_genres(id, movie_id, topic_id, created_at, updated_at) VALUES (DEFAULT, (SELECT id FROM movies WHERE movie_name = 'Deadpool' AND duration = '108'), (SELECT id FROM topics WHERE genre_name = 'Comedy'), now(), now());</v>
      </c>
    </row>
    <row r="109" spans="1:6" x14ac:dyDescent="0.25">
      <c r="A109" t="s">
        <v>74</v>
      </c>
      <c r="B109" t="str">
        <f xml:space="preserve"> "(SELECT id FROM movies WHERE movie_name = '"&amp;movies!B41&amp;"' AND duration = '"&amp;movies!E41&amp;"')"</f>
        <v>(SELECT id FROM movies WHERE movie_name = 'Amelie' AND duration = '122')</v>
      </c>
      <c r="C109" t="s">
        <v>25</v>
      </c>
      <c r="D109" t="s">
        <v>82</v>
      </c>
      <c r="E109" t="s">
        <v>82</v>
      </c>
      <c r="F109" s="6" t="str">
        <f t="shared" si="2"/>
        <v>INSERT INTO movie_genres(id, movie_id, topic_id, created_at, updated_at) VALUES (DEFAULT, (SELECT id FROM movies WHERE movie_name = 'Amelie' AND duration = '122'), (SELECT id FROM topics WHERE genre_name = 'Comedy'), now(), now());</v>
      </c>
    </row>
    <row r="110" spans="1:6" x14ac:dyDescent="0.25">
      <c r="A110" t="s">
        <v>74</v>
      </c>
      <c r="B110" t="str">
        <f xml:space="preserve"> "(SELECT id FROM movies WHERE movie_name = '"&amp;movies!B41&amp;"' AND duration = '"&amp;movies!E41&amp;"')"</f>
        <v>(SELECT id FROM movies WHERE movie_name = 'Amelie' AND duration = '122')</v>
      </c>
      <c r="C110" t="s">
        <v>34</v>
      </c>
      <c r="D110" t="s">
        <v>82</v>
      </c>
      <c r="E110" t="s">
        <v>82</v>
      </c>
      <c r="F110" s="6" t="str">
        <f t="shared" si="2"/>
        <v>INSERT INTO movie_genres(id, movie_id, topic_id, created_at, updated_at) VALUES (DEFAULT, (SELECT id FROM movies WHERE movie_name = 'Amelie' AND duration = '122'), (SELECT id FROM topics WHERE genre_name = 'Romance'), now(), now());</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workbookViewId="0">
      <selection activeCell="C8" sqref="C8"/>
    </sheetView>
  </sheetViews>
  <sheetFormatPr defaultRowHeight="15" x14ac:dyDescent="0.25"/>
  <cols>
    <col min="1" max="1" width="45" bestFit="1" customWidth="1"/>
    <col min="2" max="9" width="11.42578125" customWidth="1"/>
    <col min="10" max="10" width="131.5703125" style="6" bestFit="1" customWidth="1"/>
  </cols>
  <sheetData>
    <row r="1" spans="1:10" x14ac:dyDescent="0.25">
      <c r="A1" s="2" t="s">
        <v>0</v>
      </c>
      <c r="B1" s="3" t="s">
        <v>8</v>
      </c>
      <c r="C1" s="3" t="s">
        <v>9</v>
      </c>
      <c r="D1" s="3" t="s">
        <v>10</v>
      </c>
      <c r="E1" s="3" t="s">
        <v>66</v>
      </c>
      <c r="F1" s="3" t="s">
        <v>11</v>
      </c>
      <c r="G1" s="3" t="s">
        <v>16</v>
      </c>
      <c r="H1" s="3" t="s">
        <v>4</v>
      </c>
      <c r="I1" s="3" t="s">
        <v>5</v>
      </c>
      <c r="J1" s="5" t="s">
        <v>6</v>
      </c>
    </row>
    <row r="2" spans="1:10" x14ac:dyDescent="0.25">
      <c r="B2" t="s">
        <v>392</v>
      </c>
      <c r="C2" t="s">
        <v>393</v>
      </c>
      <c r="J2" s="6" t="str">
        <f xml:space="preserve"> "INSERT INTO actors("&amp;A$1&amp;", "&amp;B$1&amp;", "&amp;C$1&amp;", "&amp;D$1&amp;", "&amp;E$1&amp;", "&amp;F$1&amp;", "&amp;G$1&amp;", "&amp;H$1&amp;", "&amp;I$1&amp;") VALUES ("&amp;A2&amp;", '"&amp;B2&amp;"', '"&amp;C2&amp;"', '"&amp;D2&amp;"', '"&amp;E2&amp;"', '"&amp;F2&amp;"', '"&amp;G2&amp;"', "&amp;H2&amp;", "&amp;I2&amp;");"</f>
        <v>INSERT INTO actors(id, first_name, last_name, date_of_birth, place_of_birth, gender, picture, created_at, updated_at) VALUES (, 'Sean', 'Astin', '', '', '', '', , );</v>
      </c>
    </row>
    <row r="3" spans="1:10" x14ac:dyDescent="0.25">
      <c r="B3" t="s">
        <v>392</v>
      </c>
      <c r="C3" t="s">
        <v>396</v>
      </c>
    </row>
    <row r="4" spans="1:10" x14ac:dyDescent="0.25">
      <c r="B4" t="s">
        <v>397</v>
      </c>
      <c r="C4" t="s">
        <v>398</v>
      </c>
    </row>
    <row r="5" spans="1:10" x14ac:dyDescent="0.25">
      <c r="A5" t="s">
        <v>219</v>
      </c>
      <c r="B5" t="s">
        <v>399</v>
      </c>
      <c r="C5" t="s">
        <v>400</v>
      </c>
    </row>
    <row r="6" spans="1:10" x14ac:dyDescent="0.25">
      <c r="A6" t="s">
        <v>225</v>
      </c>
      <c r="B6" t="s">
        <v>401</v>
      </c>
      <c r="C6" t="s">
        <v>402</v>
      </c>
    </row>
    <row r="7" spans="1:10" x14ac:dyDescent="0.25">
      <c r="A7" t="s">
        <v>227</v>
      </c>
      <c r="B7" t="s">
        <v>406</v>
      </c>
      <c r="C7" t="s">
        <v>407</v>
      </c>
    </row>
    <row r="8" spans="1:10" x14ac:dyDescent="0.25">
      <c r="A8" t="s">
        <v>229</v>
      </c>
      <c r="B8" t="s">
        <v>408</v>
      </c>
      <c r="C8" t="s">
        <v>409</v>
      </c>
    </row>
    <row r="9" spans="1:10" x14ac:dyDescent="0.25">
      <c r="A9" t="s">
        <v>231</v>
      </c>
    </row>
    <row r="10" spans="1:10" x14ac:dyDescent="0.25">
      <c r="A10" t="s">
        <v>233</v>
      </c>
    </row>
    <row r="11" spans="1:10" x14ac:dyDescent="0.25">
      <c r="A11" t="s">
        <v>235</v>
      </c>
    </row>
    <row r="12" spans="1:10" x14ac:dyDescent="0.25">
      <c r="A12" t="s">
        <v>238</v>
      </c>
    </row>
    <row r="13" spans="1:10" x14ac:dyDescent="0.25">
      <c r="A13" t="s">
        <v>240</v>
      </c>
    </row>
    <row r="14" spans="1:10" x14ac:dyDescent="0.25">
      <c r="A14" t="s">
        <v>242</v>
      </c>
    </row>
    <row r="15" spans="1:10" x14ac:dyDescent="0.25">
      <c r="A15" t="s">
        <v>244</v>
      </c>
    </row>
    <row r="16" spans="1:10" x14ac:dyDescent="0.25">
      <c r="A16" t="s">
        <v>246</v>
      </c>
    </row>
    <row r="17" spans="1:1" x14ac:dyDescent="0.25">
      <c r="A17" t="s">
        <v>248</v>
      </c>
    </row>
    <row r="18" spans="1:1" x14ac:dyDescent="0.25">
      <c r="A18" t="s">
        <v>250</v>
      </c>
    </row>
    <row r="19" spans="1:1" x14ac:dyDescent="0.25">
      <c r="A19" t="s">
        <v>254</v>
      </c>
    </row>
    <row r="20" spans="1:1" x14ac:dyDescent="0.25">
      <c r="A20" t="s">
        <v>256</v>
      </c>
    </row>
    <row r="21" spans="1:1" x14ac:dyDescent="0.25">
      <c r="A21" t="s">
        <v>258</v>
      </c>
    </row>
    <row r="22" spans="1:1" x14ac:dyDescent="0.25">
      <c r="A22" t="s">
        <v>300</v>
      </c>
    </row>
    <row r="23" spans="1:1" x14ac:dyDescent="0.25">
      <c r="A23" t="s">
        <v>301</v>
      </c>
    </row>
    <row r="24" spans="1:1" x14ac:dyDescent="0.25">
      <c r="A24" t="s">
        <v>302</v>
      </c>
    </row>
    <row r="25" spans="1:1" x14ac:dyDescent="0.25">
      <c r="A25" t="s">
        <v>303</v>
      </c>
    </row>
    <row r="26" spans="1:1" x14ac:dyDescent="0.25">
      <c r="A26" t="s">
        <v>304</v>
      </c>
    </row>
    <row r="27" spans="1:1" x14ac:dyDescent="0.25">
      <c r="A27" t="s">
        <v>313</v>
      </c>
    </row>
    <row r="28" spans="1:1" x14ac:dyDescent="0.25">
      <c r="A28" t="s">
        <v>305</v>
      </c>
    </row>
    <row r="29" spans="1:1" x14ac:dyDescent="0.25">
      <c r="A29" t="s">
        <v>305</v>
      </c>
    </row>
    <row r="30" spans="1:1" x14ac:dyDescent="0.25">
      <c r="A30" t="s">
        <v>385</v>
      </c>
    </row>
    <row r="31" spans="1:1" x14ac:dyDescent="0.25">
      <c r="A31" t="s">
        <v>306</v>
      </c>
    </row>
    <row r="32" spans="1:1" x14ac:dyDescent="0.25">
      <c r="A32" t="s">
        <v>307</v>
      </c>
    </row>
    <row r="33" spans="1:1" x14ac:dyDescent="0.25">
      <c r="A33" t="s">
        <v>316</v>
      </c>
    </row>
    <row r="34" spans="1:1" x14ac:dyDescent="0.25">
      <c r="A34" t="s">
        <v>308</v>
      </c>
    </row>
    <row r="35" spans="1:1" x14ac:dyDescent="0.25">
      <c r="A35" t="s">
        <v>318</v>
      </c>
    </row>
    <row r="36" spans="1:1" x14ac:dyDescent="0.25">
      <c r="A36" t="s">
        <v>309</v>
      </c>
    </row>
    <row r="37" spans="1:1" x14ac:dyDescent="0.25">
      <c r="A37" t="s">
        <v>310</v>
      </c>
    </row>
    <row r="38" spans="1:1" x14ac:dyDescent="0.25">
      <c r="A38" t="s">
        <v>317</v>
      </c>
    </row>
    <row r="39" spans="1:1" x14ac:dyDescent="0.25">
      <c r="A39" t="s">
        <v>311</v>
      </c>
    </row>
    <row r="40" spans="1:1" x14ac:dyDescent="0.25">
      <c r="A40" t="s">
        <v>312</v>
      </c>
    </row>
    <row r="41" spans="1:1" x14ac:dyDescent="0.25">
      <c r="A41" t="s">
        <v>314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D2" sqref="D2:D5"/>
    </sheetView>
  </sheetViews>
  <sheetFormatPr defaultRowHeight="15" x14ac:dyDescent="0.25"/>
  <cols>
    <col min="1" max="4" width="11.42578125" customWidth="1"/>
    <col min="5" max="5" width="74.140625" style="6" bestFit="1" customWidth="1"/>
  </cols>
  <sheetData>
    <row r="1" spans="1:5" x14ac:dyDescent="0.25">
      <c r="A1" s="2" t="s">
        <v>0</v>
      </c>
      <c r="B1" s="3" t="s">
        <v>67</v>
      </c>
      <c r="C1" s="3" t="s">
        <v>4</v>
      </c>
      <c r="D1" s="3" t="s">
        <v>5</v>
      </c>
      <c r="E1" s="5" t="s">
        <v>6</v>
      </c>
    </row>
    <row r="2" spans="1:5" x14ac:dyDescent="0.25">
      <c r="A2" t="s">
        <v>74</v>
      </c>
      <c r="B2" t="s">
        <v>386</v>
      </c>
      <c r="C2" t="s">
        <v>82</v>
      </c>
      <c r="D2" t="s">
        <v>82</v>
      </c>
      <c r="E2" s="6" t="str">
        <f xml:space="preserve"> "INSERT INTO casting_types("&amp;A$1&amp;", "&amp;B$1&amp;", "&amp;C$1&amp;", "&amp;D$1&amp;") VALUES ("&amp;A2&amp;", '"&amp;B2&amp;"', "&amp;C2&amp;", "&amp;D2&amp;");"</f>
        <v>INSERT INTO casting_types(id, cast_type, created_at, updated_at) VALUES (DEFAULT, 'Lead', now(), now());</v>
      </c>
    </row>
    <row r="3" spans="1:5" x14ac:dyDescent="0.25">
      <c r="A3" t="s">
        <v>74</v>
      </c>
      <c r="B3" t="s">
        <v>387</v>
      </c>
      <c r="C3" t="s">
        <v>82</v>
      </c>
      <c r="D3" t="s">
        <v>82</v>
      </c>
    </row>
    <row r="4" spans="1:5" x14ac:dyDescent="0.25">
      <c r="A4" t="s">
        <v>74</v>
      </c>
      <c r="B4" t="s">
        <v>389</v>
      </c>
      <c r="C4" t="s">
        <v>82</v>
      </c>
      <c r="D4" t="s">
        <v>82</v>
      </c>
    </row>
    <row r="5" spans="1:5" x14ac:dyDescent="0.25">
      <c r="A5" t="s">
        <v>74</v>
      </c>
      <c r="B5" t="s">
        <v>388</v>
      </c>
      <c r="C5" t="s">
        <v>82</v>
      </c>
      <c r="D5" t="s">
        <v>82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7" sqref="B7"/>
    </sheetView>
  </sheetViews>
  <sheetFormatPr defaultRowHeight="15" x14ac:dyDescent="0.25"/>
  <cols>
    <col min="1" max="4" width="11.42578125" customWidth="1"/>
    <col min="5" max="5" width="72.28515625" style="6" bestFit="1" customWidth="1"/>
  </cols>
  <sheetData>
    <row r="1" spans="1:5" x14ac:dyDescent="0.25">
      <c r="A1" s="2" t="s">
        <v>0</v>
      </c>
      <c r="B1" s="3" t="s">
        <v>68</v>
      </c>
      <c r="C1" s="3" t="s">
        <v>4</v>
      </c>
      <c r="D1" s="3" t="s">
        <v>5</v>
      </c>
      <c r="E1" s="5" t="s">
        <v>6</v>
      </c>
    </row>
    <row r="2" spans="1:5" x14ac:dyDescent="0.25">
      <c r="A2" t="s">
        <v>74</v>
      </c>
      <c r="B2" t="s">
        <v>403</v>
      </c>
      <c r="E2" s="6" t="str">
        <f xml:space="preserve"> "INSERT INTO roles("&amp;A$1&amp;", "&amp;B$1&amp;", "&amp;C$1&amp;", "&amp;D$1&amp;") VALUES ("&amp;A2&amp;", '"&amp;B2&amp;"', "&amp;C2&amp;", "&amp;D2&amp;");"</f>
        <v>INSERT INTO roles(id, character_name, created_at, updated_at) VALUES (DEFAULT, 'Samwise Gamgee', , );</v>
      </c>
    </row>
    <row r="3" spans="1:5" x14ac:dyDescent="0.25">
      <c r="B3" t="s">
        <v>394</v>
      </c>
    </row>
    <row r="4" spans="1:5" x14ac:dyDescent="0.25">
      <c r="B4" t="s">
        <v>404</v>
      </c>
    </row>
    <row r="5" spans="1:5" x14ac:dyDescent="0.25">
      <c r="B5" t="s">
        <v>395</v>
      </c>
    </row>
    <row r="6" spans="1:5" x14ac:dyDescent="0.25">
      <c r="B6" t="s">
        <v>405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B10" sqref="B10"/>
    </sheetView>
  </sheetViews>
  <sheetFormatPr defaultRowHeight="15" x14ac:dyDescent="0.25"/>
  <cols>
    <col min="1" max="1" width="11.42578125" customWidth="1"/>
    <col min="2" max="2" width="109" bestFit="1" customWidth="1"/>
    <col min="3" max="6" width="11.42578125" customWidth="1"/>
    <col min="7" max="7" width="89.85546875" style="6" bestFit="1" customWidth="1"/>
  </cols>
  <sheetData>
    <row r="1" spans="1:7" x14ac:dyDescent="0.25">
      <c r="A1" s="2" t="s">
        <v>0</v>
      </c>
      <c r="B1" s="3" t="s">
        <v>62</v>
      </c>
      <c r="C1" s="3" t="s">
        <v>69</v>
      </c>
      <c r="D1" s="3" t="s">
        <v>382</v>
      </c>
      <c r="E1" s="3" t="s">
        <v>4</v>
      </c>
      <c r="F1" s="3" t="s">
        <v>5</v>
      </c>
      <c r="G1" s="5" t="s">
        <v>6</v>
      </c>
    </row>
    <row r="2" spans="1:7" x14ac:dyDescent="0.25">
      <c r="A2" t="s">
        <v>74</v>
      </c>
      <c r="B2" t="str">
        <f xml:space="preserve"> "(SELECT id FROM movies WHERE movie_name = '"&amp;movies!B2&amp;"' AND duration = '"&amp;movies!E2&amp;"')"</f>
        <v>(SELECT id FROM movies WHERE movie_name = 'The Lord of the Rings: The Fellowship of the Ring' AND duration = '178')</v>
      </c>
      <c r="G2" s="6" t="str">
        <f xml:space="preserve"> "INSERT INTO movie_casts("&amp;A$1&amp;", "&amp;B$1&amp;", "&amp;C$1&amp;", "&amp;D$1&amp;", "&amp;E$1&amp;", "&amp;F$1&amp;") VALUES ("&amp;A2&amp;", "&amp;B2&amp;", "&amp;C2&amp;", "&amp;D2&amp;", "&amp;E2&amp;", "&amp;F2&amp;");"</f>
        <v>INSERT INTO movie_casts(id, movie_id, actor_id, casting_type_id, created_at, updated_at) VALUES (DEFAULT, (SELECT id FROM movies WHERE movie_name = 'The Lord of the Rings: The Fellowship of the Ring' AND duration = '178'), , , ,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A2" sqref="A2"/>
    </sheetView>
  </sheetViews>
  <sheetFormatPr defaultRowHeight="15" x14ac:dyDescent="0.25"/>
  <cols>
    <col min="1" max="5" width="11.42578125" customWidth="1"/>
    <col min="6" max="6" width="78.28515625" style="6" bestFit="1" customWidth="1"/>
  </cols>
  <sheetData>
    <row r="1" spans="1:6" x14ac:dyDescent="0.25">
      <c r="A1" s="2" t="s">
        <v>0</v>
      </c>
      <c r="B1" s="3" t="s">
        <v>69</v>
      </c>
      <c r="C1" s="3" t="s">
        <v>70</v>
      </c>
      <c r="D1" s="3" t="s">
        <v>4</v>
      </c>
      <c r="E1" s="3" t="s">
        <v>5</v>
      </c>
      <c r="F1" s="5" t="s">
        <v>6</v>
      </c>
    </row>
    <row r="2" spans="1:6" x14ac:dyDescent="0.25">
      <c r="A2" t="s">
        <v>74</v>
      </c>
      <c r="F2" s="6" t="str">
        <f xml:space="preserve"> "INSERT INTO actor_roles("&amp;A$1&amp;", "&amp;B$1&amp;", "&amp;C$1&amp;", "&amp;D$1&amp;", "&amp;E$1&amp;") VALUES ("&amp;A2&amp;", "&amp;B2&amp;", "&amp;C2&amp;", "&amp;D2&amp;", "&amp;E2&amp;");"</f>
        <v>INSERT INTO actor_roles(id, actor_id, role_id, created_at, updated_at) VALUES (DEFAULT, , , ,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A2" sqref="A2"/>
    </sheetView>
  </sheetViews>
  <sheetFormatPr defaultRowHeight="15" x14ac:dyDescent="0.25"/>
  <cols>
    <col min="1" max="5" width="11.42578125" customWidth="1"/>
    <col min="6" max="6" width="80.7109375" style="6" bestFit="1" customWidth="1"/>
  </cols>
  <sheetData>
    <row r="1" spans="1:6" x14ac:dyDescent="0.25">
      <c r="A1" s="2" t="s">
        <v>0</v>
      </c>
      <c r="B1" s="3" t="s">
        <v>62</v>
      </c>
      <c r="C1" s="3" t="s">
        <v>70</v>
      </c>
      <c r="D1" s="3" t="s">
        <v>4</v>
      </c>
      <c r="E1" s="3" t="s">
        <v>5</v>
      </c>
      <c r="F1" s="5" t="s">
        <v>6</v>
      </c>
    </row>
    <row r="2" spans="1:6" x14ac:dyDescent="0.25">
      <c r="A2" t="s">
        <v>74</v>
      </c>
      <c r="F2" s="6" t="str">
        <f xml:space="preserve"> "INSERT INTO movie_roles("&amp;A$1&amp;", "&amp;B$1&amp;", "&amp;C$1&amp;", "&amp;D$1&amp;", "&amp;E$1&amp;") VALUES ("&amp;A2&amp;", "&amp;B2&amp;", "&amp;C2&amp;", "&amp;D2&amp;", "&amp;E2&amp;");"</f>
        <v>INSERT INTO movie_roles(id, movie_id, role_id, created_at, updated_at) VALUES (DEFAULT, , , , );</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C3" sqref="C3"/>
    </sheetView>
  </sheetViews>
  <sheetFormatPr defaultRowHeight="15" x14ac:dyDescent="0.25"/>
  <cols>
    <col min="1" max="9" width="11.42578125" customWidth="1"/>
    <col min="10" max="10" width="134.28515625" style="6" bestFit="1" customWidth="1"/>
  </cols>
  <sheetData>
    <row r="1" spans="1:10" x14ac:dyDescent="0.25">
      <c r="A1" s="2" t="s">
        <v>0</v>
      </c>
      <c r="B1" s="3" t="s">
        <v>8</v>
      </c>
      <c r="C1" s="3" t="s">
        <v>9</v>
      </c>
      <c r="D1" s="3" t="s">
        <v>10</v>
      </c>
      <c r="E1" s="3" t="s">
        <v>66</v>
      </c>
      <c r="F1" s="3" t="s">
        <v>11</v>
      </c>
      <c r="G1" s="3" t="s">
        <v>16</v>
      </c>
      <c r="H1" s="3" t="s">
        <v>4</v>
      </c>
      <c r="I1" s="3" t="s">
        <v>5</v>
      </c>
      <c r="J1" s="5" t="s">
        <v>6</v>
      </c>
    </row>
    <row r="2" spans="1:10" x14ac:dyDescent="0.25">
      <c r="A2" t="s">
        <v>74</v>
      </c>
      <c r="B2" t="s">
        <v>390</v>
      </c>
      <c r="C2" t="s">
        <v>391</v>
      </c>
      <c r="J2" s="6" t="str">
        <f xml:space="preserve"> "INSERT INTO directors("&amp;A$1&amp;", "&amp;B$1&amp;", "&amp;C$1&amp;", "&amp;D$1&amp;", "&amp;E$1&amp;", "&amp;F$1&amp;", "&amp;G$1&amp;", "&amp;H$1&amp;", "&amp;I$1&amp;") VALUES ("&amp;A2&amp;", '"&amp;B2&amp;"', '"&amp;C2&amp;"', '"&amp;D2&amp;"', '"&amp;E2&amp;"', '"&amp;F2&amp;"', '"&amp;G2&amp;"', "&amp;H2&amp;", "&amp;I2&amp;");"</f>
        <v>INSERT INTO directors(id, first_name, last_name, date_of_birth, place_of_birth, gender, picture, created_at, updated_at) VALUES (DEFAULT, 'Peter', 'Jackson', '', '', '', '', , );</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A2" sqref="A2"/>
    </sheetView>
  </sheetViews>
  <sheetFormatPr defaultRowHeight="15" x14ac:dyDescent="0.25"/>
  <cols>
    <col min="1" max="5" width="11.42578125" customWidth="1"/>
    <col min="6" max="6" width="79" style="6" bestFit="1" customWidth="1"/>
  </cols>
  <sheetData>
    <row r="1" spans="1:6" x14ac:dyDescent="0.25">
      <c r="A1" s="2" t="s">
        <v>0</v>
      </c>
      <c r="B1" s="3" t="s">
        <v>71</v>
      </c>
      <c r="C1" s="3" t="s">
        <v>62</v>
      </c>
      <c r="D1" s="3" t="s">
        <v>4</v>
      </c>
      <c r="E1" s="3" t="s">
        <v>5</v>
      </c>
      <c r="F1" s="5" t="s">
        <v>6</v>
      </c>
    </row>
    <row r="2" spans="1:6" x14ac:dyDescent="0.25">
      <c r="A2" t="s">
        <v>74</v>
      </c>
      <c r="F2" s="6" t="str">
        <f xml:space="preserve"> "INSERT INTO directs("&amp;A$1&amp;", "&amp;B$1&amp;", "&amp;C$1&amp;", "&amp;D$1&amp;", "&amp;E$1&amp;") VALUES ("&amp;A2&amp;", "&amp;B2&amp;", "&amp;C2&amp;", "&amp;D2&amp;", "&amp;E2&amp;");"</f>
        <v>INSERT INTO directs(id, director_id, movie_id, created_at, updated_at) VALUES (DEFAULT, , , , );</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D19" sqref="D19"/>
    </sheetView>
  </sheetViews>
  <sheetFormatPr defaultRowHeight="15" x14ac:dyDescent="0.25"/>
  <cols>
    <col min="1" max="6" width="11.42578125" customWidth="1"/>
    <col min="7" max="7" width="91" style="6" bestFit="1" customWidth="1"/>
  </cols>
  <sheetData>
    <row r="1" spans="1:7" x14ac:dyDescent="0.25">
      <c r="A1" s="2" t="s">
        <v>0</v>
      </c>
      <c r="B1" s="3" t="s">
        <v>72</v>
      </c>
      <c r="C1" s="3" t="s">
        <v>14</v>
      </c>
      <c r="D1" s="3" t="s">
        <v>16</v>
      </c>
      <c r="E1" s="3" t="s">
        <v>4</v>
      </c>
      <c r="F1" s="3" t="s">
        <v>5</v>
      </c>
      <c r="G1" s="5" t="s">
        <v>6</v>
      </c>
    </row>
    <row r="2" spans="1:7" x14ac:dyDescent="0.25">
      <c r="A2" t="s">
        <v>74</v>
      </c>
      <c r="G2" s="6" t="str">
        <f xml:space="preserve"> "INSERT INTO studios("&amp;A$1&amp;", "&amp;B$1&amp;", "&amp;C$1&amp;", "&amp;D$1&amp;", "&amp;E$1&amp;", "&amp;F$1&amp;") VALUES ("&amp;A2&amp;", '"&amp;B2&amp;"', '"&amp;C2&amp;"', '"&amp;D2&amp;"', "&amp;E2&amp;", "&amp;F2&amp;");"</f>
        <v>INSERT INTO studios(id, studio_name, country, picture, created_at, updated_at) VALUES (DEFAULT, '', '', '', ,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workbookViewId="0">
      <selection activeCell="K21" sqref="K21"/>
    </sheetView>
  </sheetViews>
  <sheetFormatPr defaultRowHeight="15" x14ac:dyDescent="0.25"/>
  <cols>
    <col min="1" max="1" width="11.42578125" customWidth="1"/>
    <col min="2" max="2" width="55.42578125" bestFit="1" customWidth="1"/>
    <col min="3" max="13" width="11.42578125" customWidth="1"/>
    <col min="14" max="14" width="255.7109375" style="6" bestFit="1" customWidth="1"/>
  </cols>
  <sheetData>
    <row r="1" spans="1:14" x14ac:dyDescent="0.25">
      <c r="A1" s="2" t="s">
        <v>0</v>
      </c>
      <c r="B1" s="3" t="s">
        <v>7</v>
      </c>
      <c r="C1" s="3" t="s">
        <v>8</v>
      </c>
      <c r="D1" s="3" t="s">
        <v>9</v>
      </c>
      <c r="E1" s="3" t="s">
        <v>10</v>
      </c>
      <c r="F1" s="2" t="s">
        <v>11</v>
      </c>
      <c r="G1" s="3" t="s">
        <v>12</v>
      </c>
      <c r="H1" s="3" t="s">
        <v>13</v>
      </c>
      <c r="I1" s="3" t="s">
        <v>14</v>
      </c>
      <c r="J1" s="3" t="s">
        <v>15</v>
      </c>
      <c r="K1" s="3" t="s">
        <v>16</v>
      </c>
      <c r="L1" s="3" t="s">
        <v>4</v>
      </c>
      <c r="M1" s="4" t="s">
        <v>5</v>
      </c>
      <c r="N1" s="5" t="s">
        <v>6</v>
      </c>
    </row>
    <row r="2" spans="1:14" x14ac:dyDescent="0.25">
      <c r="A2" t="s">
        <v>74</v>
      </c>
      <c r="B2" s="7" t="str">
        <f xml:space="preserve"> "(SELECT id FROM users WHERE email = '"&amp;users!B2&amp;"')"</f>
        <v>(SELECT id FROM users WHERE email = 'user1@movie.com')</v>
      </c>
      <c r="C2" t="s">
        <v>123</v>
      </c>
      <c r="D2" t="s">
        <v>124</v>
      </c>
      <c r="E2" s="8">
        <v>20040</v>
      </c>
      <c r="F2" t="s">
        <v>161</v>
      </c>
      <c r="G2" t="s">
        <v>163</v>
      </c>
      <c r="H2" t="s">
        <v>164</v>
      </c>
      <c r="I2" t="s">
        <v>165</v>
      </c>
      <c r="J2" t="s">
        <v>187</v>
      </c>
      <c r="L2" t="s">
        <v>82</v>
      </c>
      <c r="M2" t="s">
        <v>82</v>
      </c>
      <c r="N2" s="6" t="str">
        <f xml:space="preserve"> "INSERT INTO profiles("&amp;A$1&amp;", "&amp;B$1&amp;", "&amp;C$1&amp;", "&amp;D$1&amp;", "&amp;E$1&amp;", "&amp;F$1&amp;", "&amp;G$1&amp;", "&amp;H$1&amp;", "&amp;I$1&amp;", "&amp;J$1&amp;", "&amp;K$1&amp;", "&amp;L$1&amp;", "&amp;M$1&amp;") VALUES ("&amp;A2&amp;", "&amp;B2&amp;", '"&amp;C2&amp;"', '"&amp;D2&amp;"', '"&amp;E2&amp;"', '"&amp;F2&amp;"', '"&amp;G2&amp;"', '"&amp;H2&amp;"', '"&amp;I2&amp;"', '"&amp;J2&amp;"', '"&amp;K2&amp;"', "&amp;L2&amp;", "&amp;M2&amp;");"</f>
        <v>INSERT INTO profiles(id, user_id, first_name, last_name, date_of_birth, gender, city, province, country, occupation, picture, created_at, updated_at) VALUES (DEFAULT, (SELECT id FROM users WHERE email = 'user1@movie.com'), 'John', 'Smith', '20040', 'M', 'Ottawa', 'Ontario', 'Canada', 'Engineer', '', now(), now());</v>
      </c>
    </row>
    <row r="3" spans="1:14" x14ac:dyDescent="0.25">
      <c r="A3" t="s">
        <v>74</v>
      </c>
      <c r="B3" s="7" t="str">
        <f xml:space="preserve"> "(SELECT id FROM users WHERE email = '"&amp;users!B3&amp;"')"</f>
        <v>(SELECT id FROM users WHERE email = 'user2@movie.com')</v>
      </c>
      <c r="C3" t="s">
        <v>125</v>
      </c>
      <c r="D3" t="s">
        <v>126</v>
      </c>
      <c r="E3" s="8">
        <v>23406</v>
      </c>
      <c r="F3" t="s">
        <v>162</v>
      </c>
      <c r="G3" t="s">
        <v>166</v>
      </c>
      <c r="H3" t="s">
        <v>167</v>
      </c>
      <c r="I3" t="s">
        <v>165</v>
      </c>
      <c r="J3" t="s">
        <v>188</v>
      </c>
      <c r="L3" t="s">
        <v>82</v>
      </c>
      <c r="M3" t="s">
        <v>82</v>
      </c>
      <c r="N3" s="6" t="str">
        <f t="shared" ref="N3:N21" si="0" xml:space="preserve"> "INSERT INTO profiles("&amp;A$1&amp;", "&amp;B$1&amp;", "&amp;C$1&amp;", "&amp;D$1&amp;", "&amp;E$1&amp;", "&amp;F$1&amp;", "&amp;G$1&amp;", "&amp;H$1&amp;", "&amp;I$1&amp;", "&amp;J$1&amp;", "&amp;K$1&amp;", "&amp;L$1&amp;", "&amp;M$1&amp;") VALUES ("&amp;A3&amp;", "&amp;B3&amp;", '"&amp;C3&amp;"', '"&amp;D3&amp;"', '"&amp;E3&amp;"', '"&amp;F3&amp;"', '"&amp;G3&amp;"', '"&amp;H3&amp;"', '"&amp;I3&amp;"', '"&amp;J3&amp;"', '"&amp;K3&amp;"', "&amp;L3&amp;", "&amp;M3&amp;");"</f>
        <v>INSERT INTO profiles(id, user_id, first_name, last_name, date_of_birth, gender, city, province, country, occupation, picture, created_at, updated_at) VALUES (DEFAULT, (SELECT id FROM users WHERE email = 'user2@movie.com'), 'Jane', 'Doe', '23406', 'F', 'Gatineau', 'Quebec', 'Canada', 'Electrician', '', now(), now());</v>
      </c>
    </row>
    <row r="4" spans="1:14" x14ac:dyDescent="0.25">
      <c r="A4" t="s">
        <v>74</v>
      </c>
      <c r="B4" s="7" t="str">
        <f xml:space="preserve"> "(SELECT id FROM users WHERE email = '"&amp;users!B4&amp;"')"</f>
        <v>(SELECT id FROM users WHERE email = 'user3@movie.com')</v>
      </c>
      <c r="C4" t="s">
        <v>127</v>
      </c>
      <c r="D4" t="s">
        <v>145</v>
      </c>
      <c r="E4" s="8">
        <v>31081</v>
      </c>
      <c r="F4" t="s">
        <v>162</v>
      </c>
      <c r="G4" t="s">
        <v>168</v>
      </c>
      <c r="H4" t="s">
        <v>169</v>
      </c>
      <c r="I4" t="s">
        <v>165</v>
      </c>
      <c r="J4" t="s">
        <v>189</v>
      </c>
      <c r="L4" t="s">
        <v>82</v>
      </c>
      <c r="M4" t="s">
        <v>82</v>
      </c>
      <c r="N4" s="6" t="str">
        <f t="shared" si="0"/>
        <v>INSERT INTO profiles(id, user_id, first_name, last_name, date_of_birth, gender, city, province, country, occupation, picture, created_at, updated_at) VALUES (DEFAULT, (SELECT id FROM users WHERE email = 'user3@movie.com'), 'Emily', 'Brown', '31081', 'F', 'Halifax', 'Nova Scotia', 'Canada', 'Dancer', '', now(), now());</v>
      </c>
    </row>
    <row r="5" spans="1:14" x14ac:dyDescent="0.25">
      <c r="A5" t="s">
        <v>74</v>
      </c>
      <c r="B5" s="7" t="str">
        <f xml:space="preserve"> "(SELECT id FROM users WHERE email = '"&amp;users!B5&amp;"')"</f>
        <v>(SELECT id FROM users WHERE email = 'user4@movie.com')</v>
      </c>
      <c r="C5" t="s">
        <v>128</v>
      </c>
      <c r="D5" t="s">
        <v>146</v>
      </c>
      <c r="E5" s="8">
        <v>33320</v>
      </c>
      <c r="F5" t="s">
        <v>162</v>
      </c>
      <c r="G5" t="s">
        <v>170</v>
      </c>
      <c r="H5" t="s">
        <v>171</v>
      </c>
      <c r="I5" t="s">
        <v>165</v>
      </c>
      <c r="J5" t="s">
        <v>190</v>
      </c>
      <c r="L5" t="s">
        <v>82</v>
      </c>
      <c r="M5" t="s">
        <v>82</v>
      </c>
      <c r="N5" s="6" t="str">
        <f t="shared" si="0"/>
        <v>INSERT INTO profiles(id, user_id, first_name, last_name, date_of_birth, gender, city, province, country, occupation, picture, created_at, updated_at) VALUES (DEFAULT, (SELECT id FROM users WHERE email = 'user4@movie.com'), 'Stacy', 'White', '33320', 'F', 'Vancouver', 'British Columbia', 'Canada', 'Waitress', '', now(), now());</v>
      </c>
    </row>
    <row r="6" spans="1:14" x14ac:dyDescent="0.25">
      <c r="A6" t="s">
        <v>74</v>
      </c>
      <c r="B6" s="7" t="str">
        <f xml:space="preserve"> "(SELECT id FROM users WHERE email = '"&amp;users!B6&amp;"')"</f>
        <v>(SELECT id FROM users WHERE email = 'user5@movie.com')</v>
      </c>
      <c r="C6" t="s">
        <v>129</v>
      </c>
      <c r="D6" t="s">
        <v>147</v>
      </c>
      <c r="E6" s="8">
        <v>30783</v>
      </c>
      <c r="F6" t="s">
        <v>162</v>
      </c>
      <c r="G6" t="s">
        <v>172</v>
      </c>
      <c r="H6" t="s">
        <v>164</v>
      </c>
      <c r="I6" t="s">
        <v>165</v>
      </c>
      <c r="J6" t="s">
        <v>191</v>
      </c>
      <c r="L6" t="s">
        <v>82</v>
      </c>
      <c r="M6" t="s">
        <v>82</v>
      </c>
      <c r="N6" s="6" t="str">
        <f t="shared" si="0"/>
        <v>INSERT INTO profiles(id, user_id, first_name, last_name, date_of_birth, gender, city, province, country, occupation, picture, created_at, updated_at) VALUES (DEFAULT, (SELECT id FROM users WHERE email = 'user5@movie.com'), 'Linda', 'Black', '30783', 'F', 'Toronto', 'Ontario', 'Canada', 'Real Estate', '', now(), now());</v>
      </c>
    </row>
    <row r="7" spans="1:14" x14ac:dyDescent="0.25">
      <c r="A7" t="s">
        <v>74</v>
      </c>
      <c r="B7" s="7" t="str">
        <f xml:space="preserve"> "(SELECT id FROM users WHERE email = '"&amp;users!B7&amp;"')"</f>
        <v>(SELECT id FROM users WHERE email = 'user6@movie.com')</v>
      </c>
      <c r="C7" t="s">
        <v>130</v>
      </c>
      <c r="D7" t="s">
        <v>148</v>
      </c>
      <c r="E7" s="8">
        <v>23872</v>
      </c>
      <c r="F7" t="s">
        <v>161</v>
      </c>
      <c r="G7" t="s">
        <v>173</v>
      </c>
      <c r="H7" t="s">
        <v>164</v>
      </c>
      <c r="I7" t="s">
        <v>165</v>
      </c>
      <c r="J7" t="s">
        <v>192</v>
      </c>
      <c r="L7" t="s">
        <v>82</v>
      </c>
      <c r="M7" t="s">
        <v>82</v>
      </c>
      <c r="N7" s="6" t="str">
        <f t="shared" si="0"/>
        <v>INSERT INTO profiles(id, user_id, first_name, last_name, date_of_birth, gender, city, province, country, occupation, picture, created_at, updated_at) VALUES (DEFAULT, (SELECT id FROM users WHERE email = 'user6@movie.com'), 'Brandon', 'Fox', '23872', 'M', 'Niagra Falls', 'Ontario', 'Canada', 'Programmer', '', now(), now());</v>
      </c>
    </row>
    <row r="8" spans="1:14" x14ac:dyDescent="0.25">
      <c r="A8" t="s">
        <v>74</v>
      </c>
      <c r="B8" s="7" t="str">
        <f xml:space="preserve"> "(SELECT id FROM users WHERE email = '"&amp;users!B8&amp;"')"</f>
        <v>(SELECT id FROM users WHERE email = 'user7@movie.com')</v>
      </c>
      <c r="C8" t="s">
        <v>131</v>
      </c>
      <c r="D8" t="s">
        <v>149</v>
      </c>
      <c r="E8" s="8">
        <v>25741</v>
      </c>
      <c r="F8" t="s">
        <v>162</v>
      </c>
      <c r="G8" t="s">
        <v>174</v>
      </c>
      <c r="H8" t="s">
        <v>171</v>
      </c>
      <c r="I8" t="s">
        <v>165</v>
      </c>
      <c r="J8" t="s">
        <v>193</v>
      </c>
      <c r="L8" t="s">
        <v>82</v>
      </c>
      <c r="M8" t="s">
        <v>82</v>
      </c>
      <c r="N8" s="6" t="str">
        <f t="shared" si="0"/>
        <v>INSERT INTO profiles(id, user_id, first_name, last_name, date_of_birth, gender, city, province, country, occupation, picture, created_at, updated_at) VALUES (DEFAULT, (SELECT id FROM users WHERE email = 'user7@movie.com'), 'Marisa', 'Steel', '25741', 'F', 'Victoria', 'British Columbia', 'Canada', 'Artist', '', now(), now());</v>
      </c>
    </row>
    <row r="9" spans="1:14" x14ac:dyDescent="0.25">
      <c r="A9" t="s">
        <v>74</v>
      </c>
      <c r="B9" s="7" t="str">
        <f xml:space="preserve"> "(SELECT id FROM users WHERE email = '"&amp;users!B9&amp;"')"</f>
        <v>(SELECT id FROM users WHERE email = 'user8@movie.com')</v>
      </c>
      <c r="C9" t="s">
        <v>132</v>
      </c>
      <c r="D9" t="s">
        <v>150</v>
      </c>
      <c r="E9" s="8">
        <v>26859</v>
      </c>
      <c r="F9" t="s">
        <v>162</v>
      </c>
      <c r="G9" t="s">
        <v>175</v>
      </c>
      <c r="H9" t="s">
        <v>167</v>
      </c>
      <c r="I9" t="s">
        <v>165</v>
      </c>
      <c r="J9" t="s">
        <v>194</v>
      </c>
      <c r="L9" t="s">
        <v>82</v>
      </c>
      <c r="M9" t="s">
        <v>82</v>
      </c>
      <c r="N9" s="6" t="str">
        <f t="shared" si="0"/>
        <v>INSERT INTO profiles(id, user_id, first_name, last_name, date_of_birth, gender, city, province, country, occupation, picture, created_at, updated_at) VALUES (DEFAULT, (SELECT id FROM users WHERE email = 'user8@movie.com'), 'Maria', 'Stax', '26859', 'F', 'Trois-Riviere', 'Quebec', 'Canada', 'Cook', '', now(), now());</v>
      </c>
    </row>
    <row r="10" spans="1:14" x14ac:dyDescent="0.25">
      <c r="A10" t="s">
        <v>74</v>
      </c>
      <c r="B10" s="7" t="str">
        <f xml:space="preserve"> "(SELECT id FROM users WHERE email = '"&amp;users!B10&amp;"')"</f>
        <v>(SELECT id FROM users WHERE email = 'user9@movie.com')</v>
      </c>
      <c r="C10" t="s">
        <v>133</v>
      </c>
      <c r="D10" t="s">
        <v>151</v>
      </c>
      <c r="E10" s="8">
        <v>28727</v>
      </c>
      <c r="F10" t="s">
        <v>161</v>
      </c>
      <c r="G10" t="s">
        <v>176</v>
      </c>
      <c r="H10" t="s">
        <v>167</v>
      </c>
      <c r="I10" t="s">
        <v>165</v>
      </c>
      <c r="J10" t="s">
        <v>195</v>
      </c>
      <c r="L10" t="s">
        <v>82</v>
      </c>
      <c r="M10" t="s">
        <v>82</v>
      </c>
      <c r="N10" s="6" t="str">
        <f t="shared" si="0"/>
        <v>INSERT INTO profiles(id, user_id, first_name, last_name, date_of_birth, gender, city, province, country, occupation, picture, created_at, updated_at) VALUES (DEFAULT, (SELECT id FROM users WHERE email = 'user9@movie.com'), 'Nick', 'Langley', '28727', 'M', 'Montreal', 'Quebec', 'Canada', 'Leather Worker', '', now(), now());</v>
      </c>
    </row>
    <row r="11" spans="1:14" x14ac:dyDescent="0.25">
      <c r="A11" t="s">
        <v>74</v>
      </c>
      <c r="B11" s="7" t="str">
        <f xml:space="preserve"> "(SELECT id FROM users WHERE email = '"&amp;users!B11&amp;"')"</f>
        <v>(SELECT id FROM users WHERE email = 'user10@movie.com')</v>
      </c>
      <c r="C11" t="s">
        <v>134</v>
      </c>
      <c r="D11" t="s">
        <v>152</v>
      </c>
      <c r="E11" s="8">
        <v>22170</v>
      </c>
      <c r="F11" t="s">
        <v>161</v>
      </c>
      <c r="G11" t="s">
        <v>177</v>
      </c>
      <c r="H11" t="s">
        <v>178</v>
      </c>
      <c r="I11" t="s">
        <v>179</v>
      </c>
      <c r="J11" t="s">
        <v>187</v>
      </c>
      <c r="L11" t="s">
        <v>82</v>
      </c>
      <c r="M11" t="s">
        <v>82</v>
      </c>
      <c r="N11" s="6" t="str">
        <f t="shared" si="0"/>
        <v>INSERT INTO profiles(id, user_id, first_name, last_name, date_of_birth, gender, city, province, country, occupation, picture, created_at, updated_at) VALUES (DEFAULT, (SELECT id FROM users WHERE email = 'user10@movie.com'), 'James', 'Bush', '22170', 'M', 'Houston', 'Texas', 'United States', 'Engineer', '', now(), now());</v>
      </c>
    </row>
    <row r="12" spans="1:14" x14ac:dyDescent="0.25">
      <c r="A12" t="s">
        <v>74</v>
      </c>
      <c r="B12" s="7" t="str">
        <f xml:space="preserve"> "(SELECT id FROM users WHERE email = '"&amp;users!B12&amp;"')"</f>
        <v>(SELECT id FROM users WHERE email = 'user11@movie.com')</v>
      </c>
      <c r="C12" t="s">
        <v>135</v>
      </c>
      <c r="D12" t="s">
        <v>153</v>
      </c>
      <c r="E12" s="8">
        <v>21859</v>
      </c>
      <c r="F12" t="s">
        <v>161</v>
      </c>
      <c r="G12" t="s">
        <v>180</v>
      </c>
      <c r="H12" t="s">
        <v>181</v>
      </c>
      <c r="I12" t="s">
        <v>179</v>
      </c>
      <c r="J12" t="s">
        <v>196</v>
      </c>
      <c r="L12" t="s">
        <v>82</v>
      </c>
      <c r="M12" t="s">
        <v>82</v>
      </c>
      <c r="N12" s="6" t="str">
        <f t="shared" si="0"/>
        <v>INSERT INTO profiles(id, user_id, first_name, last_name, date_of_birth, gender, city, province, country, occupation, picture, created_at, updated_at) VALUES (DEFAULT, (SELECT id FROM users WHERE email = 'user11@movie.com'), 'Francis', 'Underwood', '21859', 'M', 'Gaffney', 'South Carolina', 'United States', 'Politician', '', now(), now());</v>
      </c>
    </row>
    <row r="13" spans="1:14" x14ac:dyDescent="0.25">
      <c r="A13" t="s">
        <v>74</v>
      </c>
      <c r="B13" s="7" t="str">
        <f xml:space="preserve"> "(SELECT id FROM users WHERE email = '"&amp;users!B13&amp;"')"</f>
        <v>(SELECT id FROM users WHERE email = 'user12@movie.com')</v>
      </c>
      <c r="C13" t="s">
        <v>136</v>
      </c>
      <c r="D13" t="s">
        <v>154</v>
      </c>
      <c r="E13" s="8">
        <v>29522</v>
      </c>
      <c r="F13" t="s">
        <v>161</v>
      </c>
      <c r="G13" t="s">
        <v>182</v>
      </c>
      <c r="H13" t="s">
        <v>164</v>
      </c>
      <c r="I13" t="s">
        <v>165</v>
      </c>
      <c r="J13" t="s">
        <v>197</v>
      </c>
      <c r="L13" t="s">
        <v>82</v>
      </c>
      <c r="M13" t="s">
        <v>82</v>
      </c>
      <c r="N13" s="6" t="str">
        <f t="shared" si="0"/>
        <v>INSERT INTO profiles(id, user_id, first_name, last_name, date_of_birth, gender, city, province, country, occupation, picture, created_at, updated_at) VALUES (DEFAULT, (SELECT id FROM users WHERE email = 'user12@movie.com'), 'Anthony', 'Landerville', '29522', 'M', 'Hamilton', 'Ontario', 'Canada', 'Doctor', '', now(), now());</v>
      </c>
    </row>
    <row r="14" spans="1:14" x14ac:dyDescent="0.25">
      <c r="A14" t="s">
        <v>74</v>
      </c>
      <c r="B14" s="7" t="str">
        <f xml:space="preserve"> "(SELECT id FROM users WHERE email = '"&amp;users!B14&amp;"')"</f>
        <v>(SELECT id FROM users WHERE email = 'user13@movie.com')</v>
      </c>
      <c r="C14" t="s">
        <v>137</v>
      </c>
      <c r="D14" t="s">
        <v>155</v>
      </c>
      <c r="E14" s="8">
        <v>35022</v>
      </c>
      <c r="F14" t="s">
        <v>161</v>
      </c>
      <c r="G14" t="s">
        <v>183</v>
      </c>
      <c r="H14" t="s">
        <v>167</v>
      </c>
      <c r="I14" t="s">
        <v>165</v>
      </c>
      <c r="J14" t="s">
        <v>198</v>
      </c>
      <c r="L14" t="s">
        <v>82</v>
      </c>
      <c r="M14" t="s">
        <v>82</v>
      </c>
      <c r="N14" s="6" t="str">
        <f t="shared" si="0"/>
        <v>INSERT INTO profiles(id, user_id, first_name, last_name, date_of_birth, gender, city, province, country, occupation, picture, created_at, updated_at) VALUES (DEFAULT, (SELECT id FROM users WHERE email = 'user13@movie.com'), 'Jordan', 'Hail', '35022', 'M', 'Quebec City', 'Quebec', 'Canada', 'Nurse', '', now(), now());</v>
      </c>
    </row>
    <row r="15" spans="1:14" x14ac:dyDescent="0.25">
      <c r="A15" t="s">
        <v>74</v>
      </c>
      <c r="B15" s="7" t="str">
        <f xml:space="preserve"> "(SELECT id FROM users WHERE email = '"&amp;users!B15&amp;"')"</f>
        <v>(SELECT id FROM users WHERE email = 'user14@movie.com')</v>
      </c>
      <c r="C15" t="s">
        <v>138</v>
      </c>
      <c r="D15" t="s">
        <v>208</v>
      </c>
      <c r="E15" s="8">
        <v>33953</v>
      </c>
      <c r="F15" t="s">
        <v>162</v>
      </c>
      <c r="G15" t="s">
        <v>163</v>
      </c>
      <c r="H15" t="s">
        <v>164</v>
      </c>
      <c r="I15" t="s">
        <v>165</v>
      </c>
      <c r="J15" t="s">
        <v>199</v>
      </c>
      <c r="L15" t="s">
        <v>82</v>
      </c>
      <c r="M15" t="s">
        <v>82</v>
      </c>
      <c r="N15" s="6" t="str">
        <f t="shared" si="0"/>
        <v>INSERT INTO profiles(id, user_id, first_name, last_name, date_of_birth, gender, city, province, country, occupation, picture, created_at, updated_at) VALUES (DEFAULT, (SELECT id FROM users WHERE email = 'user14@movie.com'), 'Alice', 'Fairfield', '33953', 'F', 'Ottawa', 'Ontario', 'Canada', 'Taxi Driver', '', now(), now());</v>
      </c>
    </row>
    <row r="16" spans="1:14" x14ac:dyDescent="0.25">
      <c r="A16" t="s">
        <v>74</v>
      </c>
      <c r="B16" s="7" t="str">
        <f xml:space="preserve"> "(SELECT id FROM users WHERE email = '"&amp;users!B16&amp;"')"</f>
        <v>(SELECT id FROM users WHERE email = 'user15@movie.com')</v>
      </c>
      <c r="C16" t="s">
        <v>139</v>
      </c>
      <c r="D16" t="s">
        <v>156</v>
      </c>
      <c r="E16" s="8">
        <v>30333</v>
      </c>
      <c r="F16" t="s">
        <v>162</v>
      </c>
      <c r="G16" t="s">
        <v>185</v>
      </c>
      <c r="H16" t="s">
        <v>184</v>
      </c>
      <c r="I16" t="s">
        <v>179</v>
      </c>
      <c r="J16" t="s">
        <v>200</v>
      </c>
      <c r="L16" t="s">
        <v>82</v>
      </c>
      <c r="M16" t="s">
        <v>82</v>
      </c>
      <c r="N16" s="6" t="str">
        <f t="shared" si="0"/>
        <v>INSERT INTO profiles(id, user_id, first_name, last_name, date_of_birth, gender, city, province, country, occupation, picture, created_at, updated_at) VALUES (DEFAULT, (SELECT id FROM users WHERE email = 'user15@movie.com'), 'Jessica', 'Jones', '30333', 'F', 'New York City', 'New York', 'United States', 'Private Investigator', '', now(), now());</v>
      </c>
    </row>
    <row r="17" spans="1:14" x14ac:dyDescent="0.25">
      <c r="A17" t="s">
        <v>74</v>
      </c>
      <c r="B17" s="7" t="str">
        <f xml:space="preserve"> "(SELECT id FROM users WHERE email = '"&amp;users!B17&amp;"')"</f>
        <v>(SELECT id FROM users WHERE email = 'user16@movie.com')</v>
      </c>
      <c r="C17" t="s">
        <v>140</v>
      </c>
      <c r="D17" t="s">
        <v>157</v>
      </c>
      <c r="E17" s="8">
        <v>29640</v>
      </c>
      <c r="F17" t="s">
        <v>161</v>
      </c>
      <c r="G17" t="s">
        <v>166</v>
      </c>
      <c r="H17" t="s">
        <v>167</v>
      </c>
      <c r="I17" t="s">
        <v>165</v>
      </c>
      <c r="J17" t="s">
        <v>201</v>
      </c>
      <c r="L17" t="s">
        <v>82</v>
      </c>
      <c r="M17" t="s">
        <v>82</v>
      </c>
      <c r="N17" s="6" t="str">
        <f t="shared" si="0"/>
        <v>INSERT INTO profiles(id, user_id, first_name, last_name, date_of_birth, gender, city, province, country, occupation, picture, created_at, updated_at) VALUES (DEFAULT, (SELECT id FROM users WHERE email = 'user16@movie.com'), 'Fred', 'Kirkland', '29640', 'M', 'Gatineau', 'Quebec', 'Canada', 'Race Car Driver', '', now(), now());</v>
      </c>
    </row>
    <row r="18" spans="1:14" x14ac:dyDescent="0.25">
      <c r="A18" t="s">
        <v>74</v>
      </c>
      <c r="B18" s="7" t="str">
        <f xml:space="preserve"> "(SELECT id FROM users WHERE email = '"&amp;users!B18&amp;"')"</f>
        <v>(SELECT id FROM users WHERE email = 'user17@movie.com')</v>
      </c>
      <c r="C18" t="s">
        <v>141</v>
      </c>
      <c r="D18" t="s">
        <v>158</v>
      </c>
      <c r="E18" s="8">
        <v>32571</v>
      </c>
      <c r="F18" t="s">
        <v>161</v>
      </c>
      <c r="G18" t="s">
        <v>172</v>
      </c>
      <c r="H18" t="s">
        <v>164</v>
      </c>
      <c r="I18" t="s">
        <v>165</v>
      </c>
      <c r="J18" t="s">
        <v>202</v>
      </c>
      <c r="L18" t="s">
        <v>82</v>
      </c>
      <c r="M18" t="s">
        <v>82</v>
      </c>
      <c r="N18" s="6" t="str">
        <f t="shared" si="0"/>
        <v>INSERT INTO profiles(id, user_id, first_name, last_name, date_of_birth, gender, city, province, country, occupation, picture, created_at, updated_at) VALUES (DEFAULT, (SELECT id FROM users WHERE email = 'user17@movie.com'), 'Marcus', 'Chase', '32571', 'M', 'Toronto', 'Ontario', 'Canada', 'Stunt Man', '', now(), now());</v>
      </c>
    </row>
    <row r="19" spans="1:14" x14ac:dyDescent="0.25">
      <c r="A19" t="s">
        <v>74</v>
      </c>
      <c r="B19" s="7" t="str">
        <f xml:space="preserve"> "(SELECT id FROM users WHERE email = '"&amp;users!B19&amp;"')"</f>
        <v>(SELECT id FROM users WHERE email = 'user18@movie.com')</v>
      </c>
      <c r="C19" t="s">
        <v>142</v>
      </c>
      <c r="D19" t="s">
        <v>137</v>
      </c>
      <c r="E19" s="8">
        <v>34445</v>
      </c>
      <c r="F19" t="s">
        <v>162</v>
      </c>
      <c r="G19" t="s">
        <v>163</v>
      </c>
      <c r="H19" t="s">
        <v>164</v>
      </c>
      <c r="I19" t="s">
        <v>165</v>
      </c>
      <c r="J19" t="s">
        <v>203</v>
      </c>
      <c r="L19" t="s">
        <v>82</v>
      </c>
      <c r="M19" t="s">
        <v>82</v>
      </c>
      <c r="N19" s="6" t="str">
        <f t="shared" si="0"/>
        <v>INSERT INTO profiles(id, user_id, first_name, last_name, date_of_birth, gender, city, province, country, occupation, picture, created_at, updated_at) VALUES (DEFAULT, (SELECT id FROM users WHERE email = 'user18@movie.com'), 'Terry', 'Jordan', '34445', 'F', 'Ottawa', 'Ontario', 'Canada', 'Writer', '', now(), now());</v>
      </c>
    </row>
    <row r="20" spans="1:14" x14ac:dyDescent="0.25">
      <c r="A20" t="s">
        <v>74</v>
      </c>
      <c r="B20" s="7" t="str">
        <f xml:space="preserve"> "(SELECT id FROM users WHERE email = '"&amp;users!B20&amp;"')"</f>
        <v>(SELECT id FROM users WHERE email = 'user19@movie.com')</v>
      </c>
      <c r="C20" t="s">
        <v>143</v>
      </c>
      <c r="D20" t="s">
        <v>159</v>
      </c>
      <c r="E20" s="8">
        <v>34343</v>
      </c>
      <c r="F20" t="s">
        <v>162</v>
      </c>
      <c r="G20" t="s">
        <v>166</v>
      </c>
      <c r="H20" t="s">
        <v>167</v>
      </c>
      <c r="I20" t="s">
        <v>165</v>
      </c>
      <c r="J20" t="s">
        <v>205</v>
      </c>
      <c r="L20" t="s">
        <v>82</v>
      </c>
      <c r="M20" t="s">
        <v>82</v>
      </c>
      <c r="N20" s="6" t="str">
        <f t="shared" si="0"/>
        <v>INSERT INTO profiles(id, user_id, first_name, last_name, date_of_birth, gender, city, province, country, occupation, picture, created_at, updated_at) VALUES (DEFAULT, (SELECT id FROM users WHERE email = 'user19@movie.com'), 'Anne', 'Chu', '34343', 'F', 'Gatineau', 'Quebec', 'Canada', 'Banker', '', now(), now());</v>
      </c>
    </row>
    <row r="21" spans="1:14" x14ac:dyDescent="0.25">
      <c r="A21" t="s">
        <v>74</v>
      </c>
      <c r="B21" s="7" t="str">
        <f xml:space="preserve"> "(SELECT id FROM users WHERE email = '"&amp;users!B21&amp;"')"</f>
        <v>(SELECT id FROM users WHERE email = 'user20@movie.com')</v>
      </c>
      <c r="C21" t="s">
        <v>144</v>
      </c>
      <c r="D21" t="s">
        <v>160</v>
      </c>
      <c r="E21" s="8">
        <v>26523</v>
      </c>
      <c r="F21" t="s">
        <v>162</v>
      </c>
      <c r="G21" t="s">
        <v>186</v>
      </c>
      <c r="H21" t="s">
        <v>167</v>
      </c>
      <c r="I21" t="s">
        <v>165</v>
      </c>
      <c r="J21" t="s">
        <v>204</v>
      </c>
      <c r="L21" t="s">
        <v>82</v>
      </c>
      <c r="M21" t="s">
        <v>82</v>
      </c>
      <c r="N21" s="6" t="str">
        <f t="shared" si="0"/>
        <v>INSERT INTO profiles(id, user_id, first_name, last_name, date_of_birth, gender, city, province, country, occupation, picture, created_at, updated_at) VALUES (DEFAULT, (SELECT id FROM users WHERE email = 'user20@movie.com'), 'Rose', 'Flower', '26523', 'F', 'L'Ange-Gardien', 'Quebec', 'Canada', 'Mayor', '', now(), now());</v>
      </c>
    </row>
    <row r="32" spans="1:14" x14ac:dyDescent="0.25">
      <c r="C32" t="s">
        <v>206</v>
      </c>
      <c r="J32" t="s">
        <v>207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A2" sqref="A2"/>
    </sheetView>
  </sheetViews>
  <sheetFormatPr defaultRowHeight="15" x14ac:dyDescent="0.25"/>
  <cols>
    <col min="1" max="5" width="11.42578125" customWidth="1"/>
    <col min="6" max="6" width="79.5703125" style="6" bestFit="1" customWidth="1"/>
  </cols>
  <sheetData>
    <row r="1" spans="1:6" x14ac:dyDescent="0.25">
      <c r="A1" s="2" t="s">
        <v>0</v>
      </c>
      <c r="B1" s="3" t="s">
        <v>73</v>
      </c>
      <c r="C1" s="3" t="s">
        <v>62</v>
      </c>
      <c r="D1" s="3" t="s">
        <v>4</v>
      </c>
      <c r="E1" s="3" t="s">
        <v>5</v>
      </c>
      <c r="F1" s="5" t="s">
        <v>6</v>
      </c>
    </row>
    <row r="2" spans="1:6" x14ac:dyDescent="0.25">
      <c r="A2" t="s">
        <v>74</v>
      </c>
      <c r="F2" s="6" t="str">
        <f xml:space="preserve"> "INSERT INTO sponsors("&amp;A$1&amp;", "&amp;B$1&amp;", "&amp;C$1&amp;", "&amp;D$1&amp;", "&amp;E$1&amp;") VALUES ("&amp;A2&amp;", "&amp;B2&amp;", "&amp;C2&amp;", "&amp;D2&amp;", "&amp;E2&amp;");"</f>
        <v>INSERT INTO sponsors(id, studio_id, movie_id, created_at, updated_at) VALUES (DEFAULT, , , ,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D14" sqref="D14"/>
    </sheetView>
  </sheetViews>
  <sheetFormatPr defaultRowHeight="15" x14ac:dyDescent="0.25"/>
  <cols>
    <col min="1" max="1" width="11.42578125" customWidth="1"/>
    <col min="2" max="2" width="13.42578125" bestFit="1" customWidth="1"/>
    <col min="3" max="4" width="11.42578125" customWidth="1"/>
    <col min="5" max="5" width="105.140625" style="6" bestFit="1" customWidth="1"/>
  </cols>
  <sheetData>
    <row r="1" spans="1:5" x14ac:dyDescent="0.25">
      <c r="A1" s="2" t="s">
        <v>0</v>
      </c>
      <c r="B1" s="3" t="s">
        <v>17</v>
      </c>
      <c r="C1" s="3" t="s">
        <v>4</v>
      </c>
      <c r="D1" s="3" t="s">
        <v>5</v>
      </c>
      <c r="E1" s="5" t="s">
        <v>6</v>
      </c>
    </row>
    <row r="2" spans="1:5" x14ac:dyDescent="0.25">
      <c r="A2" t="s">
        <v>74</v>
      </c>
      <c r="B2" t="s">
        <v>75</v>
      </c>
      <c r="C2" t="s">
        <v>82</v>
      </c>
      <c r="D2" t="s">
        <v>82</v>
      </c>
      <c r="E2" s="6" t="str">
        <f xml:space="preserve"> "INSERT INTO user_types("&amp;A$1&amp;", "&amp;B$1&amp;", "&amp;C$1&amp;", "&amp;D$1&amp;") VALUES ("&amp;A2&amp;", '"&amp;B2&amp;"', "&amp;C2&amp;", "&amp;D2&amp;");"</f>
        <v>INSERT INTO user_types(id, type_name, created_at, updated_at) VALUES (DEFAULT, 'Administrator', now(), now());</v>
      </c>
    </row>
    <row r="3" spans="1:5" x14ac:dyDescent="0.25">
      <c r="A3" t="s">
        <v>74</v>
      </c>
      <c r="B3" t="s">
        <v>76</v>
      </c>
      <c r="C3" t="s">
        <v>82</v>
      </c>
      <c r="D3" t="s">
        <v>82</v>
      </c>
      <c r="E3" s="6" t="str">
        <f xml:space="preserve"> "INSERT INTO user_types("&amp;A$1&amp;", "&amp;B$1&amp;", "&amp;C$1&amp;", "&amp;D$1&amp;") VALUES ("&amp;A3&amp;", '"&amp;B3&amp;"', "&amp;C3&amp;", "&amp;D3&amp;");"</f>
        <v>INSERT INTO user_types(id, type_name, created_at, updated_at) VALUES (DEFAULT, 'Member', now(), now());</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C31" sqref="C31"/>
    </sheetView>
  </sheetViews>
  <sheetFormatPr defaultRowHeight="15" x14ac:dyDescent="0.25"/>
  <cols>
    <col min="1" max="4" width="11.42578125" customWidth="1"/>
    <col min="5" max="5" width="102.42578125" style="6" bestFit="1" customWidth="1"/>
  </cols>
  <sheetData>
    <row r="1" spans="1:5" x14ac:dyDescent="0.25">
      <c r="A1" s="2" t="s">
        <v>0</v>
      </c>
      <c r="B1" s="3" t="s">
        <v>18</v>
      </c>
      <c r="C1" s="3" t="s">
        <v>4</v>
      </c>
      <c r="D1" s="3" t="s">
        <v>5</v>
      </c>
      <c r="E1" s="5" t="s">
        <v>6</v>
      </c>
    </row>
    <row r="2" spans="1:5" x14ac:dyDescent="0.25">
      <c r="A2" t="s">
        <v>74</v>
      </c>
      <c r="B2" t="s">
        <v>80</v>
      </c>
      <c r="C2" t="s">
        <v>82</v>
      </c>
      <c r="D2" t="s">
        <v>82</v>
      </c>
      <c r="E2" s="6" t="str">
        <f xml:space="preserve"> "INSERT INTO devices("&amp;A$1&amp;", "&amp;B$1&amp;", "&amp;C$1&amp;", "&amp;D$1&amp;") VALUES ("&amp;A2&amp;", '"&amp;B2&amp;"', "&amp;C2&amp;", "&amp;D2&amp;");"</f>
        <v>INSERT INTO devices(id, device_name, created_at, updated_at) VALUES (DEFAULT, 'Theatre', now(), now());</v>
      </c>
    </row>
    <row r="3" spans="1:5" x14ac:dyDescent="0.25">
      <c r="A3" t="s">
        <v>74</v>
      </c>
      <c r="B3" t="s">
        <v>77</v>
      </c>
      <c r="C3" t="s">
        <v>82</v>
      </c>
      <c r="D3" t="s">
        <v>82</v>
      </c>
      <c r="E3" s="6" t="str">
        <f t="shared" ref="E3:E7" si="0" xml:space="preserve"> "INSERT INTO devices("&amp;A$1&amp;", "&amp;B$1&amp;", "&amp;C$1&amp;", "&amp;D$1&amp;") VALUES ("&amp;A3&amp;", '"&amp;B3&amp;"', "&amp;C3&amp;", "&amp;D3&amp;");"</f>
        <v>INSERT INTO devices(id, device_name, created_at, updated_at) VALUES (DEFAULT, 'Laptop', now(), now());</v>
      </c>
    </row>
    <row r="4" spans="1:5" x14ac:dyDescent="0.25">
      <c r="A4" t="s">
        <v>74</v>
      </c>
      <c r="B4" t="s">
        <v>78</v>
      </c>
      <c r="C4" t="s">
        <v>82</v>
      </c>
      <c r="D4" t="s">
        <v>82</v>
      </c>
      <c r="E4" s="6" t="str">
        <f t="shared" si="0"/>
        <v>INSERT INTO devices(id, device_name, created_at, updated_at) VALUES (DEFAULT, 'Desktop', now(), now());</v>
      </c>
    </row>
    <row r="5" spans="1:5" x14ac:dyDescent="0.25">
      <c r="A5" t="s">
        <v>74</v>
      </c>
      <c r="B5" t="s">
        <v>79</v>
      </c>
      <c r="C5" t="s">
        <v>82</v>
      </c>
      <c r="D5" t="s">
        <v>82</v>
      </c>
      <c r="E5" s="6" t="str">
        <f t="shared" si="0"/>
        <v>INSERT INTO devices(id, device_name, created_at, updated_at) VALUES (DEFAULT, 'Television', now(), now());</v>
      </c>
    </row>
    <row r="6" spans="1:5" x14ac:dyDescent="0.25">
      <c r="A6" t="s">
        <v>74</v>
      </c>
      <c r="B6" t="s">
        <v>81</v>
      </c>
      <c r="C6" t="s">
        <v>82</v>
      </c>
      <c r="D6" t="s">
        <v>82</v>
      </c>
      <c r="E6" s="6" t="str">
        <f t="shared" si="0"/>
        <v>INSERT INTO devices(id, device_name, created_at, updated_at) VALUES (DEFAULT, 'Smartphone', now(), now());</v>
      </c>
    </row>
    <row r="7" spans="1:5" x14ac:dyDescent="0.25">
      <c r="A7" t="s">
        <v>74</v>
      </c>
      <c r="B7" t="s">
        <v>209</v>
      </c>
      <c r="C7" t="s">
        <v>82</v>
      </c>
      <c r="D7" t="s">
        <v>82</v>
      </c>
      <c r="E7" s="6" t="str">
        <f t="shared" si="0"/>
        <v>INSERT INTO devices(id, device_name, created_at, updated_at) VALUES (DEFAULT, 'Tablet', now(), now());</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E25" sqref="E25"/>
    </sheetView>
  </sheetViews>
  <sheetFormatPr defaultRowHeight="15" x14ac:dyDescent="0.25"/>
  <cols>
    <col min="2" max="2" width="18.85546875" bestFit="1" customWidth="1"/>
    <col min="3" max="3" width="11.85546875" bestFit="1" customWidth="1"/>
    <col min="6" max="6" width="213" style="6" bestFit="1" customWidth="1"/>
  </cols>
  <sheetData>
    <row r="1" spans="1:6" x14ac:dyDescent="0.25">
      <c r="A1" s="2" t="s">
        <v>0</v>
      </c>
      <c r="B1" s="3" t="s">
        <v>7</v>
      </c>
      <c r="C1" s="3" t="s">
        <v>19</v>
      </c>
      <c r="D1" s="3" t="s">
        <v>4</v>
      </c>
      <c r="E1" s="3" t="s">
        <v>5</v>
      </c>
      <c r="F1" s="5" t="s">
        <v>6</v>
      </c>
    </row>
    <row r="2" spans="1:6" x14ac:dyDescent="0.25">
      <c r="A2" t="s">
        <v>74</v>
      </c>
      <c r="B2" t="str">
        <f>users!B2</f>
        <v>user1@movie.com</v>
      </c>
      <c r="C2" t="s">
        <v>80</v>
      </c>
      <c r="D2" t="s">
        <v>82</v>
      </c>
      <c r="E2" t="s">
        <v>82</v>
      </c>
      <c r="F2" s="6" t="str">
        <f xml:space="preserve"> "INSERT INTO used_devices("&amp;A$1&amp;", "&amp;B$1&amp;", "&amp;C$1&amp;", "&amp;D$1&amp;", "&amp;E$1&amp;") VALUES ("&amp;A2&amp;", (SELECT id FROM users WHERE email = '"&amp;B2&amp;"'), (SELECT id FROM devices WHERE device_name = '"&amp;C2&amp;"'), "&amp;D2&amp;", "&amp;E2&amp;");"</f>
        <v>INSERT INTO used_devices(id, user_id, device_id, created_at, updated_at) VALUES (DEFAULT, (SELECT id FROM users WHERE email = 'user1@movie.com'), (SELECT id FROM devices WHERE device_name = 'Theatre'), now(), now());</v>
      </c>
    </row>
    <row r="3" spans="1:6" x14ac:dyDescent="0.25">
      <c r="A3" t="s">
        <v>74</v>
      </c>
      <c r="B3" t="str">
        <f>users!B3</f>
        <v>user2@movie.com</v>
      </c>
      <c r="C3" t="s">
        <v>77</v>
      </c>
      <c r="D3" t="s">
        <v>82</v>
      </c>
      <c r="E3" t="s">
        <v>82</v>
      </c>
      <c r="F3" s="6" t="str">
        <f t="shared" ref="F3:F21" si="0" xml:space="preserve"> "INSERT INTO used_devices("&amp;A$1&amp;", "&amp;B$1&amp;", "&amp;C$1&amp;", "&amp;D$1&amp;", "&amp;E$1&amp;") VALUES ("&amp;A3&amp;", (SELECT id FROM users WHERE email = '"&amp;B3&amp;"'), (SELECT id FROM devices WHERE device_name = '"&amp;C3&amp;"'), "&amp;D3&amp;", "&amp;E3&amp;");"</f>
        <v>INSERT INTO used_devices(id, user_id, device_id, created_at, updated_at) VALUES (DEFAULT, (SELECT id FROM users WHERE email = 'user2@movie.com'), (SELECT id FROM devices WHERE device_name = 'Laptop'), now(), now());</v>
      </c>
    </row>
    <row r="4" spans="1:6" x14ac:dyDescent="0.25">
      <c r="A4" t="s">
        <v>74</v>
      </c>
      <c r="B4" t="str">
        <f>users!B4</f>
        <v>user3@movie.com</v>
      </c>
      <c r="C4" t="s">
        <v>78</v>
      </c>
      <c r="D4" t="s">
        <v>82</v>
      </c>
      <c r="E4" t="s">
        <v>82</v>
      </c>
      <c r="F4" s="6" t="str">
        <f t="shared" si="0"/>
        <v>INSERT INTO used_devices(id, user_id, device_id, created_at, updated_at) VALUES (DEFAULT, (SELECT id FROM users WHERE email = 'user3@movie.com'), (SELECT id FROM devices WHERE device_name = 'Desktop'), now(), now());</v>
      </c>
    </row>
    <row r="5" spans="1:6" x14ac:dyDescent="0.25">
      <c r="A5" t="s">
        <v>74</v>
      </c>
      <c r="B5" t="str">
        <f>users!B5</f>
        <v>user4@movie.com</v>
      </c>
      <c r="C5" t="s">
        <v>79</v>
      </c>
      <c r="D5" t="s">
        <v>82</v>
      </c>
      <c r="E5" t="s">
        <v>82</v>
      </c>
      <c r="F5" s="6" t="str">
        <f t="shared" si="0"/>
        <v>INSERT INTO used_devices(id, user_id, device_id, created_at, updated_at) VALUES (DEFAULT, (SELECT id FROM users WHERE email = 'user4@movie.com'), (SELECT id FROM devices WHERE device_name = 'Television'), now(), now());</v>
      </c>
    </row>
    <row r="6" spans="1:6" x14ac:dyDescent="0.25">
      <c r="A6" t="s">
        <v>74</v>
      </c>
      <c r="B6" t="str">
        <f>users!B6</f>
        <v>user5@movie.com</v>
      </c>
      <c r="C6" t="s">
        <v>81</v>
      </c>
      <c r="D6" t="s">
        <v>82</v>
      </c>
      <c r="E6" t="s">
        <v>82</v>
      </c>
      <c r="F6" s="6" t="str">
        <f t="shared" si="0"/>
        <v>INSERT INTO used_devices(id, user_id, device_id, created_at, updated_at) VALUES (DEFAULT, (SELECT id FROM users WHERE email = 'user5@movie.com'), (SELECT id FROM devices WHERE device_name = 'Smartphone'), now(), now());</v>
      </c>
    </row>
    <row r="7" spans="1:6" x14ac:dyDescent="0.25">
      <c r="A7" t="s">
        <v>74</v>
      </c>
      <c r="B7" t="str">
        <f>users!B7</f>
        <v>user6@movie.com</v>
      </c>
      <c r="C7" t="s">
        <v>209</v>
      </c>
      <c r="D7" t="s">
        <v>82</v>
      </c>
      <c r="E7" t="s">
        <v>82</v>
      </c>
      <c r="F7" s="6" t="str">
        <f t="shared" si="0"/>
        <v>INSERT INTO used_devices(id, user_id, device_id, created_at, updated_at) VALUES (DEFAULT, (SELECT id FROM users WHERE email = 'user6@movie.com'), (SELECT id FROM devices WHERE device_name = 'Tablet'), now(), now());</v>
      </c>
    </row>
    <row r="8" spans="1:6" x14ac:dyDescent="0.25">
      <c r="A8" t="s">
        <v>74</v>
      </c>
      <c r="B8" t="str">
        <f>users!B8</f>
        <v>user7@movie.com</v>
      </c>
      <c r="C8" t="s">
        <v>80</v>
      </c>
      <c r="D8" t="s">
        <v>82</v>
      </c>
      <c r="E8" t="s">
        <v>82</v>
      </c>
      <c r="F8" s="6" t="str">
        <f t="shared" si="0"/>
        <v>INSERT INTO used_devices(id, user_id, device_id, created_at, updated_at) VALUES (DEFAULT, (SELECT id FROM users WHERE email = 'user7@movie.com'), (SELECT id FROM devices WHERE device_name = 'Theatre'), now(), now());</v>
      </c>
    </row>
    <row r="9" spans="1:6" x14ac:dyDescent="0.25">
      <c r="A9" t="s">
        <v>74</v>
      </c>
      <c r="B9" t="str">
        <f>users!B9</f>
        <v>user8@movie.com</v>
      </c>
      <c r="C9" t="s">
        <v>77</v>
      </c>
      <c r="D9" t="s">
        <v>82</v>
      </c>
      <c r="E9" t="s">
        <v>82</v>
      </c>
      <c r="F9" s="6" t="str">
        <f t="shared" si="0"/>
        <v>INSERT INTO used_devices(id, user_id, device_id, created_at, updated_at) VALUES (DEFAULT, (SELECT id FROM users WHERE email = 'user8@movie.com'), (SELECT id FROM devices WHERE device_name = 'Laptop'), now(), now());</v>
      </c>
    </row>
    <row r="10" spans="1:6" x14ac:dyDescent="0.25">
      <c r="A10" t="s">
        <v>74</v>
      </c>
      <c r="B10" t="str">
        <f>users!B10</f>
        <v>user9@movie.com</v>
      </c>
      <c r="C10" t="s">
        <v>78</v>
      </c>
      <c r="D10" t="s">
        <v>82</v>
      </c>
      <c r="E10" t="s">
        <v>82</v>
      </c>
      <c r="F10" s="6" t="str">
        <f t="shared" si="0"/>
        <v>INSERT INTO used_devices(id, user_id, device_id, created_at, updated_at) VALUES (DEFAULT, (SELECT id FROM users WHERE email = 'user9@movie.com'), (SELECT id FROM devices WHERE device_name = 'Desktop'), now(), now());</v>
      </c>
    </row>
    <row r="11" spans="1:6" x14ac:dyDescent="0.25">
      <c r="A11" t="s">
        <v>74</v>
      </c>
      <c r="B11" t="str">
        <f>users!B11</f>
        <v>user10@movie.com</v>
      </c>
      <c r="C11" t="s">
        <v>79</v>
      </c>
      <c r="D11" t="s">
        <v>82</v>
      </c>
      <c r="E11" t="s">
        <v>82</v>
      </c>
      <c r="F11" s="6" t="str">
        <f t="shared" si="0"/>
        <v>INSERT INTO used_devices(id, user_id, device_id, created_at, updated_at) VALUES (DEFAULT, (SELECT id FROM users WHERE email = 'user10@movie.com'), (SELECT id FROM devices WHERE device_name = 'Television'), now(), now());</v>
      </c>
    </row>
    <row r="12" spans="1:6" x14ac:dyDescent="0.25">
      <c r="A12" t="s">
        <v>74</v>
      </c>
      <c r="B12" t="str">
        <f>users!B12</f>
        <v>user11@movie.com</v>
      </c>
      <c r="C12" t="s">
        <v>81</v>
      </c>
      <c r="D12" t="s">
        <v>82</v>
      </c>
      <c r="E12" t="s">
        <v>82</v>
      </c>
      <c r="F12" s="6" t="str">
        <f t="shared" si="0"/>
        <v>INSERT INTO used_devices(id, user_id, device_id, created_at, updated_at) VALUES (DEFAULT, (SELECT id FROM users WHERE email = 'user11@movie.com'), (SELECT id FROM devices WHERE device_name = 'Smartphone'), now(), now());</v>
      </c>
    </row>
    <row r="13" spans="1:6" x14ac:dyDescent="0.25">
      <c r="A13" t="s">
        <v>74</v>
      </c>
      <c r="B13" t="str">
        <f>users!B13</f>
        <v>user12@movie.com</v>
      </c>
      <c r="C13" t="s">
        <v>209</v>
      </c>
      <c r="D13" t="s">
        <v>82</v>
      </c>
      <c r="E13" t="s">
        <v>82</v>
      </c>
      <c r="F13" s="6" t="str">
        <f t="shared" si="0"/>
        <v>INSERT INTO used_devices(id, user_id, device_id, created_at, updated_at) VALUES (DEFAULT, (SELECT id FROM users WHERE email = 'user12@movie.com'), (SELECT id FROM devices WHERE device_name = 'Tablet'), now(), now());</v>
      </c>
    </row>
    <row r="14" spans="1:6" x14ac:dyDescent="0.25">
      <c r="A14" t="s">
        <v>74</v>
      </c>
      <c r="B14" t="str">
        <f>users!B14</f>
        <v>user13@movie.com</v>
      </c>
      <c r="C14" t="s">
        <v>80</v>
      </c>
      <c r="D14" t="s">
        <v>82</v>
      </c>
      <c r="E14" t="s">
        <v>82</v>
      </c>
      <c r="F14" s="6" t="str">
        <f t="shared" si="0"/>
        <v>INSERT INTO used_devices(id, user_id, device_id, created_at, updated_at) VALUES (DEFAULT, (SELECT id FROM users WHERE email = 'user13@movie.com'), (SELECT id FROM devices WHERE device_name = 'Theatre'), now(), now());</v>
      </c>
    </row>
    <row r="15" spans="1:6" x14ac:dyDescent="0.25">
      <c r="A15" t="s">
        <v>74</v>
      </c>
      <c r="B15" t="str">
        <f>users!B15</f>
        <v>user14@movie.com</v>
      </c>
      <c r="C15" t="s">
        <v>77</v>
      </c>
      <c r="D15" t="s">
        <v>82</v>
      </c>
      <c r="E15" t="s">
        <v>82</v>
      </c>
      <c r="F15" s="6" t="str">
        <f t="shared" si="0"/>
        <v>INSERT INTO used_devices(id, user_id, device_id, created_at, updated_at) VALUES (DEFAULT, (SELECT id FROM users WHERE email = 'user14@movie.com'), (SELECT id FROM devices WHERE device_name = 'Laptop'), now(), now());</v>
      </c>
    </row>
    <row r="16" spans="1:6" x14ac:dyDescent="0.25">
      <c r="A16" t="s">
        <v>74</v>
      </c>
      <c r="B16" t="str">
        <f>users!B16</f>
        <v>user15@movie.com</v>
      </c>
      <c r="C16" t="s">
        <v>78</v>
      </c>
      <c r="D16" t="s">
        <v>82</v>
      </c>
      <c r="E16" t="s">
        <v>82</v>
      </c>
      <c r="F16" s="6" t="str">
        <f t="shared" si="0"/>
        <v>INSERT INTO used_devices(id, user_id, device_id, created_at, updated_at) VALUES (DEFAULT, (SELECT id FROM users WHERE email = 'user15@movie.com'), (SELECT id FROM devices WHERE device_name = 'Desktop'), now(), now());</v>
      </c>
    </row>
    <row r="17" spans="1:6" x14ac:dyDescent="0.25">
      <c r="A17" t="s">
        <v>74</v>
      </c>
      <c r="B17" t="str">
        <f>users!B17</f>
        <v>user16@movie.com</v>
      </c>
      <c r="C17" t="s">
        <v>79</v>
      </c>
      <c r="D17" t="s">
        <v>82</v>
      </c>
      <c r="E17" t="s">
        <v>82</v>
      </c>
      <c r="F17" s="6" t="str">
        <f t="shared" si="0"/>
        <v>INSERT INTO used_devices(id, user_id, device_id, created_at, updated_at) VALUES (DEFAULT, (SELECT id FROM users WHERE email = 'user16@movie.com'), (SELECT id FROM devices WHERE device_name = 'Television'), now(), now());</v>
      </c>
    </row>
    <row r="18" spans="1:6" x14ac:dyDescent="0.25">
      <c r="A18" t="s">
        <v>74</v>
      </c>
      <c r="B18" t="str">
        <f>users!B18</f>
        <v>user17@movie.com</v>
      </c>
      <c r="C18" t="s">
        <v>81</v>
      </c>
      <c r="D18" t="s">
        <v>82</v>
      </c>
      <c r="E18" t="s">
        <v>82</v>
      </c>
      <c r="F18" s="6" t="str">
        <f t="shared" si="0"/>
        <v>INSERT INTO used_devices(id, user_id, device_id, created_at, updated_at) VALUES (DEFAULT, (SELECT id FROM users WHERE email = 'user17@movie.com'), (SELECT id FROM devices WHERE device_name = 'Smartphone'), now(), now());</v>
      </c>
    </row>
    <row r="19" spans="1:6" x14ac:dyDescent="0.25">
      <c r="A19" t="s">
        <v>74</v>
      </c>
      <c r="B19" t="str">
        <f>users!B19</f>
        <v>user18@movie.com</v>
      </c>
      <c r="C19" t="s">
        <v>209</v>
      </c>
      <c r="D19" t="s">
        <v>82</v>
      </c>
      <c r="E19" t="s">
        <v>82</v>
      </c>
      <c r="F19" s="6" t="str">
        <f t="shared" si="0"/>
        <v>INSERT INTO used_devices(id, user_id, device_id, created_at, updated_at) VALUES (DEFAULT, (SELECT id FROM users WHERE email = 'user18@movie.com'), (SELECT id FROM devices WHERE device_name = 'Tablet'), now(), now());</v>
      </c>
    </row>
    <row r="20" spans="1:6" x14ac:dyDescent="0.25">
      <c r="A20" t="s">
        <v>74</v>
      </c>
      <c r="B20" t="str">
        <f>users!B20</f>
        <v>user19@movie.com</v>
      </c>
      <c r="C20" t="s">
        <v>80</v>
      </c>
      <c r="D20" t="s">
        <v>82</v>
      </c>
      <c r="E20" t="s">
        <v>82</v>
      </c>
      <c r="F20" s="6" t="str">
        <f t="shared" si="0"/>
        <v>INSERT INTO used_devices(id, user_id, device_id, created_at, updated_at) VALUES (DEFAULT, (SELECT id FROM users WHERE email = 'user19@movie.com'), (SELECT id FROM devices WHERE device_name = 'Theatre'), now(), now());</v>
      </c>
    </row>
    <row r="21" spans="1:6" x14ac:dyDescent="0.25">
      <c r="A21" t="s">
        <v>74</v>
      </c>
      <c r="B21" t="str">
        <f>users!B21</f>
        <v>user20@movie.com</v>
      </c>
      <c r="C21" t="s">
        <v>77</v>
      </c>
      <c r="D21" t="s">
        <v>82</v>
      </c>
      <c r="E21" t="s">
        <v>82</v>
      </c>
      <c r="F21" s="6" t="str">
        <f t="shared" si="0"/>
        <v>INSERT INTO used_devices(id, user_id, device_id, created_at, updated_at) VALUES (DEFAULT, (SELECT id FROM users WHERE email = 'user20@movie.com'), (SELECT id FROM devices WHERE device_name = 'Laptop'), now(), now());</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16" workbookViewId="0">
      <selection activeCell="E2" sqref="E2:E30"/>
    </sheetView>
  </sheetViews>
  <sheetFormatPr defaultRowHeight="15" x14ac:dyDescent="0.25"/>
  <cols>
    <col min="1" max="1" width="11.42578125" customWidth="1"/>
    <col min="2" max="2" width="14.28515625" bestFit="1" customWidth="1"/>
    <col min="3" max="4" width="11.42578125" customWidth="1"/>
    <col min="5" max="5" width="103.28515625" style="6" bestFit="1" customWidth="1"/>
  </cols>
  <sheetData>
    <row r="1" spans="1:5" x14ac:dyDescent="0.25">
      <c r="A1" s="2" t="s">
        <v>0</v>
      </c>
      <c r="B1" s="3" t="s">
        <v>20</v>
      </c>
      <c r="C1" s="3" t="s">
        <v>4</v>
      </c>
      <c r="D1" s="3" t="s">
        <v>5</v>
      </c>
      <c r="E1" s="5" t="s">
        <v>6</v>
      </c>
    </row>
    <row r="2" spans="1:5" x14ac:dyDescent="0.25">
      <c r="A2" t="s">
        <v>74</v>
      </c>
      <c r="B2" s="1" t="s">
        <v>21</v>
      </c>
      <c r="C2" t="s">
        <v>82</v>
      </c>
      <c r="D2" t="s">
        <v>82</v>
      </c>
      <c r="E2" s="6" t="str">
        <f xml:space="preserve"> "INSERT INTO genres("&amp;A$1&amp;", "&amp;B$1&amp;", "&amp;C$1&amp;", "&amp;D$1&amp;") VALUES ("&amp;A2&amp;", '"&amp;B2&amp;"', "&amp;C2&amp;", "&amp;D2&amp;");"</f>
        <v>INSERT INTO genres(id, genre_name, created_at, updated_at) VALUES (DEFAULT, 'Action', now(), now());</v>
      </c>
    </row>
    <row r="3" spans="1:5" x14ac:dyDescent="0.25">
      <c r="A3" t="s">
        <v>74</v>
      </c>
      <c r="B3" s="1" t="s">
        <v>22</v>
      </c>
      <c r="C3" t="s">
        <v>82</v>
      </c>
      <c r="D3" t="s">
        <v>82</v>
      </c>
      <c r="E3" s="6" t="str">
        <f t="shared" ref="E3:E30" si="0" xml:space="preserve"> "INSERT INTO genres("&amp;A$1&amp;", "&amp;B$1&amp;", "&amp;C$1&amp;", "&amp;D$1&amp;") VALUES ("&amp;A3&amp;", '"&amp;B3&amp;"', "&amp;C3&amp;", "&amp;D3&amp;");"</f>
        <v>INSERT INTO genres(id, genre_name, created_at, updated_at) VALUES (DEFAULT, 'Adventure', now(), now());</v>
      </c>
    </row>
    <row r="4" spans="1:5" x14ac:dyDescent="0.25">
      <c r="A4" t="s">
        <v>74</v>
      </c>
      <c r="B4" s="1" t="s">
        <v>23</v>
      </c>
      <c r="C4" t="s">
        <v>82</v>
      </c>
      <c r="D4" t="s">
        <v>82</v>
      </c>
      <c r="E4" s="6" t="str">
        <f t="shared" si="0"/>
        <v>INSERT INTO genres(id, genre_name, created_at, updated_at) VALUES (DEFAULT, 'Animation', now(), now());</v>
      </c>
    </row>
    <row r="5" spans="1:5" x14ac:dyDescent="0.25">
      <c r="A5" t="s">
        <v>74</v>
      </c>
      <c r="B5" s="1" t="s">
        <v>24</v>
      </c>
      <c r="C5" t="s">
        <v>82</v>
      </c>
      <c r="D5" t="s">
        <v>82</v>
      </c>
      <c r="E5" s="6" t="str">
        <f t="shared" si="0"/>
        <v>INSERT INTO genres(id, genre_name, created_at, updated_at) VALUES (DEFAULT, 'Biography', now(), now());</v>
      </c>
    </row>
    <row r="6" spans="1:5" x14ac:dyDescent="0.25">
      <c r="A6" t="s">
        <v>74</v>
      </c>
      <c r="B6" s="1" t="s">
        <v>25</v>
      </c>
      <c r="C6" t="s">
        <v>82</v>
      </c>
      <c r="D6" t="s">
        <v>82</v>
      </c>
      <c r="E6" s="6" t="str">
        <f t="shared" si="0"/>
        <v>INSERT INTO genres(id, genre_name, created_at, updated_at) VALUES (DEFAULT, 'Comedy', now(), now());</v>
      </c>
    </row>
    <row r="7" spans="1:5" x14ac:dyDescent="0.25">
      <c r="A7" t="s">
        <v>74</v>
      </c>
      <c r="B7" s="1" t="s">
        <v>26</v>
      </c>
      <c r="C7" t="s">
        <v>82</v>
      </c>
      <c r="D7" t="s">
        <v>82</v>
      </c>
      <c r="E7" s="6" t="str">
        <f t="shared" si="0"/>
        <v>INSERT INTO genres(id, genre_name, created_at, updated_at) VALUES (DEFAULT, 'Crime', now(), now());</v>
      </c>
    </row>
    <row r="8" spans="1:5" x14ac:dyDescent="0.25">
      <c r="A8" t="s">
        <v>74</v>
      </c>
      <c r="B8" s="1" t="s">
        <v>27</v>
      </c>
      <c r="C8" t="s">
        <v>82</v>
      </c>
      <c r="D8" t="s">
        <v>82</v>
      </c>
      <c r="E8" s="6" t="str">
        <f t="shared" si="0"/>
        <v>INSERT INTO genres(id, genre_name, created_at, updated_at) VALUES (DEFAULT, 'Documentary', now(), now());</v>
      </c>
    </row>
    <row r="9" spans="1:5" x14ac:dyDescent="0.25">
      <c r="A9" t="s">
        <v>74</v>
      </c>
      <c r="B9" s="1" t="s">
        <v>28</v>
      </c>
      <c r="C9" t="s">
        <v>82</v>
      </c>
      <c r="D9" t="s">
        <v>82</v>
      </c>
      <c r="E9" s="6" t="str">
        <f t="shared" si="0"/>
        <v>INSERT INTO genres(id, genre_name, created_at, updated_at) VALUES (DEFAULT, 'Drama', now(), now());</v>
      </c>
    </row>
    <row r="10" spans="1:5" x14ac:dyDescent="0.25">
      <c r="A10" t="s">
        <v>74</v>
      </c>
      <c r="B10" s="1" t="s">
        <v>29</v>
      </c>
      <c r="C10" t="s">
        <v>82</v>
      </c>
      <c r="D10" t="s">
        <v>82</v>
      </c>
      <c r="E10" s="6" t="str">
        <f t="shared" si="0"/>
        <v>INSERT INTO genres(id, genre_name, created_at, updated_at) VALUES (DEFAULT, 'Family', now(), now());</v>
      </c>
    </row>
    <row r="11" spans="1:5" x14ac:dyDescent="0.25">
      <c r="A11" t="s">
        <v>74</v>
      </c>
      <c r="B11" s="1" t="s">
        <v>30</v>
      </c>
      <c r="C11" t="s">
        <v>82</v>
      </c>
      <c r="D11" t="s">
        <v>82</v>
      </c>
      <c r="E11" s="6" t="str">
        <f t="shared" si="0"/>
        <v>INSERT INTO genres(id, genre_name, created_at, updated_at) VALUES (DEFAULT, 'Fantasy', now(), now());</v>
      </c>
    </row>
    <row r="12" spans="1:5" x14ac:dyDescent="0.25">
      <c r="A12" t="s">
        <v>74</v>
      </c>
      <c r="B12" s="1" t="s">
        <v>31</v>
      </c>
      <c r="C12" t="s">
        <v>82</v>
      </c>
      <c r="D12" t="s">
        <v>82</v>
      </c>
      <c r="E12" s="6" t="str">
        <f t="shared" si="0"/>
        <v>INSERT INTO genres(id, genre_name, created_at, updated_at) VALUES (DEFAULT, 'Film-Noir', now(), now());</v>
      </c>
    </row>
    <row r="13" spans="1:5" x14ac:dyDescent="0.25">
      <c r="A13" t="s">
        <v>74</v>
      </c>
      <c r="B13" s="1" t="s">
        <v>32</v>
      </c>
      <c r="C13" t="s">
        <v>82</v>
      </c>
      <c r="D13" t="s">
        <v>82</v>
      </c>
      <c r="E13" s="6" t="str">
        <f t="shared" si="0"/>
        <v>INSERT INTO genres(id, genre_name, created_at, updated_at) VALUES (DEFAULT, 'History', now(), now());</v>
      </c>
    </row>
    <row r="14" spans="1:5" x14ac:dyDescent="0.25">
      <c r="A14" t="s">
        <v>74</v>
      </c>
      <c r="B14" s="1" t="s">
        <v>33</v>
      </c>
      <c r="C14" t="s">
        <v>82</v>
      </c>
      <c r="D14" t="s">
        <v>82</v>
      </c>
      <c r="E14" s="6" t="str">
        <f t="shared" si="0"/>
        <v>INSERT INTO genres(id, genre_name, created_at, updated_at) VALUES (DEFAULT, 'Horror', now(), now());</v>
      </c>
    </row>
    <row r="15" spans="1:5" x14ac:dyDescent="0.25">
      <c r="A15" t="s">
        <v>74</v>
      </c>
      <c r="B15" s="1" t="s">
        <v>34</v>
      </c>
      <c r="C15" t="s">
        <v>82</v>
      </c>
      <c r="D15" t="s">
        <v>82</v>
      </c>
      <c r="E15" s="6" t="str">
        <f t="shared" si="0"/>
        <v>INSERT INTO genres(id, genre_name, created_at, updated_at) VALUES (DEFAULT, 'Romance', now(), now());</v>
      </c>
    </row>
    <row r="16" spans="1:5" x14ac:dyDescent="0.25">
      <c r="A16" t="s">
        <v>74</v>
      </c>
      <c r="B16" s="1" t="s">
        <v>35</v>
      </c>
      <c r="C16" t="s">
        <v>82</v>
      </c>
      <c r="D16" t="s">
        <v>82</v>
      </c>
      <c r="E16" s="6" t="str">
        <f t="shared" si="0"/>
        <v>INSERT INTO genres(id, genre_name, created_at, updated_at) VALUES (DEFAULT, 'Musical', now(), now());</v>
      </c>
    </row>
    <row r="17" spans="1:5" x14ac:dyDescent="0.25">
      <c r="A17" t="s">
        <v>74</v>
      </c>
      <c r="B17" s="1" t="s">
        <v>36</v>
      </c>
      <c r="C17" t="s">
        <v>82</v>
      </c>
      <c r="D17" t="s">
        <v>82</v>
      </c>
      <c r="E17" s="6" t="str">
        <f t="shared" si="0"/>
        <v>INSERT INTO genres(id, genre_name, created_at, updated_at) VALUES (DEFAULT, 'Mystery', now(), now());</v>
      </c>
    </row>
    <row r="18" spans="1:5" x14ac:dyDescent="0.25">
      <c r="A18" t="s">
        <v>74</v>
      </c>
      <c r="B18" s="1" t="s">
        <v>384</v>
      </c>
      <c r="C18" t="s">
        <v>82</v>
      </c>
      <c r="D18" t="s">
        <v>82</v>
      </c>
      <c r="E18" s="6" t="str">
        <f t="shared" si="0"/>
        <v>INSERT INTO genres(id, genre_name, created_at, updated_at) VALUES (DEFAULT, 'Sci-Fi', now(), now());</v>
      </c>
    </row>
    <row r="19" spans="1:5" x14ac:dyDescent="0.25">
      <c r="A19" t="s">
        <v>74</v>
      </c>
      <c r="B19" s="1" t="s">
        <v>38</v>
      </c>
      <c r="C19" t="s">
        <v>82</v>
      </c>
      <c r="D19" t="s">
        <v>82</v>
      </c>
      <c r="E19" s="6" t="str">
        <f t="shared" si="0"/>
        <v>INSERT INTO genres(id, genre_name, created_at, updated_at) VALUES (DEFAULT, 'Sport', now(), now());</v>
      </c>
    </row>
    <row r="20" spans="1:5" x14ac:dyDescent="0.25">
      <c r="A20" t="s">
        <v>74</v>
      </c>
      <c r="B20" s="1" t="s">
        <v>39</v>
      </c>
      <c r="C20" t="s">
        <v>82</v>
      </c>
      <c r="D20" t="s">
        <v>82</v>
      </c>
      <c r="E20" s="6" t="str">
        <f t="shared" si="0"/>
        <v>INSERT INTO genres(id, genre_name, created_at, updated_at) VALUES (DEFAULT, 'Thriller', now(), now());</v>
      </c>
    </row>
    <row r="21" spans="1:5" x14ac:dyDescent="0.25">
      <c r="A21" t="s">
        <v>74</v>
      </c>
      <c r="B21" s="1" t="s">
        <v>40</v>
      </c>
      <c r="C21" t="s">
        <v>82</v>
      </c>
      <c r="D21" t="s">
        <v>82</v>
      </c>
      <c r="E21" s="6" t="str">
        <f t="shared" si="0"/>
        <v>INSERT INTO genres(id, genre_name, created_at, updated_at) VALUES (DEFAULT, 'War', now(), now());</v>
      </c>
    </row>
    <row r="22" spans="1:5" x14ac:dyDescent="0.25">
      <c r="A22" t="s">
        <v>74</v>
      </c>
      <c r="B22" s="1" t="s">
        <v>41</v>
      </c>
      <c r="C22" t="s">
        <v>82</v>
      </c>
      <c r="D22" t="s">
        <v>82</v>
      </c>
      <c r="E22" s="6" t="str">
        <f t="shared" si="0"/>
        <v>INSERT INTO genres(id, genre_name, created_at, updated_at) VALUES (DEFAULT, 'Western', now(), now());</v>
      </c>
    </row>
    <row r="23" spans="1:5" x14ac:dyDescent="0.25">
      <c r="A23" t="s">
        <v>74</v>
      </c>
      <c r="B23" s="1" t="s">
        <v>42</v>
      </c>
      <c r="C23" t="s">
        <v>82</v>
      </c>
      <c r="D23" t="s">
        <v>82</v>
      </c>
      <c r="E23" s="6" t="str">
        <f t="shared" si="0"/>
        <v>INSERT INTO genres(id, genre_name, created_at, updated_at) VALUES (DEFAULT, 'Anime', now(), now());</v>
      </c>
    </row>
    <row r="24" spans="1:5" x14ac:dyDescent="0.25">
      <c r="A24" t="s">
        <v>74</v>
      </c>
      <c r="B24" s="1" t="s">
        <v>43</v>
      </c>
      <c r="C24" t="s">
        <v>82</v>
      </c>
      <c r="D24" t="s">
        <v>82</v>
      </c>
      <c r="E24" s="6" t="str">
        <f t="shared" si="0"/>
        <v>INSERT INTO genres(id, genre_name, created_at, updated_at) VALUES (DEFAULT, 'Adult', now(), now());</v>
      </c>
    </row>
    <row r="25" spans="1:5" x14ac:dyDescent="0.25">
      <c r="A25" t="s">
        <v>74</v>
      </c>
      <c r="B25" s="1" t="s">
        <v>44</v>
      </c>
      <c r="C25" t="s">
        <v>82</v>
      </c>
      <c r="D25" t="s">
        <v>82</v>
      </c>
      <c r="E25" s="6" t="str">
        <f t="shared" si="0"/>
        <v>INSERT INTO genres(id, genre_name, created_at, updated_at) VALUES (DEFAULT, 'Space', now(), now());</v>
      </c>
    </row>
    <row r="26" spans="1:5" x14ac:dyDescent="0.25">
      <c r="A26" t="s">
        <v>74</v>
      </c>
      <c r="B26" s="1" t="s">
        <v>45</v>
      </c>
      <c r="C26" t="s">
        <v>82</v>
      </c>
      <c r="D26" t="s">
        <v>82</v>
      </c>
      <c r="E26" s="6" t="str">
        <f t="shared" si="0"/>
        <v>INSERT INTO genres(id, genre_name, created_at, updated_at) VALUES (DEFAULT, 'Political', now(), now());</v>
      </c>
    </row>
    <row r="27" spans="1:5" x14ac:dyDescent="0.25">
      <c r="A27" t="s">
        <v>74</v>
      </c>
      <c r="B27" s="1" t="s">
        <v>46</v>
      </c>
      <c r="C27" t="s">
        <v>82</v>
      </c>
      <c r="D27" t="s">
        <v>82</v>
      </c>
      <c r="E27" s="6" t="str">
        <f t="shared" si="0"/>
        <v>INSERT INTO genres(id, genre_name, created_at, updated_at) VALUES (DEFAULT, 'Faith', now(), now());</v>
      </c>
    </row>
    <row r="28" spans="1:5" x14ac:dyDescent="0.25">
      <c r="A28" t="s">
        <v>74</v>
      </c>
      <c r="B28" s="1" t="s">
        <v>47</v>
      </c>
      <c r="C28" t="s">
        <v>82</v>
      </c>
      <c r="D28" t="s">
        <v>82</v>
      </c>
      <c r="E28" s="6" t="str">
        <f t="shared" si="0"/>
        <v>INSERT INTO genres(id, genre_name, created_at, updated_at) VALUES (DEFAULT, 'Independent', now(), now());</v>
      </c>
    </row>
    <row r="29" spans="1:5" x14ac:dyDescent="0.25">
      <c r="A29" t="s">
        <v>74</v>
      </c>
      <c r="B29" s="1" t="s">
        <v>48</v>
      </c>
      <c r="C29" t="s">
        <v>82</v>
      </c>
      <c r="D29" t="s">
        <v>82</v>
      </c>
      <c r="E29" s="6" t="str">
        <f t="shared" si="0"/>
        <v>INSERT INTO genres(id, genre_name, created_at, updated_at) VALUES (DEFAULT, 'Video Game', now(), now());</v>
      </c>
    </row>
    <row r="30" spans="1:5" x14ac:dyDescent="0.25">
      <c r="A30" t="s">
        <v>74</v>
      </c>
      <c r="B30" s="1" t="s">
        <v>49</v>
      </c>
      <c r="C30" t="s">
        <v>82</v>
      </c>
      <c r="D30" t="s">
        <v>82</v>
      </c>
      <c r="E30" s="6" t="str">
        <f t="shared" si="0"/>
        <v>INSERT INTO genres(id, genre_name, created_at, updated_at) VALUES (DEFAULT, 'Novel', now(), now());</v>
      </c>
    </row>
    <row r="31" spans="1:5" x14ac:dyDescent="0.25">
      <c r="B31"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52" workbookViewId="0">
      <selection activeCell="B3" sqref="B3"/>
    </sheetView>
  </sheetViews>
  <sheetFormatPr defaultRowHeight="15" x14ac:dyDescent="0.25"/>
  <cols>
    <col min="1" max="1" width="11.42578125" customWidth="1"/>
    <col min="2" max="2" width="94.140625" bestFit="1" customWidth="1"/>
    <col min="3" max="5" width="11.42578125" customWidth="1"/>
    <col min="6" max="6" width="245.42578125" style="6" bestFit="1" customWidth="1"/>
  </cols>
  <sheetData>
    <row r="1" spans="1:6" x14ac:dyDescent="0.25">
      <c r="A1" s="2" t="s">
        <v>0</v>
      </c>
      <c r="B1" s="3" t="s">
        <v>50</v>
      </c>
      <c r="C1" s="3" t="s">
        <v>381</v>
      </c>
      <c r="D1" s="3" t="s">
        <v>4</v>
      </c>
      <c r="E1" s="3" t="s">
        <v>5</v>
      </c>
      <c r="F1" s="5" t="s">
        <v>6</v>
      </c>
    </row>
    <row r="2" spans="1:6" x14ac:dyDescent="0.25">
      <c r="A2" t="s">
        <v>74</v>
      </c>
      <c r="B2" t="str">
        <f xml:space="preserve"> "(SELECT P.id FROM profiles P, users U WHERE U.id = P.user_id AND U.email = '"&amp;users!B2&amp;"')"</f>
        <v>(SELECT P.id FROM profiles P, users U WHERE U.id = P.user_id AND U.email = 'user1@movie.com')</v>
      </c>
      <c r="C2" s="1" t="s">
        <v>21</v>
      </c>
      <c r="D2" t="s">
        <v>82</v>
      </c>
      <c r="E2" t="s">
        <v>82</v>
      </c>
      <c r="F2" s="6" t="str">
        <f xml:space="preserve"> "INSERT INTO likes_genres("&amp;A$1&amp;", "&amp;B$1&amp;", "&amp;C$1&amp;", "&amp;D$1&amp;", "&amp;E$1&amp;") VALUES ("&amp;A2&amp;", "&amp;B2&amp;", (SELECT id FROM profiles WHERE genre_name = '"&amp;C2&amp;"'), "&amp;D2&amp;", "&amp;E2&amp;");"</f>
        <v>INSERT INTO likes_genres(id, profile_id, topic_id, created_at, updated_at) VALUES (DEFAULT, (SELECT P.id FROM profiles P, users U WHERE U.id = P.user_id AND U.email = 'user1@movie.com'), (SELECT id FROM profiles WHERE genre_name = 'Action'), now(), now());</v>
      </c>
    </row>
    <row r="3" spans="1:6" x14ac:dyDescent="0.25">
      <c r="A3" t="s">
        <v>74</v>
      </c>
      <c r="B3" t="str">
        <f xml:space="preserve"> "(SELECT P.id FROM profiles P, users U WHERE U.id = P.user_id AND U.email = '"&amp;users!B3&amp;"')"</f>
        <v>(SELECT P.id FROM profiles P, users U WHERE U.id = P.user_id AND U.email = 'user2@movie.com')</v>
      </c>
      <c r="C3" s="1" t="s">
        <v>22</v>
      </c>
      <c r="D3" t="s">
        <v>82</v>
      </c>
      <c r="E3" t="s">
        <v>82</v>
      </c>
      <c r="F3" s="6" t="str">
        <f t="shared" ref="F3:F66" si="0" xml:space="preserve"> "INSERT INTO likes_genres("&amp;A$1&amp;", "&amp;B$1&amp;", "&amp;C$1&amp;", "&amp;D$1&amp;", "&amp;E$1&amp;") VALUES ("&amp;A3&amp;", "&amp;B3&amp;", (SELECT id FROM profiles WHERE genre_name = '"&amp;C3&amp;"'), "&amp;D3&amp;", "&amp;E3&amp;");"</f>
        <v>INSERT INTO likes_genres(id, profile_id, topic_id, created_at, updated_at) VALUES (DEFAULT, (SELECT P.id FROM profiles P, users U WHERE U.id = P.user_id AND U.email = 'user2@movie.com'), (SELECT id FROM profiles WHERE genre_name = 'Adventure'), now(), now());</v>
      </c>
    </row>
    <row r="4" spans="1:6" x14ac:dyDescent="0.25">
      <c r="A4" t="s">
        <v>74</v>
      </c>
      <c r="B4" t="str">
        <f xml:space="preserve"> "(SELECT P.id FROM profiles P, users U WHERE U.id = P.user_id AND U.email = '"&amp;users!B4&amp;"')"</f>
        <v>(SELECT P.id FROM profiles P, users U WHERE U.id = P.user_id AND U.email = 'user3@movie.com')</v>
      </c>
      <c r="C4" s="1" t="s">
        <v>23</v>
      </c>
      <c r="D4" t="s">
        <v>82</v>
      </c>
      <c r="E4" t="s">
        <v>82</v>
      </c>
      <c r="F4" s="6" t="str">
        <f t="shared" si="0"/>
        <v>INSERT INTO likes_genres(id, profile_id, topic_id, created_at, updated_at) VALUES (DEFAULT, (SELECT P.id FROM profiles P, users U WHERE U.id = P.user_id AND U.email = 'user3@movie.com'), (SELECT id FROM profiles WHERE genre_name = 'Animation'), now(), now());</v>
      </c>
    </row>
    <row r="5" spans="1:6" x14ac:dyDescent="0.25">
      <c r="A5" t="s">
        <v>74</v>
      </c>
      <c r="B5" t="str">
        <f xml:space="preserve"> "(SELECT P.id FROM profiles P, users U WHERE U.id = P.user_id AND U.email = '"&amp;users!B5&amp;"')"</f>
        <v>(SELECT P.id FROM profiles P, users U WHERE U.id = P.user_id AND U.email = 'user4@movie.com')</v>
      </c>
      <c r="C5" s="1" t="s">
        <v>24</v>
      </c>
      <c r="D5" t="s">
        <v>82</v>
      </c>
      <c r="E5" t="s">
        <v>82</v>
      </c>
      <c r="F5" s="6" t="str">
        <f t="shared" si="0"/>
        <v>INSERT INTO likes_genres(id, profile_id, topic_id, created_at, updated_at) VALUES (DEFAULT, (SELECT P.id FROM profiles P, users U WHERE U.id = P.user_id AND U.email = 'user4@movie.com'), (SELECT id FROM profiles WHERE genre_name = 'Biography'), now(), now());</v>
      </c>
    </row>
    <row r="6" spans="1:6" x14ac:dyDescent="0.25">
      <c r="A6" t="s">
        <v>74</v>
      </c>
      <c r="B6" t="str">
        <f xml:space="preserve"> "(SELECT P.id FROM profiles P, users U WHERE U.id = P.user_id AND U.email = '"&amp;users!B6&amp;"')"</f>
        <v>(SELECT P.id FROM profiles P, users U WHERE U.id = P.user_id AND U.email = 'user5@movie.com')</v>
      </c>
      <c r="C6" s="1" t="s">
        <v>25</v>
      </c>
      <c r="D6" t="s">
        <v>82</v>
      </c>
      <c r="E6" t="s">
        <v>82</v>
      </c>
      <c r="F6" s="6" t="str">
        <f t="shared" si="0"/>
        <v>INSERT INTO likes_genres(id, profile_id, topic_id, created_at, updated_at) VALUES (DEFAULT, (SELECT P.id FROM profiles P, users U WHERE U.id = P.user_id AND U.email = 'user5@movie.com'), (SELECT id FROM profiles WHERE genre_name = 'Comedy'), now(), now());</v>
      </c>
    </row>
    <row r="7" spans="1:6" x14ac:dyDescent="0.25">
      <c r="A7" t="s">
        <v>74</v>
      </c>
      <c r="B7" t="str">
        <f xml:space="preserve"> "(SELECT P.id FROM profiles P, users U WHERE U.id = P.user_id AND U.email = '"&amp;users!B7&amp;"')"</f>
        <v>(SELECT P.id FROM profiles P, users U WHERE U.id = P.user_id AND U.email = 'user6@movie.com')</v>
      </c>
      <c r="C7" s="1" t="s">
        <v>26</v>
      </c>
      <c r="D7" t="s">
        <v>82</v>
      </c>
      <c r="E7" t="s">
        <v>82</v>
      </c>
      <c r="F7" s="6" t="str">
        <f t="shared" si="0"/>
        <v>INSERT INTO likes_genres(id, profile_id, topic_id, created_at, updated_at) VALUES (DEFAULT, (SELECT P.id FROM profiles P, users U WHERE U.id = P.user_id AND U.email = 'user6@movie.com'), (SELECT id FROM profiles WHERE genre_name = 'Crime'), now(), now());</v>
      </c>
    </row>
    <row r="8" spans="1:6" x14ac:dyDescent="0.25">
      <c r="A8" t="s">
        <v>74</v>
      </c>
      <c r="B8" t="str">
        <f xml:space="preserve"> "(SELECT P.id FROM profiles P, users U WHERE U.id = P.user_id AND U.email = '"&amp;users!B8&amp;"')"</f>
        <v>(SELECT P.id FROM profiles P, users U WHERE U.id = P.user_id AND U.email = 'user7@movie.com')</v>
      </c>
      <c r="C8" s="1" t="s">
        <v>27</v>
      </c>
      <c r="D8" t="s">
        <v>82</v>
      </c>
      <c r="E8" t="s">
        <v>82</v>
      </c>
      <c r="F8" s="6" t="str">
        <f t="shared" si="0"/>
        <v>INSERT INTO likes_genres(id, profile_id, topic_id, created_at, updated_at) VALUES (DEFAULT, (SELECT P.id FROM profiles P, users U WHERE U.id = P.user_id AND U.email = 'user7@movie.com'), (SELECT id FROM profiles WHERE genre_name = 'Documentary'), now(), now());</v>
      </c>
    </row>
    <row r="9" spans="1:6" x14ac:dyDescent="0.25">
      <c r="A9" t="s">
        <v>74</v>
      </c>
      <c r="B9" t="str">
        <f xml:space="preserve"> "(SELECT P.id FROM profiles P, users U WHERE U.id = P.user_id AND U.email = '"&amp;users!B9&amp;"')"</f>
        <v>(SELECT P.id FROM profiles P, users U WHERE U.id = P.user_id AND U.email = 'user8@movie.com')</v>
      </c>
      <c r="C9" s="1" t="s">
        <v>28</v>
      </c>
      <c r="D9" t="s">
        <v>82</v>
      </c>
      <c r="E9" t="s">
        <v>82</v>
      </c>
      <c r="F9" s="6" t="str">
        <f t="shared" si="0"/>
        <v>INSERT INTO likes_genres(id, profile_id, topic_id, created_at, updated_at) VALUES (DEFAULT, (SELECT P.id FROM profiles P, users U WHERE U.id = P.user_id AND U.email = 'user8@movie.com'), (SELECT id FROM profiles WHERE genre_name = 'Drama'), now(), now());</v>
      </c>
    </row>
    <row r="10" spans="1:6" x14ac:dyDescent="0.25">
      <c r="A10" t="s">
        <v>74</v>
      </c>
      <c r="B10" t="str">
        <f xml:space="preserve"> "(SELECT P.id FROM profiles P, users U WHERE U.id = P.user_id AND U.email = '"&amp;users!B10&amp;"')"</f>
        <v>(SELECT P.id FROM profiles P, users U WHERE U.id = P.user_id AND U.email = 'user9@movie.com')</v>
      </c>
      <c r="C10" s="1" t="s">
        <v>29</v>
      </c>
      <c r="D10" t="s">
        <v>82</v>
      </c>
      <c r="E10" t="s">
        <v>82</v>
      </c>
      <c r="F10" s="6" t="str">
        <f t="shared" si="0"/>
        <v>INSERT INTO likes_genres(id, profile_id, topic_id, created_at, updated_at) VALUES (DEFAULT, (SELECT P.id FROM profiles P, users U WHERE U.id = P.user_id AND U.email = 'user9@movie.com'), (SELECT id FROM profiles WHERE genre_name = 'Family'), now(), now());</v>
      </c>
    </row>
    <row r="11" spans="1:6" x14ac:dyDescent="0.25">
      <c r="A11" t="s">
        <v>74</v>
      </c>
      <c r="B11" t="str">
        <f xml:space="preserve"> "(SELECT P.id FROM profiles P, users U WHERE U.id = P.user_id AND U.email = '"&amp;users!B11&amp;"')"</f>
        <v>(SELECT P.id FROM profiles P, users U WHERE U.id = P.user_id AND U.email = 'user10@movie.com')</v>
      </c>
      <c r="C11" s="1" t="s">
        <v>30</v>
      </c>
      <c r="D11" t="s">
        <v>82</v>
      </c>
      <c r="E11" t="s">
        <v>82</v>
      </c>
      <c r="F11" s="6" t="str">
        <f t="shared" si="0"/>
        <v>INSERT INTO likes_genres(id, profile_id, topic_id, created_at, updated_at) VALUES (DEFAULT, (SELECT P.id FROM profiles P, users U WHERE U.id = P.user_id AND U.email = 'user10@movie.com'), (SELECT id FROM profiles WHERE genre_name = 'Fantasy'), now(), now());</v>
      </c>
    </row>
    <row r="12" spans="1:6" x14ac:dyDescent="0.25">
      <c r="A12" t="s">
        <v>74</v>
      </c>
      <c r="B12" t="str">
        <f xml:space="preserve"> "(SELECT P.id FROM profiles P, users U WHERE U.id = P.user_id AND U.email = '"&amp;users!B12&amp;"')"</f>
        <v>(SELECT P.id FROM profiles P, users U WHERE U.id = P.user_id AND U.email = 'user11@movie.com')</v>
      </c>
      <c r="C12" s="1" t="s">
        <v>31</v>
      </c>
      <c r="D12" t="s">
        <v>82</v>
      </c>
      <c r="E12" t="s">
        <v>82</v>
      </c>
      <c r="F12" s="6" t="str">
        <f t="shared" si="0"/>
        <v>INSERT INTO likes_genres(id, profile_id, topic_id, created_at, updated_at) VALUES (DEFAULT, (SELECT P.id FROM profiles P, users U WHERE U.id = P.user_id AND U.email = 'user11@movie.com'), (SELECT id FROM profiles WHERE genre_name = 'Film-Noir'), now(), now());</v>
      </c>
    </row>
    <row r="13" spans="1:6" x14ac:dyDescent="0.25">
      <c r="A13" t="s">
        <v>74</v>
      </c>
      <c r="B13" t="str">
        <f xml:space="preserve"> "(SELECT P.id FROM profiles P, users U WHERE U.id = P.user_id AND U.email = '"&amp;users!B13&amp;"')"</f>
        <v>(SELECT P.id FROM profiles P, users U WHERE U.id = P.user_id AND U.email = 'user12@movie.com')</v>
      </c>
      <c r="C13" s="1" t="s">
        <v>32</v>
      </c>
      <c r="D13" t="s">
        <v>82</v>
      </c>
      <c r="E13" t="s">
        <v>82</v>
      </c>
      <c r="F13" s="6" t="str">
        <f t="shared" si="0"/>
        <v>INSERT INTO likes_genres(id, profile_id, topic_id, created_at, updated_at) VALUES (DEFAULT, (SELECT P.id FROM profiles P, users U WHERE U.id = P.user_id AND U.email = 'user12@movie.com'), (SELECT id FROM profiles WHERE genre_name = 'History'), now(), now());</v>
      </c>
    </row>
    <row r="14" spans="1:6" x14ac:dyDescent="0.25">
      <c r="A14" t="s">
        <v>74</v>
      </c>
      <c r="B14" t="str">
        <f xml:space="preserve"> "(SELECT P.id FROM profiles P, users U WHERE U.id = P.user_id AND U.email = '"&amp;users!B14&amp;"')"</f>
        <v>(SELECT P.id FROM profiles P, users U WHERE U.id = P.user_id AND U.email = 'user13@movie.com')</v>
      </c>
      <c r="C14" s="1" t="s">
        <v>33</v>
      </c>
      <c r="D14" t="s">
        <v>82</v>
      </c>
      <c r="E14" t="s">
        <v>82</v>
      </c>
      <c r="F14" s="6" t="str">
        <f t="shared" si="0"/>
        <v>INSERT INTO likes_genres(id, profile_id, topic_id, created_at, updated_at) VALUES (DEFAULT, (SELECT P.id FROM profiles P, users U WHERE U.id = P.user_id AND U.email = 'user13@movie.com'), (SELECT id FROM profiles WHERE genre_name = 'Horror'), now(), now());</v>
      </c>
    </row>
    <row r="15" spans="1:6" x14ac:dyDescent="0.25">
      <c r="A15" t="s">
        <v>74</v>
      </c>
      <c r="B15" t="str">
        <f xml:space="preserve"> "(SELECT P.id FROM profiles P, users U WHERE U.id = P.user_id AND U.email = '"&amp;users!B15&amp;"')"</f>
        <v>(SELECT P.id FROM profiles P, users U WHERE U.id = P.user_id AND U.email = 'user14@movie.com')</v>
      </c>
      <c r="C15" s="1" t="s">
        <v>34</v>
      </c>
      <c r="D15" t="s">
        <v>82</v>
      </c>
      <c r="E15" t="s">
        <v>82</v>
      </c>
      <c r="F15" s="6" t="str">
        <f t="shared" si="0"/>
        <v>INSERT INTO likes_genres(id, profile_id, topic_id, created_at, updated_at) VALUES (DEFAULT, (SELECT P.id FROM profiles P, users U WHERE U.id = P.user_id AND U.email = 'user14@movie.com'), (SELECT id FROM profiles WHERE genre_name = 'Romance'), now(), now());</v>
      </c>
    </row>
    <row r="16" spans="1:6" x14ac:dyDescent="0.25">
      <c r="A16" t="s">
        <v>74</v>
      </c>
      <c r="B16" t="str">
        <f xml:space="preserve"> "(SELECT P.id FROM profiles P, users U WHERE U.id = P.user_id AND U.email = '"&amp;users!B16&amp;"')"</f>
        <v>(SELECT P.id FROM profiles P, users U WHERE U.id = P.user_id AND U.email = 'user15@movie.com')</v>
      </c>
      <c r="C16" s="1" t="s">
        <v>35</v>
      </c>
      <c r="D16" t="s">
        <v>82</v>
      </c>
      <c r="E16" t="s">
        <v>82</v>
      </c>
      <c r="F16" s="6" t="str">
        <f t="shared" si="0"/>
        <v>INSERT INTO likes_genres(id, profile_id, topic_id, created_at, updated_at) VALUES (DEFAULT, (SELECT P.id FROM profiles P, users U WHERE U.id = P.user_id AND U.email = 'user15@movie.com'), (SELECT id FROM profiles WHERE genre_name = 'Musical'), now(), now());</v>
      </c>
    </row>
    <row r="17" spans="1:6" x14ac:dyDescent="0.25">
      <c r="A17" t="s">
        <v>74</v>
      </c>
      <c r="B17" t="str">
        <f xml:space="preserve"> "(SELECT P.id FROM profiles P, users U WHERE U.id = P.user_id AND U.email = '"&amp;users!B17&amp;"')"</f>
        <v>(SELECT P.id FROM profiles P, users U WHERE U.id = P.user_id AND U.email = 'user16@movie.com')</v>
      </c>
      <c r="C17" s="1" t="s">
        <v>36</v>
      </c>
      <c r="D17" t="s">
        <v>82</v>
      </c>
      <c r="E17" t="s">
        <v>82</v>
      </c>
      <c r="F17" s="6" t="str">
        <f t="shared" si="0"/>
        <v>INSERT INTO likes_genres(id, profile_id, topic_id, created_at, updated_at) VALUES (DEFAULT, (SELECT P.id FROM profiles P, users U WHERE U.id = P.user_id AND U.email = 'user16@movie.com'), (SELECT id FROM profiles WHERE genre_name = 'Mystery'), now(), now());</v>
      </c>
    </row>
    <row r="18" spans="1:6" x14ac:dyDescent="0.25">
      <c r="A18" t="s">
        <v>74</v>
      </c>
      <c r="B18" t="str">
        <f xml:space="preserve"> "(SELECT P.id FROM profiles P, users U WHERE U.id = P.user_id AND U.email = '"&amp;users!B18&amp;"')"</f>
        <v>(SELECT P.id FROM profiles P, users U WHERE U.id = P.user_id AND U.email = 'user17@movie.com')</v>
      </c>
      <c r="C18" s="1" t="s">
        <v>37</v>
      </c>
      <c r="D18" t="s">
        <v>82</v>
      </c>
      <c r="E18" t="s">
        <v>82</v>
      </c>
      <c r="F18" s="6" t="str">
        <f t="shared" si="0"/>
        <v>INSERT INTO likes_genres(id, profile_id, topic_id, created_at, updated_at) VALUES (DEFAULT, (SELECT P.id FROM profiles P, users U WHERE U.id = P.user_id AND U.email = 'user17@movie.com'), (SELECT id FROM profiles WHERE genre_name = 'Science Fiction'), now(), now());</v>
      </c>
    </row>
    <row r="19" spans="1:6" x14ac:dyDescent="0.25">
      <c r="A19" t="s">
        <v>74</v>
      </c>
      <c r="B19" t="str">
        <f xml:space="preserve"> "(SELECT P.id FROM profiles P, users U WHERE U.id = P.user_id AND U.email = '"&amp;users!B19&amp;"')"</f>
        <v>(SELECT P.id FROM profiles P, users U WHERE U.id = P.user_id AND U.email = 'user18@movie.com')</v>
      </c>
      <c r="C19" s="1" t="s">
        <v>38</v>
      </c>
      <c r="D19" t="s">
        <v>82</v>
      </c>
      <c r="E19" t="s">
        <v>82</v>
      </c>
      <c r="F19" s="6" t="str">
        <f t="shared" si="0"/>
        <v>INSERT INTO likes_genres(id, profile_id, topic_id, created_at, updated_at) VALUES (DEFAULT, (SELECT P.id FROM profiles P, users U WHERE U.id = P.user_id AND U.email = 'user18@movie.com'), (SELECT id FROM profiles WHERE genre_name = 'Sport'), now(), now());</v>
      </c>
    </row>
    <row r="20" spans="1:6" x14ac:dyDescent="0.25">
      <c r="A20" t="s">
        <v>74</v>
      </c>
      <c r="B20" t="str">
        <f xml:space="preserve"> "(SELECT P.id FROM profiles P, users U WHERE U.id = P.user_id AND U.email = '"&amp;users!B20&amp;"')"</f>
        <v>(SELECT P.id FROM profiles P, users U WHERE U.id = P.user_id AND U.email = 'user19@movie.com')</v>
      </c>
      <c r="C20" s="1" t="s">
        <v>39</v>
      </c>
      <c r="D20" t="s">
        <v>82</v>
      </c>
      <c r="E20" t="s">
        <v>82</v>
      </c>
      <c r="F20" s="6" t="str">
        <f t="shared" si="0"/>
        <v>INSERT INTO likes_genres(id, profile_id, topic_id, created_at, updated_at) VALUES (DEFAULT, (SELECT P.id FROM profiles P, users U WHERE U.id = P.user_id AND U.email = 'user19@movie.com'), (SELECT id FROM profiles WHERE genre_name = 'Thriller'), now(), now());</v>
      </c>
    </row>
    <row r="21" spans="1:6" x14ac:dyDescent="0.25">
      <c r="A21" t="s">
        <v>74</v>
      </c>
      <c r="B21" t="str">
        <f xml:space="preserve"> "(SELECT P.id FROM profiles P, users U WHERE U.id = P.user_id AND U.email = '"&amp;users!B21&amp;"')"</f>
        <v>(SELECT P.id FROM profiles P, users U WHERE U.id = P.user_id AND U.email = 'user20@movie.com')</v>
      </c>
      <c r="C21" s="1" t="s">
        <v>40</v>
      </c>
      <c r="D21" t="s">
        <v>82</v>
      </c>
      <c r="E21" t="s">
        <v>82</v>
      </c>
      <c r="F21" s="6" t="str">
        <f t="shared" si="0"/>
        <v>INSERT INTO likes_genres(id, profile_id, topic_id, created_at, updated_at) VALUES (DEFAULT, (SELECT P.id FROM profiles P, users U WHERE U.id = P.user_id AND U.email = 'user20@movie.com'), (SELECT id FROM profiles WHERE genre_name = 'War'), now(), now());</v>
      </c>
    </row>
    <row r="22" spans="1:6" x14ac:dyDescent="0.25">
      <c r="A22" t="s">
        <v>74</v>
      </c>
      <c r="B22" t="str">
        <f xml:space="preserve"> "(SELECT P.id FROM profiles P, users U WHERE U.id = P.user_id AND U.email = '"&amp;users!B2&amp;"')"</f>
        <v>(SELECT P.id FROM profiles P, users U WHERE U.id = P.user_id AND U.email = 'user1@movie.com')</v>
      </c>
      <c r="C22" s="1" t="s">
        <v>41</v>
      </c>
      <c r="D22" t="s">
        <v>82</v>
      </c>
      <c r="E22" t="s">
        <v>82</v>
      </c>
      <c r="F22" s="6" t="str">
        <f t="shared" si="0"/>
        <v>INSERT INTO likes_genres(id, profile_id, topic_id, created_at, updated_at) VALUES (DEFAULT, (SELECT P.id FROM profiles P, users U WHERE U.id = P.user_id AND U.email = 'user1@movie.com'), (SELECT id FROM profiles WHERE genre_name = 'Western'), now(), now());</v>
      </c>
    </row>
    <row r="23" spans="1:6" x14ac:dyDescent="0.25">
      <c r="A23" t="s">
        <v>74</v>
      </c>
      <c r="B23" t="str">
        <f xml:space="preserve"> "(SELECT P.id FROM profiles P, users U WHERE U.id = P.user_id AND U.email = '"&amp;users!B3&amp;"')"</f>
        <v>(SELECT P.id FROM profiles P, users U WHERE U.id = P.user_id AND U.email = 'user2@movie.com')</v>
      </c>
      <c r="C23" s="1" t="s">
        <v>42</v>
      </c>
      <c r="D23" t="s">
        <v>82</v>
      </c>
      <c r="E23" t="s">
        <v>82</v>
      </c>
      <c r="F23" s="6" t="str">
        <f t="shared" si="0"/>
        <v>INSERT INTO likes_genres(id, profile_id, topic_id, created_at, updated_at) VALUES (DEFAULT, (SELECT P.id FROM profiles P, users U WHERE U.id = P.user_id AND U.email = 'user2@movie.com'), (SELECT id FROM profiles WHERE genre_name = 'Anime'), now(), now());</v>
      </c>
    </row>
    <row r="24" spans="1:6" x14ac:dyDescent="0.25">
      <c r="A24" t="s">
        <v>74</v>
      </c>
      <c r="B24" t="str">
        <f xml:space="preserve"> "(SELECT P.id FROM profiles P, users U WHERE U.id = P.user_id AND U.email = '"&amp;users!B4&amp;"')"</f>
        <v>(SELECT P.id FROM profiles P, users U WHERE U.id = P.user_id AND U.email = 'user3@movie.com')</v>
      </c>
      <c r="C24" s="1" t="s">
        <v>43</v>
      </c>
      <c r="D24" t="s">
        <v>82</v>
      </c>
      <c r="E24" t="s">
        <v>82</v>
      </c>
      <c r="F24" s="6" t="str">
        <f t="shared" si="0"/>
        <v>INSERT INTO likes_genres(id, profile_id, topic_id, created_at, updated_at) VALUES (DEFAULT, (SELECT P.id FROM profiles P, users U WHERE U.id = P.user_id AND U.email = 'user3@movie.com'), (SELECT id FROM profiles WHERE genre_name = 'Adult'), now(), now());</v>
      </c>
    </row>
    <row r="25" spans="1:6" x14ac:dyDescent="0.25">
      <c r="A25" t="s">
        <v>74</v>
      </c>
      <c r="B25" t="str">
        <f xml:space="preserve"> "(SELECT P.id FROM profiles P, users U WHERE U.id = P.user_id AND U.email = '"&amp;users!B5&amp;"')"</f>
        <v>(SELECT P.id FROM profiles P, users U WHERE U.id = P.user_id AND U.email = 'user4@movie.com')</v>
      </c>
      <c r="C25" s="1" t="s">
        <v>44</v>
      </c>
      <c r="D25" t="s">
        <v>82</v>
      </c>
      <c r="E25" t="s">
        <v>82</v>
      </c>
      <c r="F25" s="6" t="str">
        <f t="shared" si="0"/>
        <v>INSERT INTO likes_genres(id, profile_id, topic_id, created_at, updated_at) VALUES (DEFAULT, (SELECT P.id FROM profiles P, users U WHERE U.id = P.user_id AND U.email = 'user4@movie.com'), (SELECT id FROM profiles WHERE genre_name = 'Space'), now(), now());</v>
      </c>
    </row>
    <row r="26" spans="1:6" x14ac:dyDescent="0.25">
      <c r="A26" t="s">
        <v>74</v>
      </c>
      <c r="B26" t="str">
        <f xml:space="preserve"> "(SELECT P.id FROM profiles P, users U WHERE U.id = P.user_id AND U.email = '"&amp;users!B6&amp;"')"</f>
        <v>(SELECT P.id FROM profiles P, users U WHERE U.id = P.user_id AND U.email = 'user5@movie.com')</v>
      </c>
      <c r="C26" s="1" t="s">
        <v>45</v>
      </c>
      <c r="D26" t="s">
        <v>82</v>
      </c>
      <c r="E26" t="s">
        <v>82</v>
      </c>
      <c r="F26" s="6" t="str">
        <f t="shared" si="0"/>
        <v>INSERT INTO likes_genres(id, profile_id, topic_id, created_at, updated_at) VALUES (DEFAULT, (SELECT P.id FROM profiles P, users U WHERE U.id = P.user_id AND U.email = 'user5@movie.com'), (SELECT id FROM profiles WHERE genre_name = 'Political'), now(), now());</v>
      </c>
    </row>
    <row r="27" spans="1:6" x14ac:dyDescent="0.25">
      <c r="A27" t="s">
        <v>74</v>
      </c>
      <c r="B27" t="str">
        <f xml:space="preserve"> "(SELECT P.id FROM profiles P, users U WHERE U.id = P.user_id AND U.email = '"&amp;users!B7&amp;"')"</f>
        <v>(SELECT P.id FROM profiles P, users U WHERE U.id = P.user_id AND U.email = 'user6@movie.com')</v>
      </c>
      <c r="C27" s="1" t="s">
        <v>46</v>
      </c>
      <c r="D27" t="s">
        <v>82</v>
      </c>
      <c r="E27" t="s">
        <v>82</v>
      </c>
      <c r="F27" s="6" t="str">
        <f t="shared" si="0"/>
        <v>INSERT INTO likes_genres(id, profile_id, topic_id, created_at, updated_at) VALUES (DEFAULT, (SELECT P.id FROM profiles P, users U WHERE U.id = P.user_id AND U.email = 'user6@movie.com'), (SELECT id FROM profiles WHERE genre_name = 'Faith'), now(), now());</v>
      </c>
    </row>
    <row r="28" spans="1:6" x14ac:dyDescent="0.25">
      <c r="A28" t="s">
        <v>74</v>
      </c>
      <c r="B28" t="str">
        <f xml:space="preserve"> "(SELECT P.id FROM profiles P, users U WHERE U.id = P.user_id AND U.email = '"&amp;users!B8&amp;"')"</f>
        <v>(SELECT P.id FROM profiles P, users U WHERE U.id = P.user_id AND U.email = 'user7@movie.com')</v>
      </c>
      <c r="C28" s="1" t="s">
        <v>47</v>
      </c>
      <c r="D28" t="s">
        <v>82</v>
      </c>
      <c r="E28" t="s">
        <v>82</v>
      </c>
      <c r="F28" s="6" t="str">
        <f t="shared" si="0"/>
        <v>INSERT INTO likes_genres(id, profile_id, topic_id, created_at, updated_at) VALUES (DEFAULT, (SELECT P.id FROM profiles P, users U WHERE U.id = P.user_id AND U.email = 'user7@movie.com'), (SELECT id FROM profiles WHERE genre_name = 'Independent'), now(), now());</v>
      </c>
    </row>
    <row r="29" spans="1:6" x14ac:dyDescent="0.25">
      <c r="A29" t="s">
        <v>74</v>
      </c>
      <c r="B29" t="str">
        <f xml:space="preserve"> "(SELECT P.id FROM profiles P, users U WHERE U.id = P.user_id AND U.email = '"&amp;users!B9&amp;"')"</f>
        <v>(SELECT P.id FROM profiles P, users U WHERE U.id = P.user_id AND U.email = 'user8@movie.com')</v>
      </c>
      <c r="C29" s="1" t="s">
        <v>48</v>
      </c>
      <c r="D29" t="s">
        <v>82</v>
      </c>
      <c r="E29" t="s">
        <v>82</v>
      </c>
      <c r="F29" s="6" t="str">
        <f t="shared" si="0"/>
        <v>INSERT INTO likes_genres(id, profile_id, topic_id, created_at, updated_at) VALUES (DEFAULT, (SELECT P.id FROM profiles P, users U WHERE U.id = P.user_id AND U.email = 'user8@movie.com'), (SELECT id FROM profiles WHERE genre_name = 'Video Game'), now(), now());</v>
      </c>
    </row>
    <row r="30" spans="1:6" x14ac:dyDescent="0.25">
      <c r="A30" t="s">
        <v>74</v>
      </c>
      <c r="B30" t="str">
        <f xml:space="preserve"> "(SELECT P.id FROM profiles P, users U WHERE U.id = P.user_id AND U.email = '"&amp;users!B10&amp;"')"</f>
        <v>(SELECT P.id FROM profiles P, users U WHERE U.id = P.user_id AND U.email = 'user9@movie.com')</v>
      </c>
      <c r="C30" s="1" t="s">
        <v>49</v>
      </c>
      <c r="D30" t="s">
        <v>82</v>
      </c>
      <c r="E30" t="s">
        <v>82</v>
      </c>
      <c r="F30" s="6" t="str">
        <f t="shared" si="0"/>
        <v>INSERT INTO likes_genres(id, profile_id, topic_id, created_at, updated_at) VALUES (DEFAULT, (SELECT P.id FROM profiles P, users U WHERE U.id = P.user_id AND U.email = 'user9@movie.com'), (SELECT id FROM profiles WHERE genre_name = 'Novel'), now(), now());</v>
      </c>
    </row>
    <row r="31" spans="1:6" x14ac:dyDescent="0.25">
      <c r="A31" t="s">
        <v>74</v>
      </c>
      <c r="B31" t="str">
        <f xml:space="preserve"> "(SELECT P.id FROM profiles P, users U WHERE U.id = P.user_id AND U.email = '"&amp;users!B11&amp;"')"</f>
        <v>(SELECT P.id FROM profiles P, users U WHERE U.id = P.user_id AND U.email = 'user10@movie.com')</v>
      </c>
      <c r="C31" s="1" t="s">
        <v>21</v>
      </c>
      <c r="D31" t="s">
        <v>82</v>
      </c>
      <c r="E31" t="s">
        <v>82</v>
      </c>
      <c r="F31" s="6" t="str">
        <f t="shared" si="0"/>
        <v>INSERT INTO likes_genres(id, profile_id, topic_id, created_at, updated_at) VALUES (DEFAULT, (SELECT P.id FROM profiles P, users U WHERE U.id = P.user_id AND U.email = 'user10@movie.com'), (SELECT id FROM profiles WHERE genre_name = 'Action'), now(), now());</v>
      </c>
    </row>
    <row r="32" spans="1:6" x14ac:dyDescent="0.25">
      <c r="A32" t="s">
        <v>74</v>
      </c>
      <c r="B32" t="str">
        <f xml:space="preserve"> "(SELECT P.id FROM profiles P, users U WHERE U.id = P.user_id AND U.email = '"&amp;users!B12&amp;"')"</f>
        <v>(SELECT P.id FROM profiles P, users U WHERE U.id = P.user_id AND U.email = 'user11@movie.com')</v>
      </c>
      <c r="C32" s="1" t="s">
        <v>22</v>
      </c>
      <c r="D32" t="s">
        <v>82</v>
      </c>
      <c r="E32" t="s">
        <v>82</v>
      </c>
      <c r="F32" s="6" t="str">
        <f t="shared" si="0"/>
        <v>INSERT INTO likes_genres(id, profile_id, topic_id, created_at, updated_at) VALUES (DEFAULT, (SELECT P.id FROM profiles P, users U WHERE U.id = P.user_id AND U.email = 'user11@movie.com'), (SELECT id FROM profiles WHERE genre_name = 'Adventure'), now(), now());</v>
      </c>
    </row>
    <row r="33" spans="1:6" x14ac:dyDescent="0.25">
      <c r="A33" t="s">
        <v>74</v>
      </c>
      <c r="B33" t="str">
        <f xml:space="preserve"> "(SELECT P.id FROM profiles P, users U WHERE U.id = P.user_id AND U.email = '"&amp;users!B13&amp;"')"</f>
        <v>(SELECT P.id FROM profiles P, users U WHERE U.id = P.user_id AND U.email = 'user12@movie.com')</v>
      </c>
      <c r="C33" s="1" t="s">
        <v>23</v>
      </c>
      <c r="D33" t="s">
        <v>82</v>
      </c>
      <c r="E33" t="s">
        <v>82</v>
      </c>
      <c r="F33" s="6" t="str">
        <f t="shared" si="0"/>
        <v>INSERT INTO likes_genres(id, profile_id, topic_id, created_at, updated_at) VALUES (DEFAULT, (SELECT P.id FROM profiles P, users U WHERE U.id = P.user_id AND U.email = 'user12@movie.com'), (SELECT id FROM profiles WHERE genre_name = 'Animation'), now(), now());</v>
      </c>
    </row>
    <row r="34" spans="1:6" x14ac:dyDescent="0.25">
      <c r="A34" t="s">
        <v>74</v>
      </c>
      <c r="B34" t="str">
        <f xml:space="preserve"> "(SELECT P.id FROM profiles P, users U WHERE U.id = P.user_id AND U.email = '"&amp;users!B14&amp;"')"</f>
        <v>(SELECT P.id FROM profiles P, users U WHERE U.id = P.user_id AND U.email = 'user13@movie.com')</v>
      </c>
      <c r="C34" s="1" t="s">
        <v>24</v>
      </c>
      <c r="D34" t="s">
        <v>82</v>
      </c>
      <c r="E34" t="s">
        <v>82</v>
      </c>
      <c r="F34" s="6" t="str">
        <f t="shared" si="0"/>
        <v>INSERT INTO likes_genres(id, profile_id, topic_id, created_at, updated_at) VALUES (DEFAULT, (SELECT P.id FROM profiles P, users U WHERE U.id = P.user_id AND U.email = 'user13@movie.com'), (SELECT id FROM profiles WHERE genre_name = 'Biography'), now(), now());</v>
      </c>
    </row>
    <row r="35" spans="1:6" x14ac:dyDescent="0.25">
      <c r="A35" t="s">
        <v>74</v>
      </c>
      <c r="B35" t="str">
        <f xml:space="preserve"> "(SELECT P.id FROM profiles P, users U WHERE U.id = P.user_id AND U.email = '"&amp;users!B15&amp;"')"</f>
        <v>(SELECT P.id FROM profiles P, users U WHERE U.id = P.user_id AND U.email = 'user14@movie.com')</v>
      </c>
      <c r="C35" s="1" t="s">
        <v>25</v>
      </c>
      <c r="D35" t="s">
        <v>82</v>
      </c>
      <c r="E35" t="s">
        <v>82</v>
      </c>
      <c r="F35" s="6" t="str">
        <f t="shared" si="0"/>
        <v>INSERT INTO likes_genres(id, profile_id, topic_id, created_at, updated_at) VALUES (DEFAULT, (SELECT P.id FROM profiles P, users U WHERE U.id = P.user_id AND U.email = 'user14@movie.com'), (SELECT id FROM profiles WHERE genre_name = 'Comedy'), now(), now());</v>
      </c>
    </row>
    <row r="36" spans="1:6" x14ac:dyDescent="0.25">
      <c r="A36" t="s">
        <v>74</v>
      </c>
      <c r="B36" t="str">
        <f xml:space="preserve"> "(SELECT P.id FROM profiles P, users U WHERE U.id = P.user_id AND U.email = '"&amp;users!B16&amp;"')"</f>
        <v>(SELECT P.id FROM profiles P, users U WHERE U.id = P.user_id AND U.email = 'user15@movie.com')</v>
      </c>
      <c r="C36" s="1" t="s">
        <v>26</v>
      </c>
      <c r="D36" t="s">
        <v>82</v>
      </c>
      <c r="E36" t="s">
        <v>82</v>
      </c>
      <c r="F36" s="6" t="str">
        <f t="shared" si="0"/>
        <v>INSERT INTO likes_genres(id, profile_id, topic_id, created_at, updated_at) VALUES (DEFAULT, (SELECT P.id FROM profiles P, users U WHERE U.id = P.user_id AND U.email = 'user15@movie.com'), (SELECT id FROM profiles WHERE genre_name = 'Crime'), now(), now());</v>
      </c>
    </row>
    <row r="37" spans="1:6" x14ac:dyDescent="0.25">
      <c r="A37" t="s">
        <v>74</v>
      </c>
      <c r="B37" t="str">
        <f xml:space="preserve"> "(SELECT P.id FROM profiles P, users U WHERE U.id = P.user_id AND U.email = '"&amp;users!B17&amp;"')"</f>
        <v>(SELECT P.id FROM profiles P, users U WHERE U.id = P.user_id AND U.email = 'user16@movie.com')</v>
      </c>
      <c r="C37" s="1" t="s">
        <v>27</v>
      </c>
      <c r="D37" t="s">
        <v>82</v>
      </c>
      <c r="E37" t="s">
        <v>82</v>
      </c>
      <c r="F37" s="6" t="str">
        <f t="shared" si="0"/>
        <v>INSERT INTO likes_genres(id, profile_id, topic_id, created_at, updated_at) VALUES (DEFAULT, (SELECT P.id FROM profiles P, users U WHERE U.id = P.user_id AND U.email = 'user16@movie.com'), (SELECT id FROM profiles WHERE genre_name = 'Documentary'), now(), now());</v>
      </c>
    </row>
    <row r="38" spans="1:6" x14ac:dyDescent="0.25">
      <c r="A38" t="s">
        <v>74</v>
      </c>
      <c r="B38" t="str">
        <f xml:space="preserve"> "(SELECT P.id FROM profiles P, users U WHERE U.id = P.user_id AND U.email = '"&amp;users!B18&amp;"')"</f>
        <v>(SELECT P.id FROM profiles P, users U WHERE U.id = P.user_id AND U.email = 'user17@movie.com')</v>
      </c>
      <c r="C38" s="1" t="s">
        <v>28</v>
      </c>
      <c r="D38" t="s">
        <v>82</v>
      </c>
      <c r="E38" t="s">
        <v>82</v>
      </c>
      <c r="F38" s="6" t="str">
        <f t="shared" si="0"/>
        <v>INSERT INTO likes_genres(id, profile_id, topic_id, created_at, updated_at) VALUES (DEFAULT, (SELECT P.id FROM profiles P, users U WHERE U.id = P.user_id AND U.email = 'user17@movie.com'), (SELECT id FROM profiles WHERE genre_name = 'Drama'), now(), now());</v>
      </c>
    </row>
    <row r="39" spans="1:6" x14ac:dyDescent="0.25">
      <c r="A39" t="s">
        <v>74</v>
      </c>
      <c r="B39" t="str">
        <f xml:space="preserve"> "(SELECT P.id FROM profiles P, users U WHERE U.id = P.user_id AND U.email = '"&amp;users!B19&amp;"')"</f>
        <v>(SELECT P.id FROM profiles P, users U WHERE U.id = P.user_id AND U.email = 'user18@movie.com')</v>
      </c>
      <c r="C39" s="1" t="s">
        <v>29</v>
      </c>
      <c r="D39" t="s">
        <v>82</v>
      </c>
      <c r="E39" t="s">
        <v>82</v>
      </c>
      <c r="F39" s="6" t="str">
        <f t="shared" si="0"/>
        <v>INSERT INTO likes_genres(id, profile_id, topic_id, created_at, updated_at) VALUES (DEFAULT, (SELECT P.id FROM profiles P, users U WHERE U.id = P.user_id AND U.email = 'user18@movie.com'), (SELECT id FROM profiles WHERE genre_name = 'Family'), now(), now());</v>
      </c>
    </row>
    <row r="40" spans="1:6" x14ac:dyDescent="0.25">
      <c r="A40" t="s">
        <v>74</v>
      </c>
      <c r="B40" t="str">
        <f xml:space="preserve"> "(SELECT P.id FROM profiles P, users U WHERE U.id = P.user_id AND U.email = '"&amp;users!B20&amp;"')"</f>
        <v>(SELECT P.id FROM profiles P, users U WHERE U.id = P.user_id AND U.email = 'user19@movie.com')</v>
      </c>
      <c r="C40" s="1" t="s">
        <v>30</v>
      </c>
      <c r="D40" t="s">
        <v>82</v>
      </c>
      <c r="E40" t="s">
        <v>82</v>
      </c>
      <c r="F40" s="6" t="str">
        <f t="shared" si="0"/>
        <v>INSERT INTO likes_genres(id, profile_id, topic_id, created_at, updated_at) VALUES (DEFAULT, (SELECT P.id FROM profiles P, users U WHERE U.id = P.user_id AND U.email = 'user19@movie.com'), (SELECT id FROM profiles WHERE genre_name = 'Fantasy'), now(), now());</v>
      </c>
    </row>
    <row r="41" spans="1:6" x14ac:dyDescent="0.25">
      <c r="A41" t="s">
        <v>74</v>
      </c>
      <c r="B41" t="str">
        <f xml:space="preserve"> "(SELECT P.id FROM profiles P, users U WHERE U.id = P.user_id AND U.email = '"&amp;users!B21&amp;"')"</f>
        <v>(SELECT P.id FROM profiles P, users U WHERE U.id = P.user_id AND U.email = 'user20@movie.com')</v>
      </c>
      <c r="C41" s="1" t="s">
        <v>31</v>
      </c>
      <c r="D41" t="s">
        <v>82</v>
      </c>
      <c r="E41" t="s">
        <v>82</v>
      </c>
      <c r="F41" s="6" t="str">
        <f t="shared" si="0"/>
        <v>INSERT INTO likes_genres(id, profile_id, topic_id, created_at, updated_at) VALUES (DEFAULT, (SELECT P.id FROM profiles P, users U WHERE U.id = P.user_id AND U.email = 'user20@movie.com'), (SELECT id FROM profiles WHERE genre_name = 'Film-Noir'), now(), now());</v>
      </c>
    </row>
    <row r="42" spans="1:6" x14ac:dyDescent="0.25">
      <c r="A42" t="s">
        <v>74</v>
      </c>
      <c r="B42" t="str">
        <f xml:space="preserve"> "(SELECT P.id FROM profiles P, users U WHERE U.id = P.user_id AND U.email = '"&amp;users!B2&amp;"')"</f>
        <v>(SELECT P.id FROM profiles P, users U WHERE U.id = P.user_id AND U.email = 'user1@movie.com')</v>
      </c>
      <c r="C42" s="1" t="s">
        <v>32</v>
      </c>
      <c r="D42" t="s">
        <v>82</v>
      </c>
      <c r="E42" t="s">
        <v>82</v>
      </c>
      <c r="F42" s="6" t="str">
        <f t="shared" si="0"/>
        <v>INSERT INTO likes_genres(id, profile_id, topic_id, created_at, updated_at) VALUES (DEFAULT, (SELECT P.id FROM profiles P, users U WHERE U.id = P.user_id AND U.email = 'user1@movie.com'), (SELECT id FROM profiles WHERE genre_name = 'History'), now(), now());</v>
      </c>
    </row>
    <row r="43" spans="1:6" x14ac:dyDescent="0.25">
      <c r="A43" t="s">
        <v>74</v>
      </c>
      <c r="B43" t="str">
        <f xml:space="preserve"> "(SELECT P.id FROM profiles P, users U WHERE U.id = P.user_id AND U.email = '"&amp;users!B3&amp;"')"</f>
        <v>(SELECT P.id FROM profiles P, users U WHERE U.id = P.user_id AND U.email = 'user2@movie.com')</v>
      </c>
      <c r="C43" s="1" t="s">
        <v>33</v>
      </c>
      <c r="D43" t="s">
        <v>82</v>
      </c>
      <c r="E43" t="s">
        <v>82</v>
      </c>
      <c r="F43" s="6" t="str">
        <f t="shared" si="0"/>
        <v>INSERT INTO likes_genres(id, profile_id, topic_id, created_at, updated_at) VALUES (DEFAULT, (SELECT P.id FROM profiles P, users U WHERE U.id = P.user_id AND U.email = 'user2@movie.com'), (SELECT id FROM profiles WHERE genre_name = 'Horror'), now(), now());</v>
      </c>
    </row>
    <row r="44" spans="1:6" x14ac:dyDescent="0.25">
      <c r="A44" t="s">
        <v>74</v>
      </c>
      <c r="B44" t="str">
        <f xml:space="preserve"> "(SELECT P.id FROM profiles P, users U WHERE U.id = P.user_id AND U.email = '"&amp;users!B4&amp;"')"</f>
        <v>(SELECT P.id FROM profiles P, users U WHERE U.id = P.user_id AND U.email = 'user3@movie.com')</v>
      </c>
      <c r="C44" s="1" t="s">
        <v>34</v>
      </c>
      <c r="D44" t="s">
        <v>82</v>
      </c>
      <c r="E44" t="s">
        <v>82</v>
      </c>
      <c r="F44" s="6" t="str">
        <f t="shared" si="0"/>
        <v>INSERT INTO likes_genres(id, profile_id, topic_id, created_at, updated_at) VALUES (DEFAULT, (SELECT P.id FROM profiles P, users U WHERE U.id = P.user_id AND U.email = 'user3@movie.com'), (SELECT id FROM profiles WHERE genre_name = 'Romance'), now(), now());</v>
      </c>
    </row>
    <row r="45" spans="1:6" x14ac:dyDescent="0.25">
      <c r="A45" t="s">
        <v>74</v>
      </c>
      <c r="B45" t="str">
        <f xml:space="preserve"> "(SELECT P.id FROM profiles P, users U WHERE U.id = P.user_id AND U.email = '"&amp;users!B5&amp;"')"</f>
        <v>(SELECT P.id FROM profiles P, users U WHERE U.id = P.user_id AND U.email = 'user4@movie.com')</v>
      </c>
      <c r="C45" s="1" t="s">
        <v>35</v>
      </c>
      <c r="D45" t="s">
        <v>82</v>
      </c>
      <c r="E45" t="s">
        <v>82</v>
      </c>
      <c r="F45" s="6" t="str">
        <f t="shared" si="0"/>
        <v>INSERT INTO likes_genres(id, profile_id, topic_id, created_at, updated_at) VALUES (DEFAULT, (SELECT P.id FROM profiles P, users U WHERE U.id = P.user_id AND U.email = 'user4@movie.com'), (SELECT id FROM profiles WHERE genre_name = 'Musical'), now(), now());</v>
      </c>
    </row>
    <row r="46" spans="1:6" x14ac:dyDescent="0.25">
      <c r="A46" t="s">
        <v>74</v>
      </c>
      <c r="B46" t="str">
        <f xml:space="preserve"> "(SELECT P.id FROM profiles P, users U WHERE U.id = P.user_id AND U.email = '"&amp;users!B6&amp;"')"</f>
        <v>(SELECT P.id FROM profiles P, users U WHERE U.id = P.user_id AND U.email = 'user5@movie.com')</v>
      </c>
      <c r="C46" s="1" t="s">
        <v>36</v>
      </c>
      <c r="D46" t="s">
        <v>82</v>
      </c>
      <c r="E46" t="s">
        <v>82</v>
      </c>
      <c r="F46" s="6" t="str">
        <f t="shared" si="0"/>
        <v>INSERT INTO likes_genres(id, profile_id, topic_id, created_at, updated_at) VALUES (DEFAULT, (SELECT P.id FROM profiles P, users U WHERE U.id = P.user_id AND U.email = 'user5@movie.com'), (SELECT id FROM profiles WHERE genre_name = 'Mystery'), now(), now());</v>
      </c>
    </row>
    <row r="47" spans="1:6" x14ac:dyDescent="0.25">
      <c r="A47" t="s">
        <v>74</v>
      </c>
      <c r="B47" t="str">
        <f xml:space="preserve"> "(SELECT P.id FROM profiles P, users U WHERE U.id = P.user_id AND U.email = '"&amp;users!B7&amp;"')"</f>
        <v>(SELECT P.id FROM profiles P, users U WHERE U.id = P.user_id AND U.email = 'user6@movie.com')</v>
      </c>
      <c r="C47" s="1" t="s">
        <v>37</v>
      </c>
      <c r="D47" t="s">
        <v>82</v>
      </c>
      <c r="E47" t="s">
        <v>82</v>
      </c>
      <c r="F47" s="6" t="str">
        <f t="shared" si="0"/>
        <v>INSERT INTO likes_genres(id, profile_id, topic_id, created_at, updated_at) VALUES (DEFAULT, (SELECT P.id FROM profiles P, users U WHERE U.id = P.user_id AND U.email = 'user6@movie.com'), (SELECT id FROM profiles WHERE genre_name = 'Science Fiction'), now(), now());</v>
      </c>
    </row>
    <row r="48" spans="1:6" x14ac:dyDescent="0.25">
      <c r="A48" t="s">
        <v>74</v>
      </c>
      <c r="B48" t="str">
        <f xml:space="preserve"> "(SELECT P.id FROM profiles P, users U WHERE U.id = P.user_id AND U.email = '"&amp;users!B8&amp;"')"</f>
        <v>(SELECT P.id FROM profiles P, users U WHERE U.id = P.user_id AND U.email = 'user7@movie.com')</v>
      </c>
      <c r="C48" s="1" t="s">
        <v>38</v>
      </c>
      <c r="D48" t="s">
        <v>82</v>
      </c>
      <c r="E48" t="s">
        <v>82</v>
      </c>
      <c r="F48" s="6" t="str">
        <f t="shared" si="0"/>
        <v>INSERT INTO likes_genres(id, profile_id, topic_id, created_at, updated_at) VALUES (DEFAULT, (SELECT P.id FROM profiles P, users U WHERE U.id = P.user_id AND U.email = 'user7@movie.com'), (SELECT id FROM profiles WHERE genre_name = 'Sport'), now(), now());</v>
      </c>
    </row>
    <row r="49" spans="1:6" x14ac:dyDescent="0.25">
      <c r="A49" t="s">
        <v>74</v>
      </c>
      <c r="B49" t="str">
        <f xml:space="preserve"> "(SELECT P.id FROM profiles P, users U WHERE U.id = P.user_id AND U.email = '"&amp;users!B9&amp;"')"</f>
        <v>(SELECT P.id FROM profiles P, users U WHERE U.id = P.user_id AND U.email = 'user8@movie.com')</v>
      </c>
      <c r="C49" s="1" t="s">
        <v>39</v>
      </c>
      <c r="D49" t="s">
        <v>82</v>
      </c>
      <c r="E49" t="s">
        <v>82</v>
      </c>
      <c r="F49" s="6" t="str">
        <f t="shared" si="0"/>
        <v>INSERT INTO likes_genres(id, profile_id, topic_id, created_at, updated_at) VALUES (DEFAULT, (SELECT P.id FROM profiles P, users U WHERE U.id = P.user_id AND U.email = 'user8@movie.com'), (SELECT id FROM profiles WHERE genre_name = 'Thriller'), now(), now());</v>
      </c>
    </row>
    <row r="50" spans="1:6" x14ac:dyDescent="0.25">
      <c r="A50" t="s">
        <v>74</v>
      </c>
      <c r="B50" t="str">
        <f xml:space="preserve"> "(SELECT P.id FROM profiles P, users U WHERE U.id = P.user_id AND U.email = '"&amp;users!B10&amp;"')"</f>
        <v>(SELECT P.id FROM profiles P, users U WHERE U.id = P.user_id AND U.email = 'user9@movie.com')</v>
      </c>
      <c r="C50" s="1" t="s">
        <v>40</v>
      </c>
      <c r="D50" t="s">
        <v>82</v>
      </c>
      <c r="E50" t="s">
        <v>82</v>
      </c>
      <c r="F50" s="6" t="str">
        <f t="shared" si="0"/>
        <v>INSERT INTO likes_genres(id, profile_id, topic_id, created_at, updated_at) VALUES (DEFAULT, (SELECT P.id FROM profiles P, users U WHERE U.id = P.user_id AND U.email = 'user9@movie.com'), (SELECT id FROM profiles WHERE genre_name = 'War'), now(), now());</v>
      </c>
    </row>
    <row r="51" spans="1:6" x14ac:dyDescent="0.25">
      <c r="A51" t="s">
        <v>74</v>
      </c>
      <c r="B51" t="str">
        <f xml:space="preserve"> "(SELECT P.id FROM profiles P, users U WHERE U.id = P.user_id AND U.email = '"&amp;users!B11&amp;"')"</f>
        <v>(SELECT P.id FROM profiles P, users U WHERE U.id = P.user_id AND U.email = 'user10@movie.com')</v>
      </c>
      <c r="C51" s="1" t="s">
        <v>41</v>
      </c>
      <c r="D51" t="s">
        <v>82</v>
      </c>
      <c r="E51" t="s">
        <v>82</v>
      </c>
      <c r="F51" s="6" t="str">
        <f t="shared" si="0"/>
        <v>INSERT INTO likes_genres(id, profile_id, topic_id, created_at, updated_at) VALUES (DEFAULT, (SELECT P.id FROM profiles P, users U WHERE U.id = P.user_id AND U.email = 'user10@movie.com'), (SELECT id FROM profiles WHERE genre_name = 'Western'), now(), now());</v>
      </c>
    </row>
    <row r="52" spans="1:6" x14ac:dyDescent="0.25">
      <c r="A52" t="s">
        <v>74</v>
      </c>
      <c r="B52" t="str">
        <f xml:space="preserve"> "(SELECT P.id FROM profiles P, users U WHERE U.id = P.user_id AND U.email = '"&amp;users!B12&amp;"')"</f>
        <v>(SELECT P.id FROM profiles P, users U WHERE U.id = P.user_id AND U.email = 'user11@movie.com')</v>
      </c>
      <c r="C52" s="1" t="s">
        <v>42</v>
      </c>
      <c r="D52" t="s">
        <v>82</v>
      </c>
      <c r="E52" t="s">
        <v>82</v>
      </c>
      <c r="F52" s="6" t="str">
        <f t="shared" si="0"/>
        <v>INSERT INTO likes_genres(id, profile_id, topic_id, created_at, updated_at) VALUES (DEFAULT, (SELECT P.id FROM profiles P, users U WHERE U.id = P.user_id AND U.email = 'user11@movie.com'), (SELECT id FROM profiles WHERE genre_name = 'Anime'), now(), now());</v>
      </c>
    </row>
    <row r="53" spans="1:6" x14ac:dyDescent="0.25">
      <c r="A53" t="s">
        <v>74</v>
      </c>
      <c r="B53" t="str">
        <f xml:space="preserve"> "(SELECT P.id FROM profiles P, users U WHERE U.id = P.user_id AND U.email = '"&amp;users!B13&amp;"')"</f>
        <v>(SELECT P.id FROM profiles P, users U WHERE U.id = P.user_id AND U.email = 'user12@movie.com')</v>
      </c>
      <c r="C53" s="1" t="s">
        <v>43</v>
      </c>
      <c r="D53" t="s">
        <v>82</v>
      </c>
      <c r="E53" t="s">
        <v>82</v>
      </c>
      <c r="F53" s="6" t="str">
        <f t="shared" si="0"/>
        <v>INSERT INTO likes_genres(id, profile_id, topic_id, created_at, updated_at) VALUES (DEFAULT, (SELECT P.id FROM profiles P, users U WHERE U.id = P.user_id AND U.email = 'user12@movie.com'), (SELECT id FROM profiles WHERE genre_name = 'Adult'), now(), now());</v>
      </c>
    </row>
    <row r="54" spans="1:6" x14ac:dyDescent="0.25">
      <c r="A54" t="s">
        <v>74</v>
      </c>
      <c r="B54" t="str">
        <f xml:space="preserve"> "(SELECT P.id FROM profiles P, users U WHERE U.id = P.user_id AND U.email = '"&amp;users!B14&amp;"')"</f>
        <v>(SELECT P.id FROM profiles P, users U WHERE U.id = P.user_id AND U.email = 'user13@movie.com')</v>
      </c>
      <c r="C54" s="1" t="s">
        <v>44</v>
      </c>
      <c r="D54" t="s">
        <v>82</v>
      </c>
      <c r="E54" t="s">
        <v>82</v>
      </c>
      <c r="F54" s="6" t="str">
        <f t="shared" si="0"/>
        <v>INSERT INTO likes_genres(id, profile_id, topic_id, created_at, updated_at) VALUES (DEFAULT, (SELECT P.id FROM profiles P, users U WHERE U.id = P.user_id AND U.email = 'user13@movie.com'), (SELECT id FROM profiles WHERE genre_name = 'Space'), now(), now());</v>
      </c>
    </row>
    <row r="55" spans="1:6" x14ac:dyDescent="0.25">
      <c r="A55" t="s">
        <v>74</v>
      </c>
      <c r="B55" t="str">
        <f xml:space="preserve"> "(SELECT P.id FROM profiles P, users U WHERE U.id = P.user_id AND U.email = '"&amp;users!B15&amp;"')"</f>
        <v>(SELECT P.id FROM profiles P, users U WHERE U.id = P.user_id AND U.email = 'user14@movie.com')</v>
      </c>
      <c r="C55" s="1" t="s">
        <v>45</v>
      </c>
      <c r="D55" t="s">
        <v>82</v>
      </c>
      <c r="E55" t="s">
        <v>82</v>
      </c>
      <c r="F55" s="6" t="str">
        <f t="shared" si="0"/>
        <v>INSERT INTO likes_genres(id, profile_id, topic_id, created_at, updated_at) VALUES (DEFAULT, (SELECT P.id FROM profiles P, users U WHERE U.id = P.user_id AND U.email = 'user14@movie.com'), (SELECT id FROM profiles WHERE genre_name = 'Political'), now(), now());</v>
      </c>
    </row>
    <row r="56" spans="1:6" x14ac:dyDescent="0.25">
      <c r="A56" t="s">
        <v>74</v>
      </c>
      <c r="B56" t="str">
        <f xml:space="preserve"> "(SELECT P.id FROM profiles P, users U WHERE U.id = P.user_id AND U.email = '"&amp;users!B16&amp;"')"</f>
        <v>(SELECT P.id FROM profiles P, users U WHERE U.id = P.user_id AND U.email = 'user15@movie.com')</v>
      </c>
      <c r="C56" s="1" t="s">
        <v>46</v>
      </c>
      <c r="D56" t="s">
        <v>82</v>
      </c>
      <c r="E56" t="s">
        <v>82</v>
      </c>
      <c r="F56" s="6" t="str">
        <f t="shared" si="0"/>
        <v>INSERT INTO likes_genres(id, profile_id, topic_id, created_at, updated_at) VALUES (DEFAULT, (SELECT P.id FROM profiles P, users U WHERE U.id = P.user_id AND U.email = 'user15@movie.com'), (SELECT id FROM profiles WHERE genre_name = 'Faith'), now(), now());</v>
      </c>
    </row>
    <row r="57" spans="1:6" x14ac:dyDescent="0.25">
      <c r="A57" t="s">
        <v>74</v>
      </c>
      <c r="B57" t="str">
        <f xml:space="preserve"> "(SELECT P.id FROM profiles P, users U WHERE U.id = P.user_id AND U.email = '"&amp;users!B17&amp;"')"</f>
        <v>(SELECT P.id FROM profiles P, users U WHERE U.id = P.user_id AND U.email = 'user16@movie.com')</v>
      </c>
      <c r="C57" s="1" t="s">
        <v>47</v>
      </c>
      <c r="D57" t="s">
        <v>82</v>
      </c>
      <c r="E57" t="s">
        <v>82</v>
      </c>
      <c r="F57" s="6" t="str">
        <f t="shared" si="0"/>
        <v>INSERT INTO likes_genres(id, profile_id, topic_id, created_at, updated_at) VALUES (DEFAULT, (SELECT P.id FROM profiles P, users U WHERE U.id = P.user_id AND U.email = 'user16@movie.com'), (SELECT id FROM profiles WHERE genre_name = 'Independent'), now(), now());</v>
      </c>
    </row>
    <row r="58" spans="1:6" x14ac:dyDescent="0.25">
      <c r="A58" t="s">
        <v>74</v>
      </c>
      <c r="B58" t="str">
        <f xml:space="preserve"> "(SELECT P.id FROM profiles P, users U WHERE U.id = P.user_id AND U.email = '"&amp;users!B18&amp;"')"</f>
        <v>(SELECT P.id FROM profiles P, users U WHERE U.id = P.user_id AND U.email = 'user17@movie.com')</v>
      </c>
      <c r="C58" s="1" t="s">
        <v>48</v>
      </c>
      <c r="D58" t="s">
        <v>82</v>
      </c>
      <c r="E58" t="s">
        <v>82</v>
      </c>
      <c r="F58" s="6" t="str">
        <f t="shared" si="0"/>
        <v>INSERT INTO likes_genres(id, profile_id, topic_id, created_at, updated_at) VALUES (DEFAULT, (SELECT P.id FROM profiles P, users U WHERE U.id = P.user_id AND U.email = 'user17@movie.com'), (SELECT id FROM profiles WHERE genre_name = 'Video Game'), now(), now());</v>
      </c>
    </row>
    <row r="59" spans="1:6" x14ac:dyDescent="0.25">
      <c r="A59" t="s">
        <v>74</v>
      </c>
      <c r="B59" t="str">
        <f xml:space="preserve"> "(SELECT P.id FROM profiles P, users U WHERE U.id = P.user_id AND U.email = '"&amp;users!B19&amp;"')"</f>
        <v>(SELECT P.id FROM profiles P, users U WHERE U.id = P.user_id AND U.email = 'user18@movie.com')</v>
      </c>
      <c r="C59" s="1" t="s">
        <v>49</v>
      </c>
      <c r="D59" t="s">
        <v>82</v>
      </c>
      <c r="E59" t="s">
        <v>82</v>
      </c>
      <c r="F59" s="6" t="str">
        <f t="shared" si="0"/>
        <v>INSERT INTO likes_genres(id, profile_id, topic_id, created_at, updated_at) VALUES (DEFAULT, (SELECT P.id FROM profiles P, users U WHERE U.id = P.user_id AND U.email = 'user18@movie.com'), (SELECT id FROM profiles WHERE genre_name = 'Novel'), now(), now());</v>
      </c>
    </row>
    <row r="60" spans="1:6" x14ac:dyDescent="0.25">
      <c r="A60" t="s">
        <v>74</v>
      </c>
      <c r="B60" t="str">
        <f xml:space="preserve"> "(SELECT P.id FROM profiles P, users U WHERE U.id = P.user_id AND U.email = '"&amp;users!B20&amp;"')"</f>
        <v>(SELECT P.id FROM profiles P, users U WHERE U.id = P.user_id AND U.email = 'user19@movie.com')</v>
      </c>
      <c r="C60" s="1" t="s">
        <v>21</v>
      </c>
      <c r="D60" t="s">
        <v>82</v>
      </c>
      <c r="E60" t="s">
        <v>82</v>
      </c>
      <c r="F60" s="6" t="str">
        <f t="shared" si="0"/>
        <v>INSERT INTO likes_genres(id, profile_id, topic_id, created_at, updated_at) VALUES (DEFAULT, (SELECT P.id FROM profiles P, users U WHERE U.id = P.user_id AND U.email = 'user19@movie.com'), (SELECT id FROM profiles WHERE genre_name = 'Action'), now(), now());</v>
      </c>
    </row>
    <row r="61" spans="1:6" x14ac:dyDescent="0.25">
      <c r="A61" t="s">
        <v>74</v>
      </c>
      <c r="B61" t="str">
        <f xml:space="preserve"> "(SELECT P.id FROM profiles P, users U WHERE U.id = P.user_id AND U.email = '"&amp;users!B21&amp;"')"</f>
        <v>(SELECT P.id FROM profiles P, users U WHERE U.id = P.user_id AND U.email = 'user20@movie.com')</v>
      </c>
      <c r="C61" s="1" t="s">
        <v>22</v>
      </c>
      <c r="D61" t="s">
        <v>82</v>
      </c>
      <c r="E61" t="s">
        <v>82</v>
      </c>
      <c r="F61" s="6" t="str">
        <f t="shared" si="0"/>
        <v>INSERT INTO likes_genres(id, profile_id, topic_id, created_at, updated_at) VALUES (DEFAULT, (SELECT P.id FROM profiles P, users U WHERE U.id = P.user_id AND U.email = 'user20@movie.com'), (SELECT id FROM profiles WHERE genre_name = 'Adventure'), now(), now());</v>
      </c>
    </row>
    <row r="62" spans="1:6" x14ac:dyDescent="0.25">
      <c r="A62" t="s">
        <v>74</v>
      </c>
      <c r="B62" t="str">
        <f xml:space="preserve"> "(SELECT P.id FROM profiles P, users U WHERE U.id = P.user_id AND U.email = '"&amp;users!B2&amp;"')"</f>
        <v>(SELECT P.id FROM profiles P, users U WHERE U.id = P.user_id AND U.email = 'user1@movie.com')</v>
      </c>
      <c r="C62" s="1" t="s">
        <v>23</v>
      </c>
      <c r="D62" t="s">
        <v>82</v>
      </c>
      <c r="E62" t="s">
        <v>82</v>
      </c>
      <c r="F62" s="6" t="str">
        <f t="shared" si="0"/>
        <v>INSERT INTO likes_genres(id, profile_id, topic_id, created_at, updated_at) VALUES (DEFAULT, (SELECT P.id FROM profiles P, users U WHERE U.id = P.user_id AND U.email = 'user1@movie.com'), (SELECT id FROM profiles WHERE genre_name = 'Animation'), now(), now());</v>
      </c>
    </row>
    <row r="63" spans="1:6" x14ac:dyDescent="0.25">
      <c r="A63" t="s">
        <v>74</v>
      </c>
      <c r="B63" t="str">
        <f xml:space="preserve"> "(SELECT P.id FROM profiles P, users U WHERE U.id = P.user_id AND U.email = '"&amp;users!B3&amp;"')"</f>
        <v>(SELECT P.id FROM profiles P, users U WHERE U.id = P.user_id AND U.email = 'user2@movie.com')</v>
      </c>
      <c r="C63" s="1" t="s">
        <v>24</v>
      </c>
      <c r="D63" t="s">
        <v>82</v>
      </c>
      <c r="E63" t="s">
        <v>82</v>
      </c>
      <c r="F63" s="6" t="str">
        <f t="shared" si="0"/>
        <v>INSERT INTO likes_genres(id, profile_id, topic_id, created_at, updated_at) VALUES (DEFAULT, (SELECT P.id FROM profiles P, users U WHERE U.id = P.user_id AND U.email = 'user2@movie.com'), (SELECT id FROM profiles WHERE genre_name = 'Biography'), now(), now());</v>
      </c>
    </row>
    <row r="64" spans="1:6" x14ac:dyDescent="0.25">
      <c r="A64" t="s">
        <v>74</v>
      </c>
      <c r="B64" t="str">
        <f xml:space="preserve"> "(SELECT P.id FROM profiles P, users U WHERE U.id = P.user_id AND U.email = '"&amp;users!B4&amp;"')"</f>
        <v>(SELECT P.id FROM profiles P, users U WHERE U.id = P.user_id AND U.email = 'user3@movie.com')</v>
      </c>
      <c r="C64" s="1" t="s">
        <v>25</v>
      </c>
      <c r="D64" t="s">
        <v>82</v>
      </c>
      <c r="E64" t="s">
        <v>82</v>
      </c>
      <c r="F64" s="6" t="str">
        <f t="shared" si="0"/>
        <v>INSERT INTO likes_genres(id, profile_id, topic_id, created_at, updated_at) VALUES (DEFAULT, (SELECT P.id FROM profiles P, users U WHERE U.id = P.user_id AND U.email = 'user3@movie.com'), (SELECT id FROM profiles WHERE genre_name = 'Comedy'), now(), now());</v>
      </c>
    </row>
    <row r="65" spans="1:6" x14ac:dyDescent="0.25">
      <c r="A65" t="s">
        <v>74</v>
      </c>
      <c r="B65" t="str">
        <f xml:space="preserve"> "(SELECT P.id FROM profiles P, users U WHERE U.id = P.user_id AND U.email = '"&amp;users!B5&amp;"')"</f>
        <v>(SELECT P.id FROM profiles P, users U WHERE U.id = P.user_id AND U.email = 'user4@movie.com')</v>
      </c>
      <c r="C65" s="1" t="s">
        <v>26</v>
      </c>
      <c r="D65" t="s">
        <v>82</v>
      </c>
      <c r="E65" t="s">
        <v>82</v>
      </c>
      <c r="F65" s="6" t="str">
        <f t="shared" si="0"/>
        <v>INSERT INTO likes_genres(id, profile_id, topic_id, created_at, updated_at) VALUES (DEFAULT, (SELECT P.id FROM profiles P, users U WHERE U.id = P.user_id AND U.email = 'user4@movie.com'), (SELECT id FROM profiles WHERE genre_name = 'Crime'), now(), now());</v>
      </c>
    </row>
    <row r="66" spans="1:6" x14ac:dyDescent="0.25">
      <c r="A66" t="s">
        <v>74</v>
      </c>
      <c r="B66" t="str">
        <f xml:space="preserve"> "(SELECT P.id FROM profiles P, users U WHERE U.id = P.user_id AND U.email = '"&amp;users!B6&amp;"')"</f>
        <v>(SELECT P.id FROM profiles P, users U WHERE U.id = P.user_id AND U.email = 'user5@movie.com')</v>
      </c>
      <c r="C66" s="1" t="s">
        <v>27</v>
      </c>
      <c r="D66" t="s">
        <v>82</v>
      </c>
      <c r="E66" t="s">
        <v>82</v>
      </c>
      <c r="F66" s="6" t="str">
        <f t="shared" si="0"/>
        <v>INSERT INTO likes_genres(id, profile_id, topic_id, created_at, updated_at) VALUES (DEFAULT, (SELECT P.id FROM profiles P, users U WHERE U.id = P.user_id AND U.email = 'user5@movie.com'), (SELECT id FROM profiles WHERE genre_name = 'Documentary'), now(), now());</v>
      </c>
    </row>
    <row r="67" spans="1:6" x14ac:dyDescent="0.25">
      <c r="A67" t="s">
        <v>74</v>
      </c>
      <c r="B67" t="str">
        <f xml:space="preserve"> "(SELECT P.id FROM profiles P, users U WHERE U.id = P.user_id AND U.email = '"&amp;users!B7&amp;"')"</f>
        <v>(SELECT P.id FROM profiles P, users U WHERE U.id = P.user_id AND U.email = 'user6@movie.com')</v>
      </c>
      <c r="C67" s="1" t="s">
        <v>28</v>
      </c>
      <c r="D67" t="s">
        <v>82</v>
      </c>
      <c r="E67" t="s">
        <v>82</v>
      </c>
      <c r="F67" s="6" t="str">
        <f t="shared" ref="F67:F92" si="1" xml:space="preserve"> "INSERT INTO likes_genres("&amp;A$1&amp;", "&amp;B$1&amp;", "&amp;C$1&amp;", "&amp;D$1&amp;", "&amp;E$1&amp;") VALUES ("&amp;A67&amp;", "&amp;B67&amp;", (SELECT id FROM profiles WHERE genre_name = '"&amp;C67&amp;"'), "&amp;D67&amp;", "&amp;E67&amp;");"</f>
        <v>INSERT INTO likes_genres(id, profile_id, topic_id, created_at, updated_at) VALUES (DEFAULT, (SELECT P.id FROM profiles P, users U WHERE U.id = P.user_id AND U.email = 'user6@movie.com'), (SELECT id FROM profiles WHERE genre_name = 'Drama'), now(), now());</v>
      </c>
    </row>
    <row r="68" spans="1:6" x14ac:dyDescent="0.25">
      <c r="A68" t="s">
        <v>74</v>
      </c>
      <c r="B68" t="str">
        <f xml:space="preserve"> "(SELECT P.id FROM profiles P, users U WHERE U.id = P.user_id AND U.email = '"&amp;users!B8&amp;"')"</f>
        <v>(SELECT P.id FROM profiles P, users U WHERE U.id = P.user_id AND U.email = 'user7@movie.com')</v>
      </c>
      <c r="C68" s="1" t="s">
        <v>29</v>
      </c>
      <c r="D68" t="s">
        <v>82</v>
      </c>
      <c r="E68" t="s">
        <v>82</v>
      </c>
      <c r="F68" s="6" t="str">
        <f t="shared" si="1"/>
        <v>INSERT INTO likes_genres(id, profile_id, topic_id, created_at, updated_at) VALUES (DEFAULT, (SELECT P.id FROM profiles P, users U WHERE U.id = P.user_id AND U.email = 'user7@movie.com'), (SELECT id FROM profiles WHERE genre_name = 'Family'), now(), now());</v>
      </c>
    </row>
    <row r="69" spans="1:6" x14ac:dyDescent="0.25">
      <c r="A69" t="s">
        <v>74</v>
      </c>
      <c r="B69" t="str">
        <f xml:space="preserve"> "(SELECT P.id FROM profiles P, users U WHERE U.id = P.user_id AND U.email = '"&amp;users!B9&amp;"')"</f>
        <v>(SELECT P.id FROM profiles P, users U WHERE U.id = P.user_id AND U.email = 'user8@movie.com')</v>
      </c>
      <c r="C69" s="1" t="s">
        <v>30</v>
      </c>
      <c r="D69" t="s">
        <v>82</v>
      </c>
      <c r="E69" t="s">
        <v>82</v>
      </c>
      <c r="F69" s="6" t="str">
        <f t="shared" si="1"/>
        <v>INSERT INTO likes_genres(id, profile_id, topic_id, created_at, updated_at) VALUES (DEFAULT, (SELECT P.id FROM profiles P, users U WHERE U.id = P.user_id AND U.email = 'user8@movie.com'), (SELECT id FROM profiles WHERE genre_name = 'Fantasy'), now(), now());</v>
      </c>
    </row>
    <row r="70" spans="1:6" x14ac:dyDescent="0.25">
      <c r="A70" t="s">
        <v>74</v>
      </c>
      <c r="B70" t="str">
        <f xml:space="preserve"> "(SELECT P.id FROM profiles P, users U WHERE U.id = P.user_id AND U.email = '"&amp;users!B10&amp;"')"</f>
        <v>(SELECT P.id FROM profiles P, users U WHERE U.id = P.user_id AND U.email = 'user9@movie.com')</v>
      </c>
      <c r="C70" s="1" t="s">
        <v>31</v>
      </c>
      <c r="D70" t="s">
        <v>82</v>
      </c>
      <c r="E70" t="s">
        <v>82</v>
      </c>
      <c r="F70" s="6" t="str">
        <f t="shared" si="1"/>
        <v>INSERT INTO likes_genres(id, profile_id, topic_id, created_at, updated_at) VALUES (DEFAULT, (SELECT P.id FROM profiles P, users U WHERE U.id = P.user_id AND U.email = 'user9@movie.com'), (SELECT id FROM profiles WHERE genre_name = 'Film-Noir'), now(), now());</v>
      </c>
    </row>
    <row r="71" spans="1:6" x14ac:dyDescent="0.25">
      <c r="A71" t="s">
        <v>74</v>
      </c>
      <c r="B71" t="str">
        <f xml:space="preserve"> "(SELECT P.id FROM profiles P, users U WHERE U.id = P.user_id AND U.email = '"&amp;users!B11&amp;"')"</f>
        <v>(SELECT P.id FROM profiles P, users U WHERE U.id = P.user_id AND U.email = 'user10@movie.com')</v>
      </c>
      <c r="C71" s="1" t="s">
        <v>32</v>
      </c>
      <c r="D71" t="s">
        <v>82</v>
      </c>
      <c r="E71" t="s">
        <v>82</v>
      </c>
      <c r="F71" s="6" t="str">
        <f t="shared" si="1"/>
        <v>INSERT INTO likes_genres(id, profile_id, topic_id, created_at, updated_at) VALUES (DEFAULT, (SELECT P.id FROM profiles P, users U WHERE U.id = P.user_id AND U.email = 'user10@movie.com'), (SELECT id FROM profiles WHERE genre_name = 'History'), now(), now());</v>
      </c>
    </row>
    <row r="72" spans="1:6" x14ac:dyDescent="0.25">
      <c r="A72" t="s">
        <v>74</v>
      </c>
      <c r="B72" t="str">
        <f xml:space="preserve"> "(SELECT P.id FROM profiles P, users U WHERE U.id = P.user_id AND U.email = '"&amp;users!B12&amp;"')"</f>
        <v>(SELECT P.id FROM profiles P, users U WHERE U.id = P.user_id AND U.email = 'user11@movie.com')</v>
      </c>
      <c r="C72" s="1" t="s">
        <v>33</v>
      </c>
      <c r="D72" t="s">
        <v>82</v>
      </c>
      <c r="E72" t="s">
        <v>82</v>
      </c>
      <c r="F72" s="6" t="str">
        <f t="shared" si="1"/>
        <v>INSERT INTO likes_genres(id, profile_id, topic_id, created_at, updated_at) VALUES (DEFAULT, (SELECT P.id FROM profiles P, users U WHERE U.id = P.user_id AND U.email = 'user11@movie.com'), (SELECT id FROM profiles WHERE genre_name = 'Horror'), now(), now());</v>
      </c>
    </row>
    <row r="73" spans="1:6" x14ac:dyDescent="0.25">
      <c r="A73" t="s">
        <v>74</v>
      </c>
      <c r="B73" t="str">
        <f xml:space="preserve"> "(SELECT P.id FROM profiles P, users U WHERE U.id = P.user_id AND U.email = '"&amp;users!B13&amp;"')"</f>
        <v>(SELECT P.id FROM profiles P, users U WHERE U.id = P.user_id AND U.email = 'user12@movie.com')</v>
      </c>
      <c r="C73" s="1" t="s">
        <v>34</v>
      </c>
      <c r="D73" t="s">
        <v>82</v>
      </c>
      <c r="E73" t="s">
        <v>82</v>
      </c>
      <c r="F73" s="6" t="str">
        <f t="shared" si="1"/>
        <v>INSERT INTO likes_genres(id, profile_id, topic_id, created_at, updated_at) VALUES (DEFAULT, (SELECT P.id FROM profiles P, users U WHERE U.id = P.user_id AND U.email = 'user12@movie.com'), (SELECT id FROM profiles WHERE genre_name = 'Romance'), now(), now());</v>
      </c>
    </row>
    <row r="74" spans="1:6" x14ac:dyDescent="0.25">
      <c r="A74" t="s">
        <v>74</v>
      </c>
      <c r="B74" t="str">
        <f xml:space="preserve"> "(SELECT P.id FROM profiles P, users U WHERE U.id = P.user_id AND U.email = '"&amp;users!B14&amp;"')"</f>
        <v>(SELECT P.id FROM profiles P, users U WHERE U.id = P.user_id AND U.email = 'user13@movie.com')</v>
      </c>
      <c r="C74" s="1" t="s">
        <v>35</v>
      </c>
      <c r="D74" t="s">
        <v>82</v>
      </c>
      <c r="E74" t="s">
        <v>82</v>
      </c>
      <c r="F74" s="6" t="str">
        <f t="shared" si="1"/>
        <v>INSERT INTO likes_genres(id, profile_id, topic_id, created_at, updated_at) VALUES (DEFAULT, (SELECT P.id FROM profiles P, users U WHERE U.id = P.user_id AND U.email = 'user13@movie.com'), (SELECT id FROM profiles WHERE genre_name = 'Musical'), now(), now());</v>
      </c>
    </row>
    <row r="75" spans="1:6" x14ac:dyDescent="0.25">
      <c r="A75" t="s">
        <v>74</v>
      </c>
      <c r="B75" t="str">
        <f xml:space="preserve"> "(SELECT P.id FROM profiles P, users U WHERE U.id = P.user_id AND U.email = '"&amp;users!B15&amp;"')"</f>
        <v>(SELECT P.id FROM profiles P, users U WHERE U.id = P.user_id AND U.email = 'user14@movie.com')</v>
      </c>
      <c r="C75" s="1" t="s">
        <v>36</v>
      </c>
      <c r="D75" t="s">
        <v>82</v>
      </c>
      <c r="E75" t="s">
        <v>82</v>
      </c>
      <c r="F75" s="6" t="str">
        <f t="shared" si="1"/>
        <v>INSERT INTO likes_genres(id, profile_id, topic_id, created_at, updated_at) VALUES (DEFAULT, (SELECT P.id FROM profiles P, users U WHERE U.id = P.user_id AND U.email = 'user14@movie.com'), (SELECT id FROM profiles WHERE genre_name = 'Mystery'), now(), now());</v>
      </c>
    </row>
    <row r="76" spans="1:6" x14ac:dyDescent="0.25">
      <c r="A76" t="s">
        <v>74</v>
      </c>
      <c r="B76" t="str">
        <f xml:space="preserve"> "(SELECT P.id FROM profiles P, users U WHERE U.id = P.user_id AND U.email = '"&amp;users!B16&amp;"')"</f>
        <v>(SELECT P.id FROM profiles P, users U WHERE U.id = P.user_id AND U.email = 'user15@movie.com')</v>
      </c>
      <c r="C76" s="1" t="s">
        <v>37</v>
      </c>
      <c r="D76" t="s">
        <v>82</v>
      </c>
      <c r="E76" t="s">
        <v>82</v>
      </c>
      <c r="F76" s="6" t="str">
        <f t="shared" si="1"/>
        <v>INSERT INTO likes_genres(id, profile_id, topic_id, created_at, updated_at) VALUES (DEFAULT, (SELECT P.id FROM profiles P, users U WHERE U.id = P.user_id AND U.email = 'user15@movie.com'), (SELECT id FROM profiles WHERE genre_name = 'Science Fiction'), now(), now());</v>
      </c>
    </row>
    <row r="77" spans="1:6" x14ac:dyDescent="0.25">
      <c r="A77" t="s">
        <v>74</v>
      </c>
      <c r="B77" t="str">
        <f xml:space="preserve"> "(SELECT P.id FROM profiles P, users U WHERE U.id = P.user_id AND U.email = '"&amp;users!B17&amp;"')"</f>
        <v>(SELECT P.id FROM profiles P, users U WHERE U.id = P.user_id AND U.email = 'user16@movie.com')</v>
      </c>
      <c r="C77" s="1" t="s">
        <v>38</v>
      </c>
      <c r="D77" t="s">
        <v>82</v>
      </c>
      <c r="E77" t="s">
        <v>82</v>
      </c>
      <c r="F77" s="6" t="str">
        <f t="shared" si="1"/>
        <v>INSERT INTO likes_genres(id, profile_id, topic_id, created_at, updated_at) VALUES (DEFAULT, (SELECT P.id FROM profiles P, users U WHERE U.id = P.user_id AND U.email = 'user16@movie.com'), (SELECT id FROM profiles WHERE genre_name = 'Sport'), now(), now());</v>
      </c>
    </row>
    <row r="78" spans="1:6" x14ac:dyDescent="0.25">
      <c r="A78" t="s">
        <v>74</v>
      </c>
      <c r="B78" t="str">
        <f xml:space="preserve"> "(SELECT P.id FROM profiles P, users U WHERE U.id = P.user_id AND U.email = '"&amp;users!B18&amp;"')"</f>
        <v>(SELECT P.id FROM profiles P, users U WHERE U.id = P.user_id AND U.email = 'user17@movie.com')</v>
      </c>
      <c r="C78" s="1" t="s">
        <v>39</v>
      </c>
      <c r="D78" t="s">
        <v>82</v>
      </c>
      <c r="E78" t="s">
        <v>82</v>
      </c>
      <c r="F78" s="6" t="str">
        <f t="shared" si="1"/>
        <v>INSERT INTO likes_genres(id, profile_id, topic_id, created_at, updated_at) VALUES (DEFAULT, (SELECT P.id FROM profiles P, users U WHERE U.id = P.user_id AND U.email = 'user17@movie.com'), (SELECT id FROM profiles WHERE genre_name = 'Thriller'), now(), now());</v>
      </c>
    </row>
    <row r="79" spans="1:6" x14ac:dyDescent="0.25">
      <c r="A79" t="s">
        <v>74</v>
      </c>
      <c r="B79" t="str">
        <f xml:space="preserve"> "(SELECT P.id FROM profiles P, users U WHERE U.id = P.user_id AND U.email = '"&amp;users!B19&amp;"')"</f>
        <v>(SELECT P.id FROM profiles P, users U WHERE U.id = P.user_id AND U.email = 'user18@movie.com')</v>
      </c>
      <c r="C79" s="1" t="s">
        <v>40</v>
      </c>
      <c r="D79" t="s">
        <v>82</v>
      </c>
      <c r="E79" t="s">
        <v>82</v>
      </c>
      <c r="F79" s="6" t="str">
        <f t="shared" si="1"/>
        <v>INSERT INTO likes_genres(id, profile_id, topic_id, created_at, updated_at) VALUES (DEFAULT, (SELECT P.id FROM profiles P, users U WHERE U.id = P.user_id AND U.email = 'user18@movie.com'), (SELECT id FROM profiles WHERE genre_name = 'War'), now(), now());</v>
      </c>
    </row>
    <row r="80" spans="1:6" x14ac:dyDescent="0.25">
      <c r="A80" t="s">
        <v>74</v>
      </c>
      <c r="B80" t="str">
        <f xml:space="preserve"> "(SELECT P.id FROM profiles P, users U WHERE U.id = P.user_id AND U.email = '"&amp;users!B20&amp;"')"</f>
        <v>(SELECT P.id FROM profiles P, users U WHERE U.id = P.user_id AND U.email = 'user19@movie.com')</v>
      </c>
      <c r="C80" s="1" t="s">
        <v>41</v>
      </c>
      <c r="D80" t="s">
        <v>82</v>
      </c>
      <c r="E80" t="s">
        <v>82</v>
      </c>
      <c r="F80" s="6" t="str">
        <f t="shared" si="1"/>
        <v>INSERT INTO likes_genres(id, profile_id, topic_id, created_at, updated_at) VALUES (DEFAULT, (SELECT P.id FROM profiles P, users U WHERE U.id = P.user_id AND U.email = 'user19@movie.com'), (SELECT id FROM profiles WHERE genre_name = 'Western'), now(), now());</v>
      </c>
    </row>
    <row r="81" spans="1:6" x14ac:dyDescent="0.25">
      <c r="A81" t="s">
        <v>74</v>
      </c>
      <c r="B81" t="str">
        <f xml:space="preserve"> "(SELECT P.id FROM profiles P, users U WHERE U.id = P.user_id AND U.email = '"&amp;users!B21&amp;"')"</f>
        <v>(SELECT P.id FROM profiles P, users U WHERE U.id = P.user_id AND U.email = 'user20@movie.com')</v>
      </c>
      <c r="C81" s="1" t="s">
        <v>42</v>
      </c>
      <c r="D81" t="s">
        <v>82</v>
      </c>
      <c r="E81" t="s">
        <v>82</v>
      </c>
      <c r="F81" s="6" t="str">
        <f t="shared" si="1"/>
        <v>INSERT INTO likes_genres(id, profile_id, topic_id, created_at, updated_at) VALUES (DEFAULT, (SELECT P.id FROM profiles P, users U WHERE U.id = P.user_id AND U.email = 'user20@movie.com'), (SELECT id FROM profiles WHERE genre_name = 'Anime'), now(), now());</v>
      </c>
    </row>
    <row r="82" spans="1:6" x14ac:dyDescent="0.25">
      <c r="A82" t="s">
        <v>74</v>
      </c>
      <c r="B82" t="str">
        <f xml:space="preserve"> "(SELECT P.id FROM profiles P, users U WHERE U.id = P.user_id AND U.email = '"&amp;users!B2&amp;"')"</f>
        <v>(SELECT P.id FROM profiles P, users U WHERE U.id = P.user_id AND U.email = 'user1@movie.com')</v>
      </c>
      <c r="C82" s="1" t="s">
        <v>43</v>
      </c>
      <c r="D82" t="s">
        <v>82</v>
      </c>
      <c r="E82" t="s">
        <v>82</v>
      </c>
      <c r="F82" s="6" t="str">
        <f t="shared" si="1"/>
        <v>INSERT INTO likes_genres(id, profile_id, topic_id, created_at, updated_at) VALUES (DEFAULT, (SELECT P.id FROM profiles P, users U WHERE U.id = P.user_id AND U.email = 'user1@movie.com'), (SELECT id FROM profiles WHERE genre_name = 'Adult'), now(), now());</v>
      </c>
    </row>
    <row r="83" spans="1:6" x14ac:dyDescent="0.25">
      <c r="A83" t="s">
        <v>74</v>
      </c>
      <c r="B83" t="str">
        <f xml:space="preserve"> "(SELECT P.id FROM profiles P, users U WHERE U.id = P.user_id AND U.email = '"&amp;users!B3&amp;"')"</f>
        <v>(SELECT P.id FROM profiles P, users U WHERE U.id = P.user_id AND U.email = 'user2@movie.com')</v>
      </c>
      <c r="C83" s="1" t="s">
        <v>44</v>
      </c>
      <c r="D83" t="s">
        <v>82</v>
      </c>
      <c r="E83" t="s">
        <v>82</v>
      </c>
      <c r="F83" s="6" t="str">
        <f t="shared" si="1"/>
        <v>INSERT INTO likes_genres(id, profile_id, topic_id, created_at, updated_at) VALUES (DEFAULT, (SELECT P.id FROM profiles P, users U WHERE U.id = P.user_id AND U.email = 'user2@movie.com'), (SELECT id FROM profiles WHERE genre_name = 'Space'), now(), now());</v>
      </c>
    </row>
    <row r="84" spans="1:6" x14ac:dyDescent="0.25">
      <c r="A84" t="s">
        <v>74</v>
      </c>
      <c r="B84" t="str">
        <f xml:space="preserve"> "(SELECT P.id FROM profiles P, users U WHERE U.id = P.user_id AND U.email = '"&amp;users!B4&amp;"')"</f>
        <v>(SELECT P.id FROM profiles P, users U WHERE U.id = P.user_id AND U.email = 'user3@movie.com')</v>
      </c>
      <c r="C84" s="1" t="s">
        <v>45</v>
      </c>
      <c r="D84" t="s">
        <v>82</v>
      </c>
      <c r="E84" t="s">
        <v>82</v>
      </c>
      <c r="F84" s="6" t="str">
        <f t="shared" si="1"/>
        <v>INSERT INTO likes_genres(id, profile_id, topic_id, created_at, updated_at) VALUES (DEFAULT, (SELECT P.id FROM profiles P, users U WHERE U.id = P.user_id AND U.email = 'user3@movie.com'), (SELECT id FROM profiles WHERE genre_name = 'Political'), now(), now());</v>
      </c>
    </row>
    <row r="85" spans="1:6" x14ac:dyDescent="0.25">
      <c r="A85" t="s">
        <v>74</v>
      </c>
      <c r="B85" t="str">
        <f xml:space="preserve"> "(SELECT P.id FROM profiles P, users U WHERE U.id = P.user_id AND U.email = '"&amp;users!B5&amp;"')"</f>
        <v>(SELECT P.id FROM profiles P, users U WHERE U.id = P.user_id AND U.email = 'user4@movie.com')</v>
      </c>
      <c r="C85" s="1" t="s">
        <v>46</v>
      </c>
      <c r="D85" t="s">
        <v>82</v>
      </c>
      <c r="E85" t="s">
        <v>82</v>
      </c>
      <c r="F85" s="6" t="str">
        <f t="shared" si="1"/>
        <v>INSERT INTO likes_genres(id, profile_id, topic_id, created_at, updated_at) VALUES (DEFAULT, (SELECT P.id FROM profiles P, users U WHERE U.id = P.user_id AND U.email = 'user4@movie.com'), (SELECT id FROM profiles WHERE genre_name = 'Faith'), now(), now());</v>
      </c>
    </row>
    <row r="86" spans="1:6" x14ac:dyDescent="0.25">
      <c r="A86" t="s">
        <v>74</v>
      </c>
      <c r="B86" t="str">
        <f xml:space="preserve"> "(SELECT P.id FROM profiles P, users U WHERE U.id = P.user_id AND U.email = '"&amp;users!B6&amp;"')"</f>
        <v>(SELECT P.id FROM profiles P, users U WHERE U.id = P.user_id AND U.email = 'user5@movie.com')</v>
      </c>
      <c r="C86" s="1" t="s">
        <v>47</v>
      </c>
      <c r="D86" t="s">
        <v>82</v>
      </c>
      <c r="E86" t="s">
        <v>82</v>
      </c>
      <c r="F86" s="6" t="str">
        <f t="shared" si="1"/>
        <v>INSERT INTO likes_genres(id, profile_id, topic_id, created_at, updated_at) VALUES (DEFAULT, (SELECT P.id FROM profiles P, users U WHERE U.id = P.user_id AND U.email = 'user5@movie.com'), (SELECT id FROM profiles WHERE genre_name = 'Independent'), now(), now());</v>
      </c>
    </row>
    <row r="87" spans="1:6" x14ac:dyDescent="0.25">
      <c r="A87" t="s">
        <v>74</v>
      </c>
      <c r="B87" t="str">
        <f xml:space="preserve"> "(SELECT P.id FROM profiles P, users U WHERE U.id = P.user_id AND U.email = '"&amp;users!B7&amp;"')"</f>
        <v>(SELECT P.id FROM profiles P, users U WHERE U.id = P.user_id AND U.email = 'user6@movie.com')</v>
      </c>
      <c r="C87" s="1" t="s">
        <v>48</v>
      </c>
      <c r="D87" t="s">
        <v>82</v>
      </c>
      <c r="E87" t="s">
        <v>82</v>
      </c>
      <c r="F87" s="6" t="str">
        <f t="shared" si="1"/>
        <v>INSERT INTO likes_genres(id, profile_id, topic_id, created_at, updated_at) VALUES (DEFAULT, (SELECT P.id FROM profiles P, users U WHERE U.id = P.user_id AND U.email = 'user6@movie.com'), (SELECT id FROM profiles WHERE genre_name = 'Video Game'), now(), now());</v>
      </c>
    </row>
    <row r="88" spans="1:6" x14ac:dyDescent="0.25">
      <c r="A88" t="s">
        <v>74</v>
      </c>
      <c r="B88" t="str">
        <f xml:space="preserve"> "(SELECT P.id FROM profiles P, users U WHERE U.id = P.user_id AND U.email = '"&amp;users!B8&amp;"')"</f>
        <v>(SELECT P.id FROM profiles P, users U WHERE U.id = P.user_id AND U.email = 'user7@movie.com')</v>
      </c>
      <c r="C88" s="1" t="s">
        <v>49</v>
      </c>
      <c r="D88" t="s">
        <v>82</v>
      </c>
      <c r="E88" t="s">
        <v>82</v>
      </c>
      <c r="F88" s="6" t="str">
        <f t="shared" si="1"/>
        <v>INSERT INTO likes_genres(id, profile_id, topic_id, created_at, updated_at) VALUES (DEFAULT, (SELECT P.id FROM profiles P, users U WHERE U.id = P.user_id AND U.email = 'user7@movie.com'), (SELECT id FROM profiles WHERE genre_name = 'Novel'), now(), now());</v>
      </c>
    </row>
    <row r="89" spans="1:6" x14ac:dyDescent="0.25">
      <c r="A89" t="s">
        <v>74</v>
      </c>
      <c r="B89" t="str">
        <f xml:space="preserve"> "(SELECT P.id FROM profiles P, users U WHERE U.id = P.user_id AND U.email = '"&amp;users!B9&amp;"')"</f>
        <v>(SELECT P.id FROM profiles P, users U WHERE U.id = P.user_id AND U.email = 'user8@movie.com')</v>
      </c>
      <c r="C89" s="1" t="s">
        <v>21</v>
      </c>
      <c r="D89" t="s">
        <v>82</v>
      </c>
      <c r="E89" t="s">
        <v>82</v>
      </c>
      <c r="F89" s="6" t="str">
        <f t="shared" si="1"/>
        <v>INSERT INTO likes_genres(id, profile_id, topic_id, created_at, updated_at) VALUES (DEFAULT, (SELECT P.id FROM profiles P, users U WHERE U.id = P.user_id AND U.email = 'user8@movie.com'), (SELECT id FROM profiles WHERE genre_name = 'Action'), now(), now());</v>
      </c>
    </row>
    <row r="90" spans="1:6" x14ac:dyDescent="0.25">
      <c r="A90" t="s">
        <v>74</v>
      </c>
      <c r="B90" t="str">
        <f xml:space="preserve"> "(SELECT P.id FROM profiles P, users U WHERE U.id = P.user_id AND U.email = '"&amp;users!B10&amp;"')"</f>
        <v>(SELECT P.id FROM profiles P, users U WHERE U.id = P.user_id AND U.email = 'user9@movie.com')</v>
      </c>
      <c r="C90" s="1" t="s">
        <v>22</v>
      </c>
      <c r="D90" t="s">
        <v>82</v>
      </c>
      <c r="E90" t="s">
        <v>82</v>
      </c>
      <c r="F90" s="6" t="str">
        <f t="shared" si="1"/>
        <v>INSERT INTO likes_genres(id, profile_id, topic_id, created_at, updated_at) VALUES (DEFAULT, (SELECT P.id FROM profiles P, users U WHERE U.id = P.user_id AND U.email = 'user9@movie.com'), (SELECT id FROM profiles WHERE genre_name = 'Adventure'), now(), now());</v>
      </c>
    </row>
    <row r="91" spans="1:6" x14ac:dyDescent="0.25">
      <c r="A91" t="s">
        <v>74</v>
      </c>
      <c r="B91" t="str">
        <f xml:space="preserve"> "(SELECT P.id FROM profiles P, users U WHERE U.id = P.user_id AND U.email = '"&amp;users!B11&amp;"')"</f>
        <v>(SELECT P.id FROM profiles P, users U WHERE U.id = P.user_id AND U.email = 'user10@movie.com')</v>
      </c>
      <c r="C91" s="1" t="s">
        <v>23</v>
      </c>
      <c r="D91" t="s">
        <v>82</v>
      </c>
      <c r="E91" t="s">
        <v>82</v>
      </c>
      <c r="F91" s="6" t="str">
        <f t="shared" si="1"/>
        <v>INSERT INTO likes_genres(id, profile_id, topic_id, created_at, updated_at) VALUES (DEFAULT, (SELECT P.id FROM profiles P, users U WHERE U.id = P.user_id AND U.email = 'user10@movie.com'), (SELECT id FROM profiles WHERE genre_name = 'Animation'), now(), now());</v>
      </c>
    </row>
    <row r="92" spans="1:6" x14ac:dyDescent="0.25">
      <c r="A92" t="s">
        <v>74</v>
      </c>
      <c r="B92" t="str">
        <f xml:space="preserve"> "(SELECT P.id FROM profiles P, users U WHERE U.id = P.user_id AND U.email = '"&amp;users!B12&amp;"')"</f>
        <v>(SELECT P.id FROM profiles P, users U WHERE U.id = P.user_id AND U.email = 'user11@movie.com')</v>
      </c>
      <c r="C92" s="1" t="s">
        <v>45</v>
      </c>
      <c r="D92" t="s">
        <v>82</v>
      </c>
      <c r="E92" t="s">
        <v>82</v>
      </c>
      <c r="F92" s="6" t="str">
        <f t="shared" si="1"/>
        <v>INSERT INTO likes_genres(id, profile_id, topic_id, created_at, updated_at) VALUES (DEFAULT, (SELECT P.id FROM profiles P, users U WHERE U.id = P.user_id AND U.email = 'user11@movie.com'), (SELECT id FROM profiles WHERE genre_name = 'Political'), now(), now());</v>
      </c>
    </row>
    <row r="93" spans="1:6" x14ac:dyDescent="0.25">
      <c r="C93" s="1"/>
    </row>
    <row r="94" spans="1:6" x14ac:dyDescent="0.25">
      <c r="C94" s="1"/>
    </row>
    <row r="95" spans="1:6" x14ac:dyDescent="0.25">
      <c r="C95" s="1"/>
    </row>
    <row r="96" spans="1:6" x14ac:dyDescent="0.25">
      <c r="C96" s="1"/>
    </row>
    <row r="97" spans="3:3" x14ac:dyDescent="0.25">
      <c r="C97" s="1"/>
    </row>
    <row r="98" spans="3:3" x14ac:dyDescent="0.25">
      <c r="C98" s="1"/>
    </row>
    <row r="99" spans="3:3" x14ac:dyDescent="0.25">
      <c r="C99" s="1"/>
    </row>
    <row r="100" spans="3:3" x14ac:dyDescent="0.25">
      <c r="C100" s="1"/>
    </row>
    <row r="101" spans="3:3" x14ac:dyDescent="0.25">
      <c r="C101" s="1"/>
    </row>
    <row r="102" spans="3:3" x14ac:dyDescent="0.25">
      <c r="C102" s="1"/>
    </row>
    <row r="103" spans="3:3" x14ac:dyDescent="0.25">
      <c r="C103" s="1"/>
    </row>
    <row r="104" spans="3:3" x14ac:dyDescent="0.25">
      <c r="C104" s="1"/>
    </row>
    <row r="105" spans="3:3" x14ac:dyDescent="0.25">
      <c r="C105" s="1"/>
    </row>
    <row r="106" spans="3:3" x14ac:dyDescent="0.25">
      <c r="C106" s="1"/>
    </row>
    <row r="107" spans="3:3" x14ac:dyDescent="0.25">
      <c r="C107" s="1"/>
    </row>
    <row r="108" spans="3:3" x14ac:dyDescent="0.25">
      <c r="C108" s="1"/>
    </row>
    <row r="109" spans="3:3" x14ac:dyDescent="0.25">
      <c r="C109" s="1"/>
    </row>
    <row r="110" spans="3:3" x14ac:dyDescent="0.25">
      <c r="C110" s="1"/>
    </row>
    <row r="111" spans="3:3" x14ac:dyDescent="0.25">
      <c r="C111" s="1"/>
    </row>
    <row r="112" spans="3:3" x14ac:dyDescent="0.25">
      <c r="C112" s="1"/>
    </row>
    <row r="113" spans="3:3" x14ac:dyDescent="0.25">
      <c r="C113" s="1"/>
    </row>
    <row r="114" spans="3:3" x14ac:dyDescent="0.25">
      <c r="C114" s="1"/>
    </row>
    <row r="115" spans="3:3" x14ac:dyDescent="0.25">
      <c r="C115" s="1"/>
    </row>
    <row r="116" spans="3:3" x14ac:dyDescent="0.25">
      <c r="C116" s="1"/>
    </row>
    <row r="117" spans="3:3" x14ac:dyDescent="0.25">
      <c r="C117"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L15" workbookViewId="0">
      <selection activeCell="O2" sqref="O2:O41"/>
    </sheetView>
  </sheetViews>
  <sheetFormatPr defaultRowHeight="15" x14ac:dyDescent="0.25"/>
  <cols>
    <col min="1" max="14" width="11.42578125" customWidth="1"/>
    <col min="15" max="15" width="255.7109375" style="6" bestFit="1" customWidth="1"/>
  </cols>
  <sheetData>
    <row r="1" spans="1:15" x14ac:dyDescent="0.25">
      <c r="A1" s="2" t="s">
        <v>0</v>
      </c>
      <c r="B1" s="3" t="s">
        <v>51</v>
      </c>
      <c r="C1" s="3" t="s">
        <v>52</v>
      </c>
      <c r="D1" s="3" t="s">
        <v>53</v>
      </c>
      <c r="E1" s="3" t="s">
        <v>54</v>
      </c>
      <c r="F1" s="3" t="s">
        <v>14</v>
      </c>
      <c r="G1" s="3" t="s">
        <v>55</v>
      </c>
      <c r="H1" s="3" t="s">
        <v>56</v>
      </c>
      <c r="I1" s="3" t="s">
        <v>57</v>
      </c>
      <c r="J1" s="3" t="s">
        <v>58</v>
      </c>
      <c r="K1" s="3" t="s">
        <v>59</v>
      </c>
      <c r="L1" s="3" t="s">
        <v>60</v>
      </c>
      <c r="M1" s="3" t="s">
        <v>4</v>
      </c>
      <c r="N1" s="3" t="s">
        <v>61</v>
      </c>
      <c r="O1" s="5" t="s">
        <v>6</v>
      </c>
    </row>
    <row r="2" spans="1:15" x14ac:dyDescent="0.25">
      <c r="A2" t="s">
        <v>74</v>
      </c>
      <c r="B2" t="s">
        <v>210</v>
      </c>
      <c r="C2" t="s">
        <v>211</v>
      </c>
      <c r="D2" s="8">
        <v>37244</v>
      </c>
      <c r="E2">
        <v>178</v>
      </c>
      <c r="F2" t="s">
        <v>215</v>
      </c>
      <c r="G2" t="s">
        <v>212</v>
      </c>
      <c r="H2" t="s">
        <v>213</v>
      </c>
      <c r="I2" t="s">
        <v>213</v>
      </c>
      <c r="J2" t="s">
        <v>214</v>
      </c>
      <c r="K2" t="s">
        <v>280</v>
      </c>
      <c r="L2" t="s">
        <v>260</v>
      </c>
      <c r="M2" t="s">
        <v>82</v>
      </c>
      <c r="N2" t="s">
        <v>82</v>
      </c>
      <c r="O2" s="6" t="str">
        <f xml:space="preserve"> "INSERT INTO profiles("&amp;A$1&amp;", "&amp;B$1&amp;", "&amp;C$1&amp;", "&amp;D$1&amp;", "&amp;E$1&amp;", "&amp;F$1&amp;", "&amp;G$1&amp;", "&amp;H$1&amp;", "&amp;I$1&amp;", "&amp;J$1&amp;", "&amp;K$1&amp;", "&amp;L$1&amp;", "&amp;M$1&amp;", "&amp;N$1&amp;") VALUES ("&amp;A2&amp;", '"&amp;B2&amp;"', '"&amp;C2&amp;"', '"&amp;D2&amp;"', '"&amp;E2&amp;"', '"&amp;F2&amp;"', '"&amp;G2&amp;"', '"&amp;H2&amp;"', '"&amp;I2&amp;"', '"&amp;J2&amp;"', '"&amp;K2&amp;"', '"&amp;L2&amp;"', "&amp;M2&amp;", "&amp;N2&amp;");"</f>
        <v>INSERT INTO profiles(id, movie_name, description, date_released, duration, country, language, subtitles, dubbed, age_rating, poster, trailer, created_at, update_at) VALUES (DEFAULT, 'The Lord of the Rings: The Fellowship of the Ring', 'A meek Hobbit and eight companions set out on a journey to destroy the One Ring and the Dark Lord Sauron.', '37244', '178', 'USA', 'English', 'N', 'N', 'PG-13', 'http://vignette3.wikia.nocookie.net/lotr/images/7/74/LOTRFOTRmovie.jpg/revision/latest?cb=20150203040819', 'https://www.youtube.com/watch?v=V75dMMIW2B4', now(), now());</v>
      </c>
    </row>
    <row r="3" spans="1:15" x14ac:dyDescent="0.25">
      <c r="A3" t="s">
        <v>74</v>
      </c>
      <c r="B3" t="s">
        <v>216</v>
      </c>
      <c r="D3" s="8">
        <v>37608</v>
      </c>
      <c r="E3">
        <v>179</v>
      </c>
      <c r="F3" t="s">
        <v>215</v>
      </c>
      <c r="G3" t="s">
        <v>212</v>
      </c>
      <c r="H3" t="s">
        <v>213</v>
      </c>
      <c r="I3" t="s">
        <v>213</v>
      </c>
      <c r="J3" t="s">
        <v>214</v>
      </c>
      <c r="K3" t="s">
        <v>281</v>
      </c>
      <c r="L3" t="s">
        <v>262</v>
      </c>
      <c r="M3" t="s">
        <v>82</v>
      </c>
      <c r="N3" t="s">
        <v>82</v>
      </c>
      <c r="O3" s="6" t="str">
        <f t="shared" ref="O3:O41" si="0" xml:space="preserve"> "INSERT INTO profiles("&amp;A$1&amp;", "&amp;B$1&amp;", "&amp;C$1&amp;", "&amp;D$1&amp;", "&amp;E$1&amp;", "&amp;F$1&amp;", "&amp;G$1&amp;", "&amp;H$1&amp;", "&amp;I$1&amp;", "&amp;J$1&amp;", "&amp;K$1&amp;", "&amp;L$1&amp;", "&amp;M$1&amp;", "&amp;N$1&amp;") VALUES ("&amp;A3&amp;", '"&amp;B3&amp;"', '"&amp;C3&amp;"', '"&amp;D3&amp;"', '"&amp;E3&amp;"', '"&amp;F3&amp;"', '"&amp;G3&amp;"', '"&amp;H3&amp;"', '"&amp;I3&amp;"', '"&amp;J3&amp;"', '"&amp;K3&amp;"', '"&amp;L3&amp;"', "&amp;M3&amp;", "&amp;N3&amp;");"</f>
        <v>INSERT INTO profiles(id, movie_name, description, date_released, duration, country, language, subtitles, dubbed, age_rating, poster, trailer, created_at, update_at) VALUES (DEFAULT, 'The Lord of the Rings: The Two Towers', '', '37608', '179', 'USA', 'English', 'N', 'N', 'PG-13', 'https://www.movieposter.com/posters/archive/main/7/MPW-3576', 'https://www.youtube.com/watch?v=cvCktPUwkW0', now(), now());</v>
      </c>
    </row>
    <row r="4" spans="1:15" x14ac:dyDescent="0.25">
      <c r="A4" t="s">
        <v>74</v>
      </c>
      <c r="B4" t="s">
        <v>217</v>
      </c>
      <c r="C4" t="s">
        <v>218</v>
      </c>
      <c r="D4" s="8">
        <v>37972</v>
      </c>
      <c r="E4">
        <v>201</v>
      </c>
      <c r="F4" t="s">
        <v>215</v>
      </c>
      <c r="G4" t="s">
        <v>212</v>
      </c>
      <c r="H4" t="s">
        <v>213</v>
      </c>
      <c r="I4" t="s">
        <v>213</v>
      </c>
      <c r="J4" t="s">
        <v>214</v>
      </c>
      <c r="K4" t="s">
        <v>282</v>
      </c>
      <c r="L4" t="s">
        <v>261</v>
      </c>
      <c r="M4" t="s">
        <v>82</v>
      </c>
      <c r="N4" t="s">
        <v>82</v>
      </c>
      <c r="O4" s="6" t="str">
        <f t="shared" si="0"/>
        <v>INSERT INTO profiles(id, movie_name, description, date_released, duration, country, language, subtitles, dubbed, age_rating, poster, trailer, created_at, update_at) VALUES (DEFAULT, 'The Lord of the Rings: The Return of the King', 'Gandalf and Aragorn lead the World of Men against Sauron''s army to draw his gaze from Frodo and Sam as they approach Mount Doom with the One Ring.', '37972', '201', 'USA', 'English', 'N', 'N', 'PG-13', 'https://www.movieposter.com/posters/archive/main/16/MPW-8295', 'https://www.youtube.com/watch?v=r5X-hFf6Bwo', now(), now());</v>
      </c>
    </row>
    <row r="5" spans="1:15" x14ac:dyDescent="0.25">
      <c r="A5" t="s">
        <v>74</v>
      </c>
      <c r="B5" t="s">
        <v>219</v>
      </c>
      <c r="C5" t="s">
        <v>220</v>
      </c>
      <c r="D5" s="8">
        <v>38520</v>
      </c>
      <c r="E5">
        <v>119</v>
      </c>
      <c r="F5" t="s">
        <v>221</v>
      </c>
      <c r="G5" t="s">
        <v>222</v>
      </c>
      <c r="H5" t="s">
        <v>223</v>
      </c>
      <c r="I5" t="s">
        <v>223</v>
      </c>
      <c r="J5" t="s">
        <v>224</v>
      </c>
      <c r="K5" t="s">
        <v>283</v>
      </c>
      <c r="L5" t="s">
        <v>263</v>
      </c>
      <c r="M5" t="s">
        <v>82</v>
      </c>
      <c r="N5" t="s">
        <v>82</v>
      </c>
      <c r="O5" s="6" t="str">
        <f t="shared" si="0"/>
        <v>INSERT INTO profiles(id, movie_name, description, date_released, duration, country, language, subtitles, dubbed, age_rating, poster, trailer, created_at, update_at) VALUES (DEFAULT, 'Howl''s Moving Castle', 'When an unconfident young woman is cursed with an old body by a spiteful witch, her only chance of breaking the spell lies with a self-indulgent yet insecure young wizard and his companions in his legged, walking castle.', '38520', '119', 'Japan', 'Japanese', 'Y', 'Y', 'PG', 'https://fanart.tv/fanart/movies/4935/movieposter/howls-moving-castle-5216a7d1a7a67.jpg', 'https://www.youtube.com/watch?v=iwROgK94zcM', now(), now());</v>
      </c>
    </row>
    <row r="6" spans="1:15" x14ac:dyDescent="0.25">
      <c r="A6" t="s">
        <v>74</v>
      </c>
      <c r="B6" t="s">
        <v>225</v>
      </c>
      <c r="C6" t="s">
        <v>226</v>
      </c>
      <c r="D6" s="8">
        <v>33067</v>
      </c>
      <c r="E6">
        <v>127</v>
      </c>
      <c r="F6" t="s">
        <v>215</v>
      </c>
      <c r="G6" t="s">
        <v>212</v>
      </c>
      <c r="H6" t="s">
        <v>213</v>
      </c>
      <c r="I6" t="s">
        <v>213</v>
      </c>
      <c r="J6" t="s">
        <v>214</v>
      </c>
      <c r="K6" t="s">
        <v>284</v>
      </c>
      <c r="L6" t="s">
        <v>264</v>
      </c>
      <c r="M6" t="s">
        <v>82</v>
      </c>
      <c r="N6" t="s">
        <v>82</v>
      </c>
      <c r="O6" s="6" t="str">
        <f t="shared" si="0"/>
        <v>INSERT INTO profiles(id, movie_name, description, date_released, duration, country, language, subtitles, dubbed, age_rating, poster, trailer, created_at, update_at) VALUES (DEFAULT, 'Ghost', 'After an accident leaves a young man dead, his spirit stays behind to warn his lover of impending danger, with the help of a reluctant psychic.', '33067', '127', 'USA', 'English', 'N', 'N', 'PG-13', 'https://www.movieposter.com/posters/archive/main/106/MPW-53146', 'https://www.youtube.com/watch?v=4cOb3gfe4tQ', now(), now());</v>
      </c>
    </row>
    <row r="7" spans="1:15" x14ac:dyDescent="0.25">
      <c r="A7" t="s">
        <v>74</v>
      </c>
      <c r="B7" t="s">
        <v>227</v>
      </c>
      <c r="C7" t="s">
        <v>228</v>
      </c>
      <c r="D7" s="8">
        <v>38163</v>
      </c>
      <c r="E7">
        <v>123</v>
      </c>
      <c r="F7" t="s">
        <v>215</v>
      </c>
      <c r="G7" t="s">
        <v>212</v>
      </c>
      <c r="H7" t="s">
        <v>213</v>
      </c>
      <c r="I7" t="s">
        <v>213</v>
      </c>
      <c r="J7" t="s">
        <v>214</v>
      </c>
      <c r="K7" t="s">
        <v>285</v>
      </c>
      <c r="L7" t="s">
        <v>265</v>
      </c>
      <c r="M7" t="s">
        <v>82</v>
      </c>
      <c r="N7" t="s">
        <v>82</v>
      </c>
      <c r="O7" s="6" t="str">
        <f t="shared" si="0"/>
        <v>INSERT INTO profiles(id, movie_name, description, date_released, duration, country, language, subtitles, dubbed, age_rating, poster, trailer, created_at, update_at) VALUES (DEFAULT, 'The Notebook', 'A poor and passionate young man falls in love with a rich young woman and gives her a sense of freedom. They soon are separated by their social differences.', '38163', '123', 'USA', 'English', 'N', 'N', 'PG-13', 'http://ia.media-imdb.com/images/M/MV5BMTk3OTM5Njg5M15BMl5BanBnXkFtZTYwMzA0ODI3._V1_SX640_SY720_.jpg', 'https://www.youtube.com/watch?v=4M7LIcH8C9U', now(), now());</v>
      </c>
    </row>
    <row r="8" spans="1:15" x14ac:dyDescent="0.25">
      <c r="A8" t="s">
        <v>74</v>
      </c>
      <c r="B8" t="s">
        <v>229</v>
      </c>
      <c r="C8" t="s">
        <v>230</v>
      </c>
      <c r="D8" s="8">
        <v>37281</v>
      </c>
      <c r="E8">
        <v>101</v>
      </c>
      <c r="F8" t="s">
        <v>215</v>
      </c>
      <c r="G8" t="s">
        <v>212</v>
      </c>
      <c r="H8" t="s">
        <v>213</v>
      </c>
      <c r="I8" t="s">
        <v>213</v>
      </c>
      <c r="J8" t="s">
        <v>224</v>
      </c>
      <c r="K8" t="s">
        <v>286</v>
      </c>
      <c r="L8" t="s">
        <v>266</v>
      </c>
      <c r="M8" t="s">
        <v>82</v>
      </c>
      <c r="N8" t="s">
        <v>82</v>
      </c>
      <c r="O8" s="6" t="str">
        <f t="shared" si="0"/>
        <v>INSERT INTO profiles(id, movie_name, description, date_released, duration, country, language, subtitles, dubbed, age_rating, poster, trailer, created_at, update_at) VALUES (DEFAULT, 'A Walk to Remember', 'The story of two North Carolina teens, Landon Carter and Jamie Sullivan, who are thrown together after Landon gets into trouble and is made to do community service.', '37281', '101', 'USA', 'English', 'N', 'N', 'PG', 'https://upload.wikimedia.org/wikipedia/en/d/dc/A_Walk_to_Remember_Poster.jpg', 'https://www.youtube.com/watch?v=EgdoQ8Oxu2E', now(), now());</v>
      </c>
    </row>
    <row r="9" spans="1:15" x14ac:dyDescent="0.25">
      <c r="A9" t="s">
        <v>74</v>
      </c>
      <c r="B9" t="s">
        <v>231</v>
      </c>
      <c r="C9" t="s">
        <v>232</v>
      </c>
      <c r="D9" s="8">
        <v>32010</v>
      </c>
      <c r="E9">
        <v>100</v>
      </c>
      <c r="F9" t="s">
        <v>215</v>
      </c>
      <c r="G9" t="s">
        <v>212</v>
      </c>
      <c r="H9" t="s">
        <v>213</v>
      </c>
      <c r="I9" t="s">
        <v>213</v>
      </c>
      <c r="J9" t="s">
        <v>214</v>
      </c>
      <c r="K9" t="s">
        <v>289</v>
      </c>
      <c r="L9" t="s">
        <v>267</v>
      </c>
      <c r="M9" t="s">
        <v>82</v>
      </c>
      <c r="N9" t="s">
        <v>82</v>
      </c>
      <c r="O9" s="6" t="str">
        <f t="shared" si="0"/>
        <v>INSERT INTO profiles(id, movie_name, description, date_released, duration, country, language, subtitles, dubbed, age_rating, poster, trailer, created_at, update_at) VALUES (DEFAULT, 'Dirty Dancing', 'Spending the summer at a Catskills resort with her family, Frances "Baby" Houseman falls in love with the camp''s dance instructor, Johnny Castle.', '32010', '100', 'USA', 'English', 'N', 'N', 'PG-13', 'http://ecx.images-amazon.com/images/I/61PF6Oi%2BUhL._SY355_.jpg', 'https://www.youtube.com/watch?v=wcra0-0Gu4U', now(), now());</v>
      </c>
    </row>
    <row r="10" spans="1:15" x14ac:dyDescent="0.25">
      <c r="A10" t="s">
        <v>74</v>
      </c>
      <c r="B10" t="s">
        <v>233</v>
      </c>
      <c r="C10" t="s">
        <v>234</v>
      </c>
      <c r="D10" s="8">
        <v>36308</v>
      </c>
      <c r="E10">
        <v>124</v>
      </c>
      <c r="F10" t="s">
        <v>215</v>
      </c>
      <c r="G10" t="s">
        <v>212</v>
      </c>
      <c r="H10" t="s">
        <v>213</v>
      </c>
      <c r="I10" t="s">
        <v>213</v>
      </c>
      <c r="J10" t="s">
        <v>214</v>
      </c>
      <c r="K10" t="s">
        <v>287</v>
      </c>
      <c r="L10" t="s">
        <v>268</v>
      </c>
      <c r="M10" t="s">
        <v>82</v>
      </c>
      <c r="N10" t="s">
        <v>82</v>
      </c>
      <c r="O10" s="6" t="str">
        <f t="shared" si="0"/>
        <v>INSERT INTO profiles(id, movie_name, description, date_released, duration, country, language, subtitles, dubbed, age_rating, poster, trailer, created_at, update_at) VALUES (DEFAULT, 'Notting Hill', 'The life of a simple bookshop owner changes when he meets the most famous film star in the world.', '36308', '124', 'USA', 'English', 'N', 'N', 'PG-13', 'http://images.moviepostershop.com/notting-hill-movie-poster-1998-1020190961.jpg', 'https://www.youtube.com/watch?v=4RI0QvaGoiI', now(), now());</v>
      </c>
    </row>
    <row r="11" spans="1:15" x14ac:dyDescent="0.25">
      <c r="A11" t="s">
        <v>74</v>
      </c>
      <c r="B11" t="s">
        <v>235</v>
      </c>
      <c r="C11" t="s">
        <v>236</v>
      </c>
      <c r="D11" s="8">
        <v>32955</v>
      </c>
      <c r="E11">
        <v>119</v>
      </c>
      <c r="F11" t="s">
        <v>215</v>
      </c>
      <c r="G11" t="s">
        <v>212</v>
      </c>
      <c r="H11" t="s">
        <v>213</v>
      </c>
      <c r="I11" t="s">
        <v>213</v>
      </c>
      <c r="J11" t="s">
        <v>237</v>
      </c>
      <c r="K11" t="s">
        <v>288</v>
      </c>
      <c r="L11" t="s">
        <v>269</v>
      </c>
      <c r="M11" t="s">
        <v>82</v>
      </c>
      <c r="N11" t="s">
        <v>82</v>
      </c>
      <c r="O11" s="6" t="str">
        <f t="shared" si="0"/>
        <v>INSERT INTO profiles(id, movie_name, description, date_released, duration, country, language, subtitles, dubbed, age_rating, poster, trailer, created_at, update_at) VALUES (DEFAULT, 'Pretty Woman', 'A man in a legal but hurtful business needs an escort for some social events, and hires a beautiful prostitute he meets... only to fall in love.', '32955', '119', 'USA', 'English', 'N', 'N', 'R', 'http://cosmouk.cdnds.net/15/10/1280x1986/gallery_nrm_1425399318-pretty-woman-poster.jpg', 'https://www.youtube.com/results?search_query=pretty+woman+trailer', now(), now());</v>
      </c>
    </row>
    <row r="12" spans="1:15" x14ac:dyDescent="0.25">
      <c r="A12" t="s">
        <v>74</v>
      </c>
      <c r="B12" t="s">
        <v>238</v>
      </c>
      <c r="C12" t="s">
        <v>239</v>
      </c>
      <c r="D12" s="8">
        <v>32612</v>
      </c>
      <c r="E12">
        <v>100</v>
      </c>
      <c r="F12" t="s">
        <v>215</v>
      </c>
      <c r="G12" t="s">
        <v>212</v>
      </c>
      <c r="H12" t="s">
        <v>213</v>
      </c>
      <c r="I12" t="s">
        <v>213</v>
      </c>
      <c r="J12" t="s">
        <v>214</v>
      </c>
      <c r="K12" t="s">
        <v>290</v>
      </c>
      <c r="L12" t="s">
        <v>270</v>
      </c>
      <c r="M12" t="s">
        <v>82</v>
      </c>
      <c r="N12" t="s">
        <v>82</v>
      </c>
      <c r="O12" s="6" t="str">
        <f t="shared" si="0"/>
        <v>INSERT INTO profiles(id, movie_name, description, date_released, duration, country, language, subtitles, dubbed, age_rating, poster, trailer, created_at, update_at) VALUES (DEFAULT, 'Say Anything', 'A noble underachiever and a beautiful valedictorian fall in love the summer before she goes off to college.', '32612', '100', 'USA', 'English', 'N', 'N', 'PG-13', 'https://upload.wikimedia.org/wikipedia/en/8/8a/Say_Anything.jpg', 'https://www.youtube.com/watch?v=QeUnT3f7eAA', now(), now());</v>
      </c>
    </row>
    <row r="13" spans="1:15" x14ac:dyDescent="0.25">
      <c r="A13" t="s">
        <v>74</v>
      </c>
      <c r="B13" t="s">
        <v>240</v>
      </c>
      <c r="C13" t="s">
        <v>241</v>
      </c>
      <c r="D13" s="8">
        <v>35783</v>
      </c>
      <c r="E13">
        <v>194</v>
      </c>
      <c r="F13" t="s">
        <v>215</v>
      </c>
      <c r="G13" t="s">
        <v>212</v>
      </c>
      <c r="H13" t="s">
        <v>213</v>
      </c>
      <c r="I13" t="s">
        <v>213</v>
      </c>
      <c r="J13" t="s">
        <v>214</v>
      </c>
      <c r="K13" t="s">
        <v>291</v>
      </c>
      <c r="L13" t="s">
        <v>271</v>
      </c>
      <c r="M13" t="s">
        <v>82</v>
      </c>
      <c r="N13" t="s">
        <v>82</v>
      </c>
      <c r="O13" s="6" t="str">
        <f t="shared" si="0"/>
        <v>INSERT INTO profiles(id, movie_name, description, date_released, duration, country, language, subtitles, dubbed, age_rating, poster, trailer, created_at, update_at) VALUES (DEFAULT, 'Titanic', 'A seventeen-year-old aristocrat falls in love with a kind, but poor artist aboard the luxurious, ill-fated R.M.S. Titanic.', '35783', '194', 'USA', 'English', 'N', 'N', 'PG-13', 'http://cdn.traileraddict.com/content/paramount-pictures/titanic.jpg', 'https://www.youtube.com/watch?v=zCy5WQ9S4c0', now(), now());</v>
      </c>
    </row>
    <row r="14" spans="1:15" x14ac:dyDescent="0.25">
      <c r="A14" t="s">
        <v>74</v>
      </c>
      <c r="B14" t="s">
        <v>242</v>
      </c>
      <c r="C14" t="s">
        <v>243</v>
      </c>
      <c r="D14" s="8">
        <v>39437</v>
      </c>
      <c r="E14">
        <v>126</v>
      </c>
      <c r="F14" t="s">
        <v>215</v>
      </c>
      <c r="G14" t="s">
        <v>212</v>
      </c>
      <c r="H14" t="s">
        <v>213</v>
      </c>
      <c r="I14" t="s">
        <v>213</v>
      </c>
      <c r="J14" t="s">
        <v>214</v>
      </c>
      <c r="K14" t="s">
        <v>292</v>
      </c>
      <c r="L14" t="s">
        <v>272</v>
      </c>
      <c r="M14" t="s">
        <v>82</v>
      </c>
      <c r="N14" t="s">
        <v>82</v>
      </c>
      <c r="O14" s="6" t="str">
        <f t="shared" si="0"/>
        <v>INSERT INTO profiles(id, movie_name, description, date_released, duration, country, language, subtitles, dubbed, age_rating, poster, trailer, created_at, update_at) VALUES (DEFAULT, 'P.S. I Love You', 'A young widow discovers that her late husband has left her 10 messages intended to help ease her pain and start a new life.', '39437', '126', 'USA', 'English', 'N', 'N', 'PG-13', 'https://natashastander.files.wordpress.com/2014/01/ps-i-love-you-poster.jpg', 'https://www.youtube.com/watch?v=CZzW6_hR068', now(), now());</v>
      </c>
    </row>
    <row r="15" spans="1:15" x14ac:dyDescent="0.25">
      <c r="A15" t="s">
        <v>74</v>
      </c>
      <c r="B15" t="s">
        <v>244</v>
      </c>
      <c r="C15" t="s">
        <v>245</v>
      </c>
      <c r="D15" s="8">
        <v>34712</v>
      </c>
      <c r="E15">
        <v>133</v>
      </c>
      <c r="F15" t="s">
        <v>215</v>
      </c>
      <c r="G15" t="s">
        <v>212</v>
      </c>
      <c r="H15" t="s">
        <v>213</v>
      </c>
      <c r="I15" t="s">
        <v>213</v>
      </c>
      <c r="J15" t="s">
        <v>237</v>
      </c>
      <c r="K15" t="s">
        <v>293</v>
      </c>
      <c r="L15" t="s">
        <v>273</v>
      </c>
      <c r="M15" t="s">
        <v>82</v>
      </c>
      <c r="N15" t="s">
        <v>82</v>
      </c>
      <c r="O15" s="6" t="str">
        <f t="shared" si="0"/>
        <v>INSERT INTO profiles(id, movie_name, description, date_released, duration, country, language, subtitles, dubbed, age_rating, poster, trailer, created_at, update_at) VALUES (DEFAULT, 'Legends of the Fall', 'Epic tale of three brothers and their father living in the remote wilderness of 1900s USA and how their lives are affected by nature, history, war, love and betrayal.', '34712', '133', 'USA', 'English', 'N', 'N', 'R', 'https://www.movieposter.com/posters/archive/main/63/MPW-31979', 'https://www.youtube.com/watch?v=oEr4rhfDKcQ', now(), now());</v>
      </c>
    </row>
    <row r="16" spans="1:15" x14ac:dyDescent="0.25">
      <c r="A16" t="s">
        <v>74</v>
      </c>
      <c r="B16" t="s">
        <v>246</v>
      </c>
      <c r="C16" t="s">
        <v>247</v>
      </c>
      <c r="D16" s="8">
        <v>38121</v>
      </c>
      <c r="E16">
        <v>163</v>
      </c>
      <c r="F16" t="s">
        <v>215</v>
      </c>
      <c r="G16" t="s">
        <v>212</v>
      </c>
      <c r="H16" t="s">
        <v>213</v>
      </c>
      <c r="I16" t="s">
        <v>213</v>
      </c>
      <c r="J16" t="s">
        <v>237</v>
      </c>
      <c r="K16" t="s">
        <v>296</v>
      </c>
      <c r="L16" t="s">
        <v>274</v>
      </c>
      <c r="M16" t="s">
        <v>82</v>
      </c>
      <c r="N16" t="s">
        <v>82</v>
      </c>
      <c r="O16" s="6" t="str">
        <f t="shared" si="0"/>
        <v>INSERT INTO profiles(id, movie_name, description, date_released, duration, country, language, subtitles, dubbed, age_rating, poster, trailer, created_at, update_at) VALUES (DEFAULT, 'Troy', 'An adaptation of Homer''s great epic, the film follows the assault on Troy by the united Greek forces and chronicles the fates of the men involved.', '38121', '163', 'USA', 'English', 'N', 'N', 'R', 'https://upload.wikimedia.org/wikipedia/en/b/b8/Troy2004Poster.jpg', 'https://www.youtube.com/watch?v=znTLzRJimeY', now(), now());</v>
      </c>
    </row>
    <row r="17" spans="1:15" x14ac:dyDescent="0.25">
      <c r="A17" t="s">
        <v>74</v>
      </c>
      <c r="B17" t="s">
        <v>248</v>
      </c>
      <c r="C17" t="s">
        <v>249</v>
      </c>
      <c r="D17" s="8">
        <v>34964</v>
      </c>
      <c r="E17">
        <v>127</v>
      </c>
      <c r="F17" t="s">
        <v>215</v>
      </c>
      <c r="G17" t="s">
        <v>212</v>
      </c>
      <c r="H17" t="s">
        <v>213</v>
      </c>
      <c r="I17" t="s">
        <v>213</v>
      </c>
      <c r="J17" t="s">
        <v>237</v>
      </c>
      <c r="K17" t="s">
        <v>294</v>
      </c>
      <c r="L17" t="s">
        <v>275</v>
      </c>
      <c r="M17" t="s">
        <v>82</v>
      </c>
      <c r="N17" t="s">
        <v>82</v>
      </c>
      <c r="O17" s="6" t="str">
        <f t="shared" si="0"/>
        <v>INSERT INTO profiles(id, movie_name, description, date_released, duration, country, language, subtitles, dubbed, age_rating, poster, trailer, created_at, update_at) VALUES (DEFAULT, 'Se7en', 'Two detectives, a rookie and a veteran, hunt a serial killer who uses the seven deadly sins as his modus operandi.', '34964', '127', 'USA', 'English', 'N', 'N', 'R', 'http://img.goldposter.com/2015/04/Se7en_poster_goldposter_com_1.jpg', 'https://www.youtube.com/watch?v=J4YV2_TcCoE', now(), now());</v>
      </c>
    </row>
    <row r="18" spans="1:15" x14ac:dyDescent="0.25">
      <c r="A18" t="s">
        <v>74</v>
      </c>
      <c r="B18" t="s">
        <v>250</v>
      </c>
      <c r="C18" t="s">
        <v>251</v>
      </c>
      <c r="D18" s="8">
        <v>38184</v>
      </c>
      <c r="E18">
        <v>119</v>
      </c>
      <c r="F18" t="s">
        <v>252</v>
      </c>
      <c r="G18" t="s">
        <v>253</v>
      </c>
      <c r="H18" t="s">
        <v>223</v>
      </c>
      <c r="I18" t="s">
        <v>223</v>
      </c>
      <c r="J18" t="s">
        <v>214</v>
      </c>
      <c r="K18" t="s">
        <v>295</v>
      </c>
      <c r="L18" t="s">
        <v>276</v>
      </c>
      <c r="M18" t="s">
        <v>82</v>
      </c>
      <c r="N18" t="s">
        <v>82</v>
      </c>
      <c r="O18" s="6" t="str">
        <f t="shared" si="0"/>
        <v>INSERT INTO profiles(id, movie_name, description, date_released, duration, country, language, subtitles, dubbed, age_rating, poster, trailer, created_at, update_at) VALUES (DEFAULT, 'House of Flying Daggers', 'A romantic police captain breaks a beautiful member of a rebel group out of prison to help her rejoin her fellows, but things are not what they seem.', '38184', '119', 'China', 'Mandarin', 'Y', 'Y', 'PG-13', 'http://static.rogerebert.com/uploads/movie/movie_poster/house-of-flying-daggers-2004/large_Ar5Ev4nycoJsrPYaabMCrTvPHIe.jpg', 'https://www.youtube.com/watch?v=-GLVaSYzAvg', now(), now());</v>
      </c>
    </row>
    <row r="19" spans="1:15" x14ac:dyDescent="0.25">
      <c r="A19" t="s">
        <v>74</v>
      </c>
      <c r="B19" t="s">
        <v>254</v>
      </c>
      <c r="C19" t="s">
        <v>255</v>
      </c>
      <c r="D19" s="8">
        <v>37553</v>
      </c>
      <c r="E19">
        <v>99</v>
      </c>
      <c r="F19" t="s">
        <v>252</v>
      </c>
      <c r="G19" t="s">
        <v>253</v>
      </c>
      <c r="H19" t="s">
        <v>223</v>
      </c>
      <c r="I19" t="s">
        <v>213</v>
      </c>
      <c r="J19" t="s">
        <v>214</v>
      </c>
      <c r="K19" t="s">
        <v>297</v>
      </c>
      <c r="L19" t="s">
        <v>277</v>
      </c>
      <c r="M19" t="s">
        <v>82</v>
      </c>
      <c r="N19" t="s">
        <v>82</v>
      </c>
      <c r="O19" s="6" t="str">
        <f t="shared" si="0"/>
        <v>INSERT INTO profiles(id, movie_name, description, date_released, duration, country, language, subtitles, dubbed, age_rating, poster, trailer, created_at, update_at) VALUES (DEFAULT, 'Hero', 'A defense officer, Nameless, was summoned by the King of Qin regarding his success of terminating three warriors.', '37553', '99', 'China', 'Mandarin', 'Y', 'N', 'PG-13', 'https://upload.wikimedia.org/wikipedia/en/0/08/Hero_poster.jpg', 'https://www.youtube.com/watch?v=srFhXDZhUZI', now(), now());</v>
      </c>
    </row>
    <row r="20" spans="1:15" x14ac:dyDescent="0.25">
      <c r="A20" t="s">
        <v>74</v>
      </c>
      <c r="B20" t="s">
        <v>256</v>
      </c>
      <c r="C20" t="s">
        <v>257</v>
      </c>
      <c r="D20" s="8">
        <v>39639</v>
      </c>
      <c r="E20">
        <v>148</v>
      </c>
      <c r="F20" t="s">
        <v>252</v>
      </c>
      <c r="G20" t="s">
        <v>253</v>
      </c>
      <c r="H20" t="s">
        <v>223</v>
      </c>
      <c r="I20" t="s">
        <v>213</v>
      </c>
      <c r="J20" t="s">
        <v>237</v>
      </c>
      <c r="K20" t="s">
        <v>298</v>
      </c>
      <c r="L20" t="s">
        <v>278</v>
      </c>
      <c r="M20" t="s">
        <v>82</v>
      </c>
      <c r="N20" t="s">
        <v>82</v>
      </c>
      <c r="O20" s="6" t="str">
        <f t="shared" si="0"/>
        <v>INSERT INTO profiles(id, movie_name, description, date_released, duration, country, language, subtitles, dubbed, age_rating, poster, trailer, created_at, update_at) VALUES (DEFAULT, 'Red Cliff', 'The first chapter of a two-part story centered on a battle fought in China''s Three Kingdoms period (220-280 A.D.).', '39639', '148', 'China', 'Mandarin', 'Y', 'N', 'R', 'https://upload.wikimedia.org/wikipedia/en/c/cf/Redcliffposter.jpg', 'https://www.youtube.com/watch?v=pd0bqLQrtdE', now(), now());</v>
      </c>
    </row>
    <row r="21" spans="1:15" x14ac:dyDescent="0.25">
      <c r="A21" t="s">
        <v>74</v>
      </c>
      <c r="B21" t="s">
        <v>258</v>
      </c>
      <c r="C21" t="s">
        <v>259</v>
      </c>
      <c r="D21" s="8">
        <v>39820</v>
      </c>
      <c r="E21">
        <v>99</v>
      </c>
      <c r="F21" t="s">
        <v>252</v>
      </c>
      <c r="G21" t="s">
        <v>253</v>
      </c>
      <c r="H21" t="s">
        <v>223</v>
      </c>
      <c r="I21" t="s">
        <v>213</v>
      </c>
      <c r="J21" t="s">
        <v>237</v>
      </c>
      <c r="K21" t="s">
        <v>299</v>
      </c>
      <c r="L21" t="s">
        <v>279</v>
      </c>
      <c r="M21" t="s">
        <v>82</v>
      </c>
      <c r="N21" t="s">
        <v>82</v>
      </c>
      <c r="O21" s="6" t="str">
        <f t="shared" si="0"/>
        <v>INSERT INTO profiles(id, movie_name, description, date_released, duration, country, language, subtitles, dubbed, age_rating, poster, trailer, created_at, update_at) VALUES (DEFAULT, 'Red Cliff II', 'In this sequel to Red Cliff, Chancellor Cao Cao convinces Emperor Xian of the Han to initiate a battle against the two Kingdoms of Shu and Wu, who have become allied forces, against all expectations. Red Cliff will be the site for the gigantic battle.', '39820', '99', 'China', 'Mandarin', 'Y', 'N', 'R', 'http://oneguyrambling.com/wp-content/uploads/2009/12/red-cliff-2.jpg', 'https://www.youtube.com/watch?v=M2KkencnKKc', now(), now());</v>
      </c>
    </row>
    <row r="22" spans="1:15" x14ac:dyDescent="0.25">
      <c r="A22" t="s">
        <v>74</v>
      </c>
      <c r="B22" t="s">
        <v>300</v>
      </c>
      <c r="C22" s="9" t="s">
        <v>320</v>
      </c>
      <c r="D22" s="8">
        <v>30981</v>
      </c>
      <c r="E22">
        <v>107</v>
      </c>
      <c r="F22" t="s">
        <v>215</v>
      </c>
      <c r="G22" t="s">
        <v>212</v>
      </c>
      <c r="H22" t="s">
        <v>213</v>
      </c>
      <c r="I22" t="s">
        <v>213</v>
      </c>
      <c r="J22" t="s">
        <v>237</v>
      </c>
      <c r="K22" t="s">
        <v>319</v>
      </c>
      <c r="L22" t="s">
        <v>323</v>
      </c>
      <c r="M22" t="s">
        <v>82</v>
      </c>
      <c r="N22" t="s">
        <v>82</v>
      </c>
      <c r="O22" s="6" t="str">
        <f t="shared" si="0"/>
        <v>INSERT INTO profiles(id, movie_name, description, date_released, duration, country, language, subtitles, dubbed, age_rating, poster, trailer, created_at, update_at) VALUES (DEFAULT, 'Terminator', 'A human-looking indestructible cyborg is sent from 2029 to 1984 to assassinate a waitress, whose unborn son will lead humanity in a war against the machines, while a soldier from that war is sent to protect her at all costs.', '30981', '107', 'USA', 'English', 'N', 'N', 'R', 'http://ia.media-imdb.com/images/M/MV5BODE1MDczNTUxOV5BMl5BanBnXkFtZTcwMTA0NDQyNA@@._V1_UX182_CR0,0,182,268_AL_.jpg', 'https://www.youtube.com/watch?v=lHz95RYUbik', now(), now());</v>
      </c>
    </row>
    <row r="23" spans="1:15" x14ac:dyDescent="0.25">
      <c r="A23" t="s">
        <v>74</v>
      </c>
      <c r="B23" t="s">
        <v>301</v>
      </c>
      <c r="C23" s="9" t="s">
        <v>322</v>
      </c>
      <c r="D23" s="8">
        <v>29028</v>
      </c>
      <c r="E23">
        <v>117</v>
      </c>
      <c r="F23" t="s">
        <v>215</v>
      </c>
      <c r="G23" t="s">
        <v>212</v>
      </c>
      <c r="H23" t="s">
        <v>213</v>
      </c>
      <c r="I23" t="s">
        <v>213</v>
      </c>
      <c r="J23" t="s">
        <v>237</v>
      </c>
      <c r="K23" t="s">
        <v>321</v>
      </c>
      <c r="L23" t="s">
        <v>324</v>
      </c>
      <c r="M23" t="s">
        <v>82</v>
      </c>
      <c r="N23" t="s">
        <v>82</v>
      </c>
      <c r="O23" s="6" t="str">
        <f t="shared" si="0"/>
        <v>INSERT INTO profiles(id, movie_name, description, date_released, duration, country, language, subtitles, dubbed, age_rating, poster, trailer, created_at, update_at) VALUES (DEFAULT, 'Alien', 'After a space merchant vessel perceives an unknown transmission as distress call, their landing on the source planet finds one of the crew attacked by a mysterious lifeform. ', '29028', '117', 'USA', 'English', 'N', 'N', 'R', 'http://ia.media-imdb.com/images/M/MV5BMTU1ODQ4NjQyOV5BMl5BanBnXkFtZTgwOTQ3NDU2MTE@._V1_UX182_CR0,0,182,268_AL_.jpg', 'https://www.youtube.com/watch?v=LjLamj-b0I8', now(), now());</v>
      </c>
    </row>
    <row r="24" spans="1:15" x14ac:dyDescent="0.25">
      <c r="A24" t="s">
        <v>74</v>
      </c>
      <c r="B24" t="s">
        <v>302</v>
      </c>
      <c r="C24" s="9" t="s">
        <v>325</v>
      </c>
      <c r="D24" s="8">
        <v>41068</v>
      </c>
      <c r="E24">
        <v>124</v>
      </c>
      <c r="F24" t="s">
        <v>215</v>
      </c>
      <c r="G24" t="s">
        <v>212</v>
      </c>
      <c r="H24" t="s">
        <v>213</v>
      </c>
      <c r="I24" t="s">
        <v>213</v>
      </c>
      <c r="J24" t="s">
        <v>237</v>
      </c>
      <c r="K24" t="s">
        <v>326</v>
      </c>
      <c r="L24" t="s">
        <v>327</v>
      </c>
      <c r="M24" t="s">
        <v>82</v>
      </c>
      <c r="N24" t="s">
        <v>82</v>
      </c>
      <c r="O24" s="6" t="str">
        <f t="shared" si="0"/>
        <v>INSERT INTO profiles(id, movie_name, description, date_released, duration, country, language, subtitles, dubbed, age_rating, poster, trailer, created_at, update_at) VALUES (DEFAULT, 'Prometheus', 'Following clues to the origin of mankind a team journey across the universe and find a structure on a distant planet containing a monolithic statue of a humanoid head and stone cylinders of alien blood but they soon find they are not alone.', '41068', '124', 'USA', 'English', 'N', 'N', 'R', 'http://ia.media-imdb.com/images/M/MV5BMTY3NzIyNTA2NV5BMl5BanBnXkFtZTcwNzE2NjI4Nw@@._V1_UX182_CR0,0,182,268_AL_.jpg', 'https://www.youtube.com/watch?v=sftuxbvGwiU', now(), now());</v>
      </c>
    </row>
    <row r="25" spans="1:15" x14ac:dyDescent="0.25">
      <c r="A25" t="s">
        <v>74</v>
      </c>
      <c r="B25" t="s">
        <v>303</v>
      </c>
      <c r="C25" s="9" t="s">
        <v>328</v>
      </c>
      <c r="D25" s="8">
        <v>35839</v>
      </c>
      <c r="E25">
        <v>134</v>
      </c>
      <c r="F25" t="s">
        <v>215</v>
      </c>
      <c r="G25" t="s">
        <v>212</v>
      </c>
      <c r="H25" t="s">
        <v>213</v>
      </c>
      <c r="I25" t="s">
        <v>213</v>
      </c>
      <c r="J25" t="s">
        <v>214</v>
      </c>
      <c r="K25" t="s">
        <v>329</v>
      </c>
      <c r="L25" t="s">
        <v>330</v>
      </c>
      <c r="M25" t="s">
        <v>82</v>
      </c>
      <c r="N25" t="s">
        <v>82</v>
      </c>
      <c r="O25" s="6" t="str">
        <f t="shared" si="0"/>
        <v>INSERT INTO profiles(id, movie_name, description, date_released, duration, country, language, subtitles, dubbed, age_rating, poster, trailer, created_at, update_at) VALUES (DEFAULT, 'Sphere', 'A spaceship is discovered under three hundred years' worth of coral growth at the bottom of the ocean.', '35839', '134', 'USA', 'English', 'N', 'N', 'PG-13', 'http://ia.media-imdb.com/images/M/MV5BMTUyNTE2MjEyNV5BMl5BanBnXkFtZTcwODQ0NTYxMQ@@._V1_UY268_CR6,0,182,268_AL_.jpg', 'https://www.youtube.com/watch?v=kozds_anirw', now(), now());</v>
      </c>
    </row>
    <row r="26" spans="1:15" x14ac:dyDescent="0.25">
      <c r="A26" t="s">
        <v>74</v>
      </c>
      <c r="B26" t="s">
        <v>304</v>
      </c>
      <c r="C26" s="9" t="s">
        <v>331</v>
      </c>
      <c r="D26" s="8">
        <v>28270</v>
      </c>
      <c r="E26">
        <v>121</v>
      </c>
      <c r="F26" t="s">
        <v>215</v>
      </c>
      <c r="G26" t="s">
        <v>212</v>
      </c>
      <c r="H26" t="s">
        <v>213</v>
      </c>
      <c r="I26" t="s">
        <v>213</v>
      </c>
      <c r="J26" t="s">
        <v>224</v>
      </c>
      <c r="K26" t="s">
        <v>332</v>
      </c>
      <c r="L26" t="s">
        <v>333</v>
      </c>
      <c r="M26" t="s">
        <v>82</v>
      </c>
      <c r="N26" t="s">
        <v>82</v>
      </c>
      <c r="O26" s="6" t="str">
        <f t="shared" si="0"/>
        <v>INSERT INTO profiles(id, movie_name, description, date_released, duration, country, language, subtitles, dubbed, age_rating, poster, trailer, created_at, update_at) VALUES (DEFAULT, 'Star Wars: Episode IV – A New Hope', 'Luke Skywalker joins forces with a Jedi Knight, a cocky pilot, a wookiee and two droids to save the galaxy from the Empire's world-destroying battle-station, while also attempting to rescue Princess Leia from the evil Darth Vader.', '28270', '121', 'USA', 'English', 'N', 'N', 'PG', 'http://ia.media-imdb.com/images/M/MV5BOTIyMDY2NGQtOGJjNi00OTk4LWFhMDgtYmE3M2NiYzM0YTVmXkEyXkFqcGdeQXVyNTU1NTcwOTk@._V1_UX182_CR0,0,182,268_AL_.jpg', 'https://www.youtube.com/watch?v=1g3_CFmnU7k', now(), now());</v>
      </c>
    </row>
    <row r="27" spans="1:15" x14ac:dyDescent="0.25">
      <c r="A27" t="s">
        <v>74</v>
      </c>
      <c r="B27" t="s">
        <v>313</v>
      </c>
      <c r="C27" s="9" t="s">
        <v>334</v>
      </c>
      <c r="D27" s="8">
        <v>42361</v>
      </c>
      <c r="E27">
        <v>130</v>
      </c>
      <c r="F27" t="s">
        <v>215</v>
      </c>
      <c r="G27" t="s">
        <v>212</v>
      </c>
      <c r="H27" t="s">
        <v>213</v>
      </c>
      <c r="I27" t="s">
        <v>213</v>
      </c>
      <c r="J27" t="s">
        <v>237</v>
      </c>
      <c r="K27" t="s">
        <v>335</v>
      </c>
      <c r="L27" t="s">
        <v>336</v>
      </c>
      <c r="M27" t="s">
        <v>82</v>
      </c>
      <c r="N27" t="s">
        <v>82</v>
      </c>
      <c r="O27" s="6" t="str">
        <f t="shared" si="0"/>
        <v>INSERT INTO profiles(id, movie_name, description, date_released, duration, country, language, subtitles, dubbed, age_rating, poster, trailer, created_at, update_at) VALUES (DEFAULT, 'The Big Short', 'Four denizens in the world of high-finance predict the credit and housing bubble collapse of the mid-2000s, and decide to take on the big banks for their greed and lack of foresight.', '42361', '130', 'USA', 'English', 'N', 'N', 'R', 'http://ia.media-imdb.com/images/M/MV5BMjM2MTQ2MzcxOF5BMl5BanBnXkFtZTgwNzE4NTUyNzE@._V1_UX182_CR0,0,182,268_AL_.jpg', 'https://www.youtube.com/watch?v=vgqG3ITMv1Q', now(), now());</v>
      </c>
    </row>
    <row r="28" spans="1:15" x14ac:dyDescent="0.25">
      <c r="A28" t="s">
        <v>74</v>
      </c>
      <c r="B28" t="s">
        <v>305</v>
      </c>
      <c r="C28" s="9" t="s">
        <v>337</v>
      </c>
      <c r="D28" s="8">
        <v>35622</v>
      </c>
      <c r="E28">
        <v>136</v>
      </c>
      <c r="F28" t="s">
        <v>221</v>
      </c>
      <c r="G28" t="s">
        <v>222</v>
      </c>
      <c r="H28" t="s">
        <v>223</v>
      </c>
      <c r="I28" t="s">
        <v>213</v>
      </c>
      <c r="J28" t="s">
        <v>224</v>
      </c>
      <c r="K28" t="s">
        <v>338</v>
      </c>
      <c r="L28" t="s">
        <v>339</v>
      </c>
      <c r="M28" t="s">
        <v>82</v>
      </c>
      <c r="N28" t="s">
        <v>82</v>
      </c>
      <c r="O28" s="6" t="str">
        <f t="shared" si="0"/>
        <v>INSERT INTO profiles(id, movie_name, description, date_released, duration, country, language, subtitles, dubbed, age_rating, poster, trailer, created_at, update_at) VALUES (DEFAULT, 'Shall We Dance?', 'A successful but unhappy Japanese accountant finds the missing passion in his life when he begins to secretly take ballroom dance lessons.', '35622', '136', 'Japan', 'Japanese', 'Y', 'N', 'PG', 'http://ia.media-imdb.com/images/M/MV5BMTk2Nzk4MTcyMF5BMl5BanBnXkFtZTcwMDI0NDMzMQ@@._V1_UY268_CR3,0,182,268_AL_.jpg', 'https://www.youtube.com/watch?v=zQWEhPYwuY4', now(), now());</v>
      </c>
    </row>
    <row r="29" spans="1:15" x14ac:dyDescent="0.25">
      <c r="A29" t="s">
        <v>74</v>
      </c>
      <c r="B29" t="s">
        <v>305</v>
      </c>
      <c r="C29" s="9" t="s">
        <v>340</v>
      </c>
      <c r="D29" s="8">
        <v>38275</v>
      </c>
      <c r="E29">
        <v>104</v>
      </c>
      <c r="F29" t="s">
        <v>215</v>
      </c>
      <c r="G29" t="s">
        <v>212</v>
      </c>
      <c r="H29" t="s">
        <v>213</v>
      </c>
      <c r="I29" t="s">
        <v>213</v>
      </c>
      <c r="J29" t="s">
        <v>214</v>
      </c>
      <c r="K29" t="s">
        <v>341</v>
      </c>
      <c r="L29" t="s">
        <v>342</v>
      </c>
      <c r="M29" t="s">
        <v>82</v>
      </c>
      <c r="N29" t="s">
        <v>82</v>
      </c>
      <c r="O29" s="6" t="str">
        <f xml:space="preserve"> "INSERT INTO profiles("&amp;A$1&amp;", "&amp;B$1&amp;", "&amp;C$1&amp;", "&amp;D$1&amp;", "&amp;E$1&amp;", "&amp;F$1&amp;", "&amp;G$1&amp;", "&amp;H$1&amp;", "&amp;I$1&amp;", "&amp;J$1&amp;", "&amp;K$1&amp;", "&amp;L$1&amp;", "&amp;M$1&amp;", "&amp;N$1&amp;") VALUES ("&amp;A29&amp;", '"&amp;B29&amp;"', '"&amp;C29&amp;"', '"&amp;D29&amp;"', '"&amp;E29&amp;"', '"&amp;F29&amp;"', '"&amp;G29&amp;"', '"&amp;H29&amp;"', '"&amp;I29&amp;"', '"&amp;J29&amp;"', '"&amp;K29&amp;"', '"&amp;L29&amp;"', "&amp;M29&amp;", "&amp;N29&amp;");"</f>
        <v>INSERT INTO profiles(id, movie_name, description, date_released, duration, country, language, subtitles, dubbed, age_rating, poster, trailer, created_at, update_at) VALUES (DEFAULT, 'Shall We Dance?', 'A romantic comedy where a bored, overworked Estate Lawyer, upon first sight of a beautiful instructor, signs up for ballroom dancing lessons.', '38275', '104', 'USA', 'English', 'N', 'N', 'PG-13', 'http://ia.media-imdb.com/images/M/MV5BMTcwODUwMTMxN15BMl5BanBnXkFtZTcwNzc3MjcyMQ@@._V1_UX182_CR0,0,182,268_AL_.jpg', 'https://www.youtube.com/watch?v=UGtS3CL-zpo', now(), now());</v>
      </c>
    </row>
    <row r="30" spans="1:15" x14ac:dyDescent="0.25">
      <c r="A30" t="s">
        <v>74</v>
      </c>
      <c r="B30" t="s">
        <v>385</v>
      </c>
      <c r="C30" s="9" t="s">
        <v>343</v>
      </c>
      <c r="D30" s="8">
        <v>34521</v>
      </c>
      <c r="E30">
        <v>142</v>
      </c>
      <c r="F30" t="s">
        <v>215</v>
      </c>
      <c r="G30" t="s">
        <v>212</v>
      </c>
      <c r="H30" t="s">
        <v>213</v>
      </c>
      <c r="I30" t="s">
        <v>213</v>
      </c>
      <c r="J30" t="s">
        <v>214</v>
      </c>
      <c r="K30" t="s">
        <v>344</v>
      </c>
      <c r="L30" t="s">
        <v>345</v>
      </c>
      <c r="M30" t="s">
        <v>82</v>
      </c>
      <c r="N30" t="s">
        <v>82</v>
      </c>
      <c r="O30" s="6" t="str">
        <f xml:space="preserve"> "INSERT INTO profiles("&amp;A$1&amp;", "&amp;B$1&amp;", "&amp;C$1&amp;", "&amp;D$1&amp;", "&amp;E$1&amp;", "&amp;F$1&amp;", "&amp;G$1&amp;", "&amp;H$1&amp;", "&amp;I$1&amp;", "&amp;J$1&amp;", "&amp;K$1&amp;", "&amp;L$1&amp;", "&amp;M$1&amp;", "&amp;N$1&amp;") VALUES ("&amp;A30&amp;", '"&amp;B30&amp;"', '"&amp;C30&amp;"', '"&amp;D30&amp;"', '"&amp;E30&amp;"', '"&amp;F30&amp;"', '"&amp;G30&amp;"', '"&amp;H30&amp;"', '"&amp;I30&amp;"', '"&amp;J30&amp;"', '"&amp;K30&amp;"', '"&amp;L30&amp;"', "&amp;M30&amp;", "&amp;N30&amp;");"</f>
        <v>INSERT INTO profiles(id, movie_name, description, date_released, duration, country, language, subtitles, dubbed, age_rating, poster, trailer, created_at, update_at) VALUES (DEFAULT, 'Forrest Gump', 'Forrest Gump, while not intelligent, has accidentally been present at many historic moments, but his true love, Jenny Curran, eludes him.', '34521', '142', 'USA', 'English', 'N', 'N', 'PG-13', 'http://ia.media-imdb.com/images/M/MV5BMTI1Nzk1MzQwMV5BMl5BanBnXkFtZTYwODkxOTA5._V1_UY268_CR2,0,182,268_AL_.jpg', 'https://www.youtube.com/watch?v=uPIEn0M8su0', now(), now());</v>
      </c>
    </row>
    <row r="31" spans="1:15" x14ac:dyDescent="0.25">
      <c r="A31" t="s">
        <v>74</v>
      </c>
      <c r="B31" t="s">
        <v>306</v>
      </c>
      <c r="C31" s="9" t="s">
        <v>346</v>
      </c>
      <c r="D31" s="8">
        <v>41268</v>
      </c>
      <c r="E31">
        <v>158</v>
      </c>
      <c r="F31" t="s">
        <v>215</v>
      </c>
      <c r="G31" t="s">
        <v>212</v>
      </c>
      <c r="H31" t="s">
        <v>213</v>
      </c>
      <c r="I31" t="s">
        <v>213</v>
      </c>
      <c r="J31" t="s">
        <v>214</v>
      </c>
      <c r="K31" t="s">
        <v>347</v>
      </c>
      <c r="L31" t="s">
        <v>348</v>
      </c>
      <c r="M31" t="s">
        <v>82</v>
      </c>
      <c r="N31" t="s">
        <v>82</v>
      </c>
      <c r="O31" s="6" t="str">
        <f xml:space="preserve"> "INSERT INTO profiles("&amp;A$1&amp;", "&amp;B$1&amp;", "&amp;C$1&amp;", "&amp;D$1&amp;", "&amp;E$1&amp;", "&amp;F$1&amp;", "&amp;G$1&amp;", "&amp;H$1&amp;", "&amp;I$1&amp;", "&amp;J$1&amp;", "&amp;K$1&amp;", "&amp;L$1&amp;", "&amp;M$1&amp;", "&amp;N$1&amp;") VALUES ("&amp;A31&amp;", '"&amp;B31&amp;"', '"&amp;C31&amp;"', '"&amp;D31&amp;"', '"&amp;E31&amp;"', '"&amp;F31&amp;"', '"&amp;G31&amp;"', '"&amp;H31&amp;"', '"&amp;I31&amp;"', '"&amp;J31&amp;"', '"&amp;K31&amp;"', '"&amp;L31&amp;"', "&amp;M31&amp;", "&amp;N31&amp;");"</f>
        <v>INSERT INTO profiles(id, movie_name, description, date_released, duration, country, language, subtitles, dubbed, age_rating, poster, trailer, created_at, update_at) VALUES (DEFAULT, 'Les Miserables', 'In 19th-century France, Jean Valjean, who for decades has been hunted by the ruthless policeman Javert after breaking parole, agrees to care for a factory worker's daughter. The decision changes their lives forever.', '41268', '158', 'USA', 'English', 'N', 'N', 'PG-13', 'http://ia.media-imdb.com/images/M/MV5BMTQ4NDI3NDg4M15BMl5BanBnXkFtZTcwMjY5OTI1OA@@._V1_UX182_CR0,0,182,268_AL_.jpg', 'https://www.youtube.com/watch?v=YmvHzCLP6ug', now(), now());</v>
      </c>
    </row>
    <row r="32" spans="1:15" x14ac:dyDescent="0.25">
      <c r="A32" t="s">
        <v>74</v>
      </c>
      <c r="B32" t="s">
        <v>307</v>
      </c>
      <c r="C32" s="9" t="s">
        <v>349</v>
      </c>
      <c r="D32" s="8">
        <v>35727</v>
      </c>
      <c r="E32">
        <v>106</v>
      </c>
      <c r="F32" t="s">
        <v>215</v>
      </c>
      <c r="G32" t="s">
        <v>212</v>
      </c>
      <c r="H32" t="s">
        <v>213</v>
      </c>
      <c r="I32" t="s">
        <v>213</v>
      </c>
      <c r="J32" t="s">
        <v>214</v>
      </c>
      <c r="K32" t="s">
        <v>350</v>
      </c>
      <c r="L32" t="s">
        <v>351</v>
      </c>
      <c r="M32" t="s">
        <v>82</v>
      </c>
      <c r="N32" t="s">
        <v>82</v>
      </c>
      <c r="O32" s="6" t="str">
        <f t="shared" si="0"/>
        <v>INSERT INTO profiles(id, movie_name, description, date_released, duration, country, language, subtitles, dubbed, age_rating, poster, trailer, created_at, update_at) VALUES (DEFAULT, 'Gattica', 'A genetically inferior man assumes the identity of a superior one in order to pursue his lifelong dream of space travel.', '35727', '106', 'USA', 'English', 'N', 'N', 'PG-13', 'http://ia.media-imdb.com/images/M/MV5BNzQxMzU3OTQwNF5BMl5BanBnXkFtZTYwNDUyNTE5._V1_UY268_CR3,0,182,268_AL_.jpg', 'https://www.youtube.com/watch?v=hWjlUj7Czlk', now(), now());</v>
      </c>
    </row>
    <row r="33" spans="1:15" x14ac:dyDescent="0.25">
      <c r="A33" t="s">
        <v>74</v>
      </c>
      <c r="B33" t="s">
        <v>316</v>
      </c>
      <c r="C33" s="9" t="s">
        <v>352</v>
      </c>
      <c r="D33" s="8">
        <v>40725</v>
      </c>
      <c r="E33">
        <v>98</v>
      </c>
      <c r="F33" t="s">
        <v>215</v>
      </c>
      <c r="G33" t="s">
        <v>212</v>
      </c>
      <c r="H33" t="s">
        <v>213</v>
      </c>
      <c r="I33" t="s">
        <v>213</v>
      </c>
      <c r="J33" t="s">
        <v>214</v>
      </c>
      <c r="K33" t="s">
        <v>353</v>
      </c>
      <c r="L33" t="s">
        <v>354</v>
      </c>
      <c r="M33" t="s">
        <v>82</v>
      </c>
      <c r="N33" t="s">
        <v>82</v>
      </c>
      <c r="O33" s="6" t="str">
        <f t="shared" si="0"/>
        <v>INSERT INTO profiles(id, movie_name, description, date_released, duration, country, language, subtitles, dubbed, age_rating, poster, trailer, created_at, update_at) VALUES (DEFAULT, 'Larry Crowne', 'After losing his job, a middle-aged man reinvents himself by going back to college.', '40725', '98', 'USA', 'English', 'N', 'N', 'PG-13', 'http://ia.media-imdb.com/images/M/MV5BMTM1NzAyNTEwN15BMl5BanBnXkFtZTcwODYyNTEzNQ@@._V1._CR68,54,886,1396_UX182_CR0,0,182,268_AL_.jpg', 'https://www.youtube.com/watch?v=1UNtrqRG7GA', now(), now());</v>
      </c>
    </row>
    <row r="34" spans="1:15" x14ac:dyDescent="0.25">
      <c r="A34" t="s">
        <v>74</v>
      </c>
      <c r="B34" t="s">
        <v>308</v>
      </c>
      <c r="C34" s="9" t="s">
        <v>355</v>
      </c>
      <c r="D34" s="8">
        <v>39962</v>
      </c>
      <c r="E34">
        <v>96</v>
      </c>
      <c r="F34" t="s">
        <v>215</v>
      </c>
      <c r="G34" t="s">
        <v>212</v>
      </c>
      <c r="H34" t="s">
        <v>213</v>
      </c>
      <c r="I34" t="s">
        <v>213</v>
      </c>
      <c r="J34" t="s">
        <v>224</v>
      </c>
      <c r="K34" t="s">
        <v>356</v>
      </c>
      <c r="L34" t="s">
        <v>357</v>
      </c>
      <c r="M34" t="s">
        <v>82</v>
      </c>
      <c r="N34" t="s">
        <v>82</v>
      </c>
      <c r="O34" s="6" t="str">
        <f t="shared" si="0"/>
        <v>INSERT INTO profiles(id, movie_name, description, date_released, duration, country, language, subtitles, dubbed, age_rating, poster, trailer, created_at, update_at) VALUES (DEFAULT, 'Up', 'Seventy-eight year old Carl Fredricksen travels to Paradise Falls in his home equipped with balloons, inadvertently taking a young stowaway.', '39962', '96', 'USA', 'English', 'N', 'N', 'PG', 'http://ia.media-imdb.com/images/M/MV5BMTk3NDE2NzI4NF5BMl5BanBnXkFtZTgwNzE1MzEyMTE@._V1_UX182_CR0,0,182,268_AL_.jpg', 'https://www.youtube.com/watch?v=qas5lWp7_R0', now(), now());</v>
      </c>
    </row>
    <row r="35" spans="1:15" x14ac:dyDescent="0.25">
      <c r="A35" t="s">
        <v>74</v>
      </c>
      <c r="B35" t="s">
        <v>318</v>
      </c>
      <c r="C35" s="9" t="s">
        <v>358</v>
      </c>
      <c r="D35" s="8">
        <v>35025</v>
      </c>
      <c r="E35">
        <v>81</v>
      </c>
      <c r="F35" t="s">
        <v>215</v>
      </c>
      <c r="G35" t="s">
        <v>212</v>
      </c>
      <c r="H35" t="s">
        <v>213</v>
      </c>
      <c r="I35" t="s">
        <v>213</v>
      </c>
      <c r="J35" t="s">
        <v>359</v>
      </c>
      <c r="K35" t="s">
        <v>360</v>
      </c>
      <c r="L35" t="s">
        <v>361</v>
      </c>
      <c r="M35" t="s">
        <v>82</v>
      </c>
      <c r="N35" t="s">
        <v>82</v>
      </c>
      <c r="O35" s="6" t="str">
        <f t="shared" si="0"/>
        <v>INSERT INTO profiles(id, movie_name, description, date_released, duration, country, language, subtitles, dubbed, age_rating, poster, trailer, created_at, update_at) VALUES (DEFAULT, 'Toy Story', 'A cowboy doll is profoundly threatened and jealous when a new spaceman figure supplants him as top toy in a boy's room.', '35025', '81', 'USA', 'English', 'N', 'N', 'G', 'http://ia.media-imdb.com/images/M/MV5BMTgwMjI4MzU5N15BMl5BanBnXkFtZTcwMTMyNTk3OA@@._V1_UY268_CR9,0,182,268_AL_.jpg', 'https://www.youtube.com/watch?v=KYz2wyBy3kc', now(), now());</v>
      </c>
    </row>
    <row r="36" spans="1:15" x14ac:dyDescent="0.25">
      <c r="A36" t="s">
        <v>74</v>
      </c>
      <c r="B36" t="s">
        <v>309</v>
      </c>
      <c r="C36" s="9" t="s">
        <v>362</v>
      </c>
      <c r="D36" s="8">
        <v>41410</v>
      </c>
      <c r="E36">
        <v>132</v>
      </c>
      <c r="F36" t="s">
        <v>215</v>
      </c>
      <c r="G36" t="s">
        <v>212</v>
      </c>
      <c r="H36" t="s">
        <v>213</v>
      </c>
      <c r="I36" t="s">
        <v>213</v>
      </c>
      <c r="J36" t="s">
        <v>214</v>
      </c>
      <c r="K36" t="s">
        <v>363</v>
      </c>
      <c r="L36" t="s">
        <v>364</v>
      </c>
      <c r="M36" t="s">
        <v>82</v>
      </c>
      <c r="N36" t="s">
        <v>82</v>
      </c>
      <c r="O36" s="6" t="str">
        <f t="shared" si="0"/>
        <v>INSERT INTO profiles(id, movie_name, description, date_released, duration, country, language, subtitles, dubbed, age_rating, poster, trailer, created_at, update_at) VALUES (DEFAULT, 'Star Trek: Into Darkness', 'After the crew of the Enterprise find an unstoppable force of terror from within their own organization, Captain Kirk leads a manhunt to a war-zone world to capture a one-man weapon of mass destruction.', '41410', '132', 'USA', 'English', 'N', 'N', 'PG-13', 'http://ia.media-imdb.com/images/M/MV5BMTk2NzczOTgxNF5BMl5BanBnXkFtZTcwODQ5ODczOQ@@._V1_UX182_CR0,0,182,268_AL_.jpg', 'https://www.youtube.com/watch?v=QAEkuVgt6Aw', now(), now());</v>
      </c>
    </row>
    <row r="37" spans="1:15" x14ac:dyDescent="0.25">
      <c r="A37" t="s">
        <v>74</v>
      </c>
      <c r="B37" t="s">
        <v>310</v>
      </c>
      <c r="C37" s="9" t="s">
        <v>365</v>
      </c>
      <c r="D37" s="8">
        <v>38518</v>
      </c>
      <c r="E37">
        <v>140</v>
      </c>
      <c r="F37" t="s">
        <v>215</v>
      </c>
      <c r="G37" t="s">
        <v>212</v>
      </c>
      <c r="H37" t="s">
        <v>213</v>
      </c>
      <c r="I37" t="s">
        <v>213</v>
      </c>
      <c r="J37" t="s">
        <v>214</v>
      </c>
      <c r="K37" t="s">
        <v>366</v>
      </c>
      <c r="L37" t="s">
        <v>367</v>
      </c>
      <c r="M37" t="s">
        <v>82</v>
      </c>
      <c r="N37" t="s">
        <v>82</v>
      </c>
      <c r="O37" s="6" t="str">
        <f t="shared" si="0"/>
        <v>INSERT INTO profiles(id, movie_name, description, date_released, duration, country, language, subtitles, dubbed, age_rating, poster, trailer, created_at, update_at) VALUES (DEFAULT, 'Batman Begins', 'After training with his mentor, Batman begins his war on crime to free the crime-ridden Gotham City from corruption that the Scarecrow and the League of Shadows have cast upon it.', '38518', '140', 'USA', 'English', 'N', 'N', 'PG-13', 'http://ia.media-imdb.com/images/M/MV5BNTM3OTc0MzM2OV5BMl5BanBnXkFtZTYwNzUwMTI3._V1_UX182_CR0,0,182,268_AL_.jpg', 'https://www.youtube.com/watch?v=neY2xVmOfUM', now(), now());</v>
      </c>
    </row>
    <row r="38" spans="1:15" x14ac:dyDescent="0.25">
      <c r="A38" t="s">
        <v>74</v>
      </c>
      <c r="B38" t="s">
        <v>317</v>
      </c>
      <c r="C38" s="9" t="s">
        <v>368</v>
      </c>
      <c r="D38" s="8">
        <v>42293</v>
      </c>
      <c r="E38">
        <v>142</v>
      </c>
      <c r="F38" t="s">
        <v>215</v>
      </c>
      <c r="G38" t="s">
        <v>212</v>
      </c>
      <c r="H38" t="s">
        <v>213</v>
      </c>
      <c r="I38" t="s">
        <v>213</v>
      </c>
      <c r="J38" t="s">
        <v>214</v>
      </c>
      <c r="K38" t="s">
        <v>369</v>
      </c>
      <c r="L38" t="s">
        <v>370</v>
      </c>
      <c r="M38" t="s">
        <v>82</v>
      </c>
      <c r="N38" t="s">
        <v>82</v>
      </c>
      <c r="O38" s="6" t="str">
        <f t="shared" si="0"/>
        <v>INSERT INTO profiles(id, movie_name, description, date_released, duration, country, language, subtitles, dubbed, age_rating, poster, trailer, created_at, update_at) VALUES (DEFAULT, 'Bridge of Spies', 'During the Cold War, an American lawyer is recruited to defend an arrested Soviet spy in court, and then help the CIA facilitate an exchange of the spy for the Soviet captured American U2 spy plane pilot, Francis Gary Powers.', '42293', '142', 'USA', 'English', 'N', 'N', 'PG-13', 'http://ia.media-imdb.com/images/M/MV5BMjIxOTI0MjU5NV5BMl5BanBnXkFtZTgwNzM4OTk4NTE@._V1_UX182_CR0,0,182,268_AL_.jpg', 'https://www.youtube.com/watch?v=mBBuzHrZBro', now(), now());</v>
      </c>
    </row>
    <row r="39" spans="1:15" x14ac:dyDescent="0.25">
      <c r="A39" t="s">
        <v>74</v>
      </c>
      <c r="B39" t="s">
        <v>311</v>
      </c>
      <c r="C39" s="9" t="s">
        <v>371</v>
      </c>
      <c r="D39" s="8">
        <v>40165</v>
      </c>
      <c r="E39">
        <v>162</v>
      </c>
      <c r="F39" t="s">
        <v>215</v>
      </c>
      <c r="G39" t="s">
        <v>212</v>
      </c>
      <c r="H39" t="s">
        <v>213</v>
      </c>
      <c r="I39" t="s">
        <v>213</v>
      </c>
      <c r="J39" t="s">
        <v>214</v>
      </c>
      <c r="K39" t="s">
        <v>372</v>
      </c>
      <c r="L39" t="s">
        <v>373</v>
      </c>
      <c r="M39" t="s">
        <v>82</v>
      </c>
      <c r="N39" t="s">
        <v>82</v>
      </c>
      <c r="O39" s="6" t="str">
        <f t="shared" si="0"/>
        <v>INSERT INTO profiles(id, movie_name, description, date_released, duration, country, language, subtitles, dubbed, age_rating, poster, trailer, created_at, update_at) VALUES (DEFAULT, 'Avatar', 'A paraplegic marine dispatched to the moon Pandora on a unique mission becomes torn between following his orders and protecting the world he feels is his home.', '40165', '162', 'USA', 'English', 'N', 'N', 'PG-13', 'http://ia.media-imdb.com/images/M/MV5BMTYwOTEwNjAzMl5BMl5BanBnXkFtZTcwODc5MTUwMw@@._V1_UX182_CR0,0,182,268_AL_.jpg', 'https://www.youtube.com/watch?v=5PSNL1qE6VY', now(), now());</v>
      </c>
    </row>
    <row r="40" spans="1:15" x14ac:dyDescent="0.25">
      <c r="A40" t="s">
        <v>74</v>
      </c>
      <c r="B40" t="s">
        <v>312</v>
      </c>
      <c r="C40" s="9" t="s">
        <v>374</v>
      </c>
      <c r="D40" s="8">
        <v>42412</v>
      </c>
      <c r="E40">
        <v>108</v>
      </c>
      <c r="F40" t="s">
        <v>215</v>
      </c>
      <c r="G40" t="s">
        <v>212</v>
      </c>
      <c r="H40" t="s">
        <v>213</v>
      </c>
      <c r="I40" t="s">
        <v>213</v>
      </c>
      <c r="J40" t="s">
        <v>237</v>
      </c>
      <c r="K40" t="s">
        <v>375</v>
      </c>
      <c r="L40" t="s">
        <v>376</v>
      </c>
      <c r="M40" t="s">
        <v>82</v>
      </c>
      <c r="N40" t="s">
        <v>82</v>
      </c>
      <c r="O40" s="6" t="str">
        <f t="shared" si="0"/>
        <v>INSERT INTO profiles(id, movie_name, description, date_released, duration, country, language, subtitles, dubbed, age_rating, poster, trailer, created_at, update_at) VALUES (DEFAULT, 'Deadpool', 'A former Special Forces operative turned mercenary is subjected to a rogue experiment that leaves him with accelerated healing powers, adopting the alter ego Deadpool.', '42412', '108', 'USA', 'English', 'N', 'N', 'R', 'http://ia.media-imdb.com/images/M/MV5BMjQyODg5Njc4N15BMl5BanBnXkFtZTgwMzExMjE3NzE@._V1_UY268_CR1,0,182,268_AL_.jpg', 'https://www.youtube.com/watch?v=ZIM1HydF9UA', now(), now());</v>
      </c>
    </row>
    <row r="41" spans="1:15" x14ac:dyDescent="0.25">
      <c r="A41" t="s">
        <v>74</v>
      </c>
      <c r="B41" t="s">
        <v>314</v>
      </c>
      <c r="C41" s="9" t="s">
        <v>377</v>
      </c>
      <c r="D41" s="8">
        <v>37295</v>
      </c>
      <c r="E41">
        <v>122</v>
      </c>
      <c r="F41" t="s">
        <v>378</v>
      </c>
      <c r="G41" t="s">
        <v>315</v>
      </c>
      <c r="H41" t="s">
        <v>223</v>
      </c>
      <c r="I41" t="s">
        <v>213</v>
      </c>
      <c r="J41" t="s">
        <v>237</v>
      </c>
      <c r="K41" t="s">
        <v>379</v>
      </c>
      <c r="L41" t="s">
        <v>380</v>
      </c>
      <c r="M41" t="s">
        <v>82</v>
      </c>
      <c r="N41" t="s">
        <v>82</v>
      </c>
      <c r="O41" s="6" t="str">
        <f t="shared" si="0"/>
        <v>INSERT INTO profiles(id, movie_name, description, date_released, duration, country, language, subtitles, dubbed, age_rating, poster, trailer, created_at, update_at) VALUES (DEFAULT, 'Amelie', 'Amelie is an innocent and naive girl in Paris with her own sense of justice. She decides to help those around her and, along the way, discovers love.', '37295', '122', 'France', 'French', 'Y', 'N', 'R', 'http://ia.media-imdb.com/images/M/MV5BMTYzNjkxMTczOF5BMl5BanBnXkFtZTgwODg5NDc2MjE@._V1_UX182_CR0,0,182,268_AL_.jpg', 'https://www.youtube.com/watch?v=2UT5xaAfxWU', now(), now());</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C7" sqref="C7"/>
    </sheetView>
  </sheetViews>
  <sheetFormatPr defaultRowHeight="15" x14ac:dyDescent="0.25"/>
  <cols>
    <col min="1" max="8" width="11.42578125" customWidth="1"/>
    <col min="9" max="9" width="120.28515625" style="6" bestFit="1" customWidth="1"/>
  </cols>
  <sheetData>
    <row r="1" spans="1:9" x14ac:dyDescent="0.25">
      <c r="A1" s="2" t="s">
        <v>0</v>
      </c>
      <c r="B1" s="3" t="s">
        <v>7</v>
      </c>
      <c r="C1" s="3" t="s">
        <v>62</v>
      </c>
      <c r="D1" s="3" t="s">
        <v>63</v>
      </c>
      <c r="E1" s="3" t="s">
        <v>64</v>
      </c>
      <c r="F1" s="3" t="s">
        <v>65</v>
      </c>
      <c r="G1" s="3" t="s">
        <v>4</v>
      </c>
      <c r="H1" s="3" t="s">
        <v>5</v>
      </c>
      <c r="I1" s="5" t="s">
        <v>6</v>
      </c>
    </row>
    <row r="2" spans="1:9" x14ac:dyDescent="0.25">
      <c r="A2" t="s">
        <v>74</v>
      </c>
      <c r="I2" s="6" t="str">
        <f xml:space="preserve"> "INSERT INTO movie_ratings("&amp;A$1&amp;", "&amp;B$1&amp;", "&amp;C$1&amp;", "&amp;D$1&amp;", "&amp;E$1&amp;", "&amp;F$1&amp;", "&amp;G$1&amp;", "&amp;H$1&amp;") VALUES ("&amp;A2&amp;", "&amp;B2&amp;", "&amp;C2&amp;", '"&amp;D2&amp;"', "&amp;E2&amp;", '"&amp;F2&amp;"', "&amp;G2&amp;", "&amp;H2&amp;");"</f>
        <v>INSERT INTO movie_ratings(id, user_id, movie_id, date_watched, user_rating, review, created_at, updated_at) VALUES (DEFAULT, , , '', , '', ,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users</vt:lpstr>
      <vt:lpstr>profiles</vt:lpstr>
      <vt:lpstr>user_types</vt:lpstr>
      <vt:lpstr>devices</vt:lpstr>
      <vt:lpstr>used_devices</vt:lpstr>
      <vt:lpstr>topics</vt:lpstr>
      <vt:lpstr>likes_topics</vt:lpstr>
      <vt:lpstr>movies</vt:lpstr>
      <vt:lpstr>movie_ratings</vt:lpstr>
      <vt:lpstr>movie_topics</vt:lpstr>
      <vt:lpstr>actors</vt:lpstr>
      <vt:lpstr>casting_types</vt:lpstr>
      <vt:lpstr>roles</vt:lpstr>
      <vt:lpstr>movie_casts</vt:lpstr>
      <vt:lpstr>actor_roles</vt:lpstr>
      <vt:lpstr>movie_roles</vt:lpstr>
      <vt:lpstr>directors</vt:lpstr>
      <vt:lpstr>directs</vt:lpstr>
      <vt:lpstr>studios</vt:lpstr>
      <vt:lpstr>sponsors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Gratton</dc:creator>
  <cp:lastModifiedBy>Jonathan Gratton</cp:lastModifiedBy>
  <dcterms:created xsi:type="dcterms:W3CDTF">2016-04-03T19:55:33Z</dcterms:created>
  <dcterms:modified xsi:type="dcterms:W3CDTF">2016-04-04T22:01:21Z</dcterms:modified>
</cp:coreProperties>
</file>