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DOC FILES\Lithosphere - Hackathon\Python Code\data\"/>
    </mc:Choice>
  </mc:AlternateContent>
  <xr:revisionPtr revIDLastSave="0" documentId="13_ncr:1_{13EFDC2B-EEB6-4F8C-A875-57CEECBFB5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2" l="1"/>
  <c r="N8" i="2"/>
  <c r="M8" i="2"/>
  <c r="L8" i="2"/>
  <c r="J8" i="2"/>
  <c r="H9" i="2" s="1"/>
  <c r="J9" i="2" s="1"/>
  <c r="H10" i="2" s="1"/>
  <c r="J10" i="2" s="1"/>
  <c r="T2" i="2"/>
  <c r="N2" i="2"/>
  <c r="M2" i="2"/>
  <c r="L2" i="2"/>
  <c r="J2" i="2"/>
  <c r="H3" i="2" s="1"/>
  <c r="J3" i="2" s="1"/>
  <c r="H4" i="2" s="1"/>
  <c r="J4" i="2" s="1"/>
  <c r="H5" i="2" s="1"/>
  <c r="J5" i="2" s="1"/>
  <c r="H6" i="2" s="1"/>
  <c r="J6" i="2" s="1"/>
  <c r="H7" i="2" s="1"/>
  <c r="J7" i="2" s="1"/>
</calcChain>
</file>

<file path=xl/sharedStrings.xml><?xml version="1.0" encoding="utf-8"?>
<sst xmlns="http://schemas.openxmlformats.org/spreadsheetml/2006/main" count="51" uniqueCount="42">
  <si>
    <t>well_id</t>
  </si>
  <si>
    <t xml:space="preserve">well </t>
  </si>
  <si>
    <t>Y</t>
  </si>
  <si>
    <t>X</t>
  </si>
  <si>
    <t>Y_UTM</t>
  </si>
  <si>
    <t>X_UTM</t>
  </si>
  <si>
    <t>Material</t>
  </si>
  <si>
    <t>Top Elevation</t>
  </si>
  <si>
    <t>Thickness</t>
  </si>
  <si>
    <t>Bottom Elevation</t>
  </si>
  <si>
    <t>Facies</t>
  </si>
  <si>
    <t>aquifer material thickness</t>
  </si>
  <si>
    <t>non-aquifer material thickness</t>
  </si>
  <si>
    <t>Total Depth</t>
  </si>
  <si>
    <t>aq. Bottom elevation</t>
  </si>
  <si>
    <t>non-aq. Bottom elevation</t>
  </si>
  <si>
    <t>Well Size (mm)</t>
  </si>
  <si>
    <t>Q_lpm</t>
  </si>
  <si>
    <t>permiability_cm/s</t>
  </si>
  <si>
    <t>transmissivity_cm2/s</t>
  </si>
  <si>
    <t>static water level_m</t>
  </si>
  <si>
    <t>drawdown_m</t>
  </si>
  <si>
    <t>screenlength_m</t>
  </si>
  <si>
    <t>BalajuPark Well</t>
  </si>
  <si>
    <t>Top Soil</t>
  </si>
  <si>
    <t>Weathered Soil</t>
  </si>
  <si>
    <t>Clay</t>
  </si>
  <si>
    <t>Colluvium Deposite</t>
  </si>
  <si>
    <t>silt</t>
  </si>
  <si>
    <t>Highly saturated fractured limestone</t>
  </si>
  <si>
    <t>sand</t>
  </si>
  <si>
    <t>Partially Saturated Limestone</t>
  </si>
  <si>
    <t>gravel</t>
  </si>
  <si>
    <t>Unsaturated Limestone</t>
  </si>
  <si>
    <t>rock/limestone</t>
  </si>
  <si>
    <t>Sand and Gravel</t>
  </si>
  <si>
    <t>Budhanilkantha Deep Tube Well</t>
  </si>
  <si>
    <t>Clayey silty sand</t>
  </si>
  <si>
    <t>Slightly Fracture bed</t>
  </si>
  <si>
    <t>Airport well</t>
  </si>
  <si>
    <t>Bahiti well</t>
  </si>
  <si>
    <t>Balkumari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</si>
</sst>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AD0D6"/>
      </patternFill>
    </fill>
    <fill>
      <patternFill patternType="solid">
        <fgColor rgb="FFFFC000"/>
      </patternFill>
    </fill>
    <fill>
      <patternFill patternType="solid">
        <fgColor rgb="FFFF9900"/>
      </patternFill>
    </fill>
    <fill>
      <patternFill patternType="solid">
        <fgColor rgb="FFFFFFFF"/>
      </patternFill>
    </fill>
    <fill>
      <patternFill patternType="solid">
        <fgColor rgb="FF33CCFF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2" borderId="3" xfId="0" applyNumberFormat="1" applyFont="1" applyFill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4" fontId="2" fillId="2" borderId="3" xfId="0" applyNumberFormat="1" applyFont="1" applyFill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" fontId="3" fillId="2" borderId="8" xfId="0" applyNumberFormat="1" applyFont="1" applyFill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4" fontId="3" fillId="4" borderId="8" xfId="0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3" fontId="3" fillId="5" borderId="10" xfId="0" applyNumberFormat="1" applyFont="1" applyFill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4" fontId="3" fillId="2" borderId="10" xfId="0" applyNumberFormat="1" applyFont="1" applyFill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" fontId="3" fillId="2" borderId="16" xfId="0" applyNumberFormat="1" applyFont="1" applyFill="1" applyBorder="1" applyAlignment="1">
      <alignment horizontal="center"/>
    </xf>
    <xf numFmtId="4" fontId="3" fillId="0" borderId="16" xfId="0" applyNumberFormat="1" applyFont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4" fontId="3" fillId="4" borderId="16" xfId="0" applyNumberFormat="1" applyFont="1" applyFill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4" fontId="3" fillId="2" borderId="18" xfId="0" applyNumberFormat="1" applyFont="1" applyFill="1" applyBorder="1" applyAlignment="1">
      <alignment horizontal="center"/>
    </xf>
    <xf numFmtId="4" fontId="3" fillId="5" borderId="18" xfId="0" applyNumberFormat="1" applyFont="1" applyFill="1" applyBorder="1" applyAlignment="1">
      <alignment horizontal="center"/>
    </xf>
    <xf numFmtId="3" fontId="3" fillId="2" borderId="18" xfId="0" applyNumberFormat="1" applyFont="1" applyFill="1" applyBorder="1" applyAlignment="1">
      <alignment horizontal="center"/>
    </xf>
    <xf numFmtId="4" fontId="3" fillId="0" borderId="19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3" borderId="18" xfId="0" applyNumberFormat="1" applyFont="1" applyFill="1" applyBorder="1" applyAlignment="1">
      <alignment horizontal="center"/>
    </xf>
    <xf numFmtId="164" fontId="3" fillId="2" borderId="18" xfId="0" applyNumberFormat="1" applyFont="1" applyFill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3" fontId="3" fillId="3" borderId="20" xfId="0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3" fontId="3" fillId="4" borderId="16" xfId="0" applyNumberFormat="1" applyFont="1" applyFill="1" applyBorder="1" applyAlignment="1">
      <alignment horizontal="center"/>
    </xf>
    <xf numFmtId="3" fontId="3" fillId="4" borderId="22" xfId="0" applyNumberFormat="1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3" fontId="3" fillId="6" borderId="16" xfId="0" applyNumberFormat="1" applyFont="1" applyFill="1" applyBorder="1" applyAlignment="1">
      <alignment horizontal="center"/>
    </xf>
    <xf numFmtId="3" fontId="3" fillId="6" borderId="20" xfId="0" applyNumberFormat="1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3" fontId="3" fillId="0" borderId="24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4" fontId="3" fillId="2" borderId="25" xfId="0" applyNumberFormat="1" applyFont="1" applyFill="1" applyBorder="1" applyAlignment="1">
      <alignment horizontal="center"/>
    </xf>
    <xf numFmtId="4" fontId="3" fillId="0" borderId="25" xfId="0" applyNumberFormat="1" applyFont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3" fontId="3" fillId="4" borderId="25" xfId="0" applyNumberFormat="1" applyFont="1" applyFill="1" applyBorder="1" applyAlignment="1">
      <alignment horizontal="center"/>
    </xf>
    <xf numFmtId="3" fontId="3" fillId="0" borderId="26" xfId="0" applyNumberFormat="1" applyFont="1" applyBorder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4" fontId="3" fillId="5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6" borderId="27" xfId="0" applyNumberFormat="1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3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4" fontId="3" fillId="2" borderId="30" xfId="0" applyNumberFormat="1" applyFont="1" applyFill="1" applyBorder="1" applyAlignment="1">
      <alignment horizontal="center"/>
    </xf>
    <xf numFmtId="4" fontId="3" fillId="0" borderId="30" xfId="0" applyNumberFormat="1" applyFont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3" fontId="3" fillId="4" borderId="30" xfId="0" applyNumberFormat="1" applyFont="1" applyFill="1" applyBorder="1" applyAlignment="1">
      <alignment horizontal="center"/>
    </xf>
    <xf numFmtId="4" fontId="3" fillId="5" borderId="10" xfId="0" applyNumberFormat="1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3" fontId="3" fillId="6" borderId="25" xfId="0" applyNumberFormat="1" applyFont="1" applyFill="1" applyBorder="1" applyAlignment="1">
      <alignment horizontal="center"/>
    </xf>
    <xf numFmtId="3" fontId="3" fillId="5" borderId="23" xfId="0" applyNumberFormat="1" applyFont="1" applyFill="1" applyBorder="1" applyAlignment="1">
      <alignment horizontal="center"/>
    </xf>
    <xf numFmtId="3" fontId="3" fillId="5" borderId="18" xfId="0" applyNumberFormat="1" applyFont="1" applyFill="1" applyBorder="1" applyAlignment="1">
      <alignment horizontal="center"/>
    </xf>
    <xf numFmtId="164" fontId="3" fillId="5" borderId="18" xfId="0" applyNumberFormat="1" applyFont="1" applyFill="1" applyBorder="1" applyAlignment="1">
      <alignment horizontal="center"/>
    </xf>
    <xf numFmtId="3" fontId="3" fillId="4" borderId="31" xfId="0" applyNumberFormat="1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3" fontId="3" fillId="5" borderId="3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4" fontId="3" fillId="2" borderId="30" xfId="0" applyNumberFormat="1" applyFont="1" applyFill="1" applyBorder="1" applyAlignment="1">
      <alignment horizontal="right"/>
    </xf>
    <xf numFmtId="4" fontId="3" fillId="5" borderId="16" xfId="0" applyNumberFormat="1" applyFon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right"/>
    </xf>
    <xf numFmtId="4" fontId="3" fillId="0" borderId="16" xfId="0" applyNumberFormat="1" applyFont="1" applyBorder="1" applyAlignment="1">
      <alignment horizontal="left"/>
    </xf>
    <xf numFmtId="3" fontId="3" fillId="0" borderId="16" xfId="0" applyNumberFormat="1" applyFont="1" applyBorder="1" applyAlignment="1">
      <alignment horizontal="left"/>
    </xf>
    <xf numFmtId="3" fontId="3" fillId="3" borderId="30" xfId="0" applyNumberFormat="1" applyFont="1" applyFill="1" applyBorder="1" applyAlignment="1">
      <alignment horizontal="center"/>
    </xf>
    <xf numFmtId="164" fontId="3" fillId="2" borderId="30" xfId="0" applyNumberFormat="1" applyFont="1" applyFill="1" applyBorder="1" applyAlignment="1">
      <alignment horizontal="center"/>
    </xf>
    <xf numFmtId="164" fontId="3" fillId="0" borderId="30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4" fontId="3" fillId="2" borderId="16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left"/>
    </xf>
    <xf numFmtId="3" fontId="3" fillId="3" borderId="16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3" fontId="3" fillId="0" borderId="33" xfId="0" applyNumberFormat="1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W13" totalsRowShown="0">
  <autoFilter ref="A1:W13" xr:uid="{00000000-0009-0000-0100-000001000000}"/>
  <tableColumns count="23">
    <tableColumn id="1" xr3:uid="{00000000-0010-0000-0100-000001000000}" name="well_id"/>
    <tableColumn id="2" xr3:uid="{00000000-0010-0000-0100-000002000000}" name="well "/>
    <tableColumn id="3" xr3:uid="{00000000-0010-0000-0100-000003000000}" name="Y"/>
    <tableColumn id="4" xr3:uid="{00000000-0010-0000-0100-000004000000}" name="X"/>
    <tableColumn id="5" xr3:uid="{00000000-0010-0000-0100-000005000000}" name="Y_UTM"/>
    <tableColumn id="6" xr3:uid="{00000000-0010-0000-0100-000006000000}" name="X_UTM"/>
    <tableColumn id="7" xr3:uid="{00000000-0010-0000-0100-000007000000}" name="Material"/>
    <tableColumn id="8" xr3:uid="{00000000-0010-0000-0100-000008000000}" name="Top Elevation"/>
    <tableColumn id="9" xr3:uid="{00000000-0010-0000-0100-000009000000}" name="Thickness"/>
    <tableColumn id="10" xr3:uid="{00000000-0010-0000-0100-00000A000000}" name="Bottom Elevation"/>
    <tableColumn id="11" xr3:uid="{00000000-0010-0000-0100-00000B000000}" name="Facies"/>
    <tableColumn id="12" xr3:uid="{00000000-0010-0000-0100-00000C000000}" name="aquifer material thickness"/>
    <tableColumn id="13" xr3:uid="{00000000-0010-0000-0100-00000D000000}" name="non-aquifer material thickness"/>
    <tableColumn id="14" xr3:uid="{00000000-0010-0000-0100-00000E000000}" name="Total Depth"/>
    <tableColumn id="15" xr3:uid="{00000000-0010-0000-0100-00000F000000}" name="aq. Bottom elevation"/>
    <tableColumn id="16" xr3:uid="{00000000-0010-0000-0100-000010000000}" name="non-aq. Bottom elevation"/>
    <tableColumn id="17" xr3:uid="{00000000-0010-0000-0100-000011000000}" name="Well Size (mm)"/>
    <tableColumn id="18" xr3:uid="{00000000-0010-0000-0100-000012000000}" name="Q_lpm"/>
    <tableColumn id="19" xr3:uid="{00000000-0010-0000-0100-000013000000}" name="permiability_cm/s"/>
    <tableColumn id="20" xr3:uid="{00000000-0010-0000-0100-000014000000}" name="transmissivity_cm2/s"/>
    <tableColumn id="21" xr3:uid="{00000000-0010-0000-0100-000015000000}" name="static water level_m"/>
    <tableColumn id="22" xr3:uid="{00000000-0010-0000-0100-000016000000}" name="drawdown_m"/>
    <tableColumn id="23" xr3:uid="{00000000-0010-0000-0100-000017000000}" name="screenlength_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13"/>
  <sheetViews>
    <sheetView tabSelected="1" workbookViewId="0">
      <selection activeCell="C19" sqref="C19"/>
    </sheetView>
  </sheetViews>
  <sheetFormatPr defaultRowHeight="14.4" x14ac:dyDescent="0.3"/>
  <cols>
    <col min="1" max="1" width="10.88671875" style="115" bestFit="1" customWidth="1"/>
    <col min="2" max="2" width="32" style="116" bestFit="1" customWidth="1"/>
    <col min="3" max="6" width="11.88671875" style="117" bestFit="1" customWidth="1"/>
    <col min="7" max="7" width="47.5546875" style="116" bestFit="1" customWidth="1"/>
    <col min="8" max="8" width="16.5546875" style="117" bestFit="1" customWidth="1"/>
    <col min="9" max="9" width="13.33203125" style="117" bestFit="1" customWidth="1"/>
    <col min="10" max="10" width="19.5546875" style="117" bestFit="1" customWidth="1"/>
    <col min="11" max="11" width="10.5546875" style="115" bestFit="1" customWidth="1"/>
    <col min="12" max="12" width="27.6640625" style="117" bestFit="1" customWidth="1"/>
    <col min="13" max="13" width="32" style="117" bestFit="1" customWidth="1"/>
    <col min="14" max="14" width="14.88671875" style="115" bestFit="1" customWidth="1"/>
    <col min="15" max="15" width="23.33203125" style="117" bestFit="1" customWidth="1"/>
    <col min="16" max="16" width="27.5546875" style="115" bestFit="1" customWidth="1"/>
    <col min="17" max="17" width="17.6640625" style="115" bestFit="1" customWidth="1"/>
    <col min="18" max="18" width="10.5546875" style="115" bestFit="1" customWidth="1"/>
    <col min="19" max="19" width="20.5546875" style="118" bestFit="1" customWidth="1"/>
    <col min="20" max="20" width="22.6640625" style="118" bestFit="1" customWidth="1"/>
    <col min="21" max="21" width="14.88671875" style="117" bestFit="1" customWidth="1"/>
    <col min="22" max="22" width="16.88671875" style="117" bestFit="1" customWidth="1"/>
    <col min="23" max="23" width="19.109375" style="115" bestFit="1" customWidth="1"/>
    <col min="24" max="24" width="20.88671875" style="116" bestFit="1" customWidth="1"/>
    <col min="25" max="25" width="6.44140625" style="119" bestFit="1" customWidth="1"/>
    <col min="26" max="26" width="14" style="120" bestFit="1" customWidth="1"/>
    <col min="27" max="27" width="17.33203125" style="116" bestFit="1" customWidth="1"/>
    <col min="28" max="38" width="8.88671875" style="116" bestFit="1" customWidth="1"/>
    <col min="39" max="39" width="16.33203125" style="116" bestFit="1" customWidth="1"/>
    <col min="40" max="87" width="13.5546875" style="116" bestFit="1" customWidth="1"/>
  </cols>
  <sheetData>
    <row r="1" spans="1:87" ht="33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6" t="s">
        <v>13</v>
      </c>
      <c r="O1" s="7" t="s">
        <v>14</v>
      </c>
      <c r="P1" s="8" t="s">
        <v>15</v>
      </c>
      <c r="Q1" s="6" t="s">
        <v>16</v>
      </c>
      <c r="R1" s="9" t="s">
        <v>17</v>
      </c>
      <c r="S1" s="10" t="s">
        <v>18</v>
      </c>
      <c r="T1" s="11" t="s">
        <v>19</v>
      </c>
      <c r="U1" s="12" t="s">
        <v>20</v>
      </c>
      <c r="V1" s="13" t="s">
        <v>21</v>
      </c>
      <c r="W1" s="14" t="s">
        <v>22</v>
      </c>
      <c r="X1" s="15"/>
      <c r="Y1" s="16"/>
      <c r="Z1" s="17"/>
      <c r="AA1" s="15"/>
      <c r="AB1" s="15"/>
      <c r="AC1" s="15"/>
      <c r="AD1" s="15"/>
      <c r="AE1" s="15"/>
      <c r="AF1" s="15"/>
      <c r="AG1" s="15"/>
      <c r="AH1" s="18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</row>
    <row r="2" spans="1:87" ht="19.5" customHeight="1" x14ac:dyDescent="0.3">
      <c r="A2" s="19">
        <v>3</v>
      </c>
      <c r="B2" s="20" t="s">
        <v>23</v>
      </c>
      <c r="C2" s="21">
        <v>27.7341099988863</v>
      </c>
      <c r="D2" s="21">
        <v>85.301959999949901</v>
      </c>
      <c r="E2" s="22">
        <v>3068903.3849999998</v>
      </c>
      <c r="F2" s="22">
        <v>332622.42450000002</v>
      </c>
      <c r="G2" s="23" t="s">
        <v>24</v>
      </c>
      <c r="H2" s="24">
        <v>1311</v>
      </c>
      <c r="I2" s="25">
        <v>0.5</v>
      </c>
      <c r="J2" s="22">
        <f t="shared" ref="J2:J7" si="0">H2-I2</f>
        <v>1310.5</v>
      </c>
      <c r="K2" s="26"/>
      <c r="L2" s="27">
        <f>SUM(I5:I6)</f>
        <v>95</v>
      </c>
      <c r="M2" s="28">
        <f>SUM(I2:I4,I7)</f>
        <v>85</v>
      </c>
      <c r="N2" s="27">
        <f>SUM(I2:I7)</f>
        <v>180</v>
      </c>
      <c r="O2" s="29">
        <v>1151</v>
      </c>
      <c r="P2" s="29">
        <v>1246</v>
      </c>
      <c r="Q2" s="27"/>
      <c r="R2" s="30">
        <v>600</v>
      </c>
      <c r="S2" s="31">
        <v>2.63E-3</v>
      </c>
      <c r="T2" s="32">
        <f>0.00205*10000</f>
        <v>20.5</v>
      </c>
      <c r="U2" s="33">
        <v>83.9</v>
      </c>
      <c r="V2" s="33">
        <v>4.05</v>
      </c>
      <c r="W2" s="34"/>
      <c r="X2" s="15"/>
      <c r="Y2" s="35" t="s">
        <v>10</v>
      </c>
      <c r="Z2" s="36" t="s">
        <v>6</v>
      </c>
      <c r="AA2" s="15"/>
      <c r="AB2" s="15"/>
      <c r="AC2" s="15"/>
      <c r="AD2" s="15"/>
      <c r="AE2" s="15"/>
      <c r="AF2" s="15"/>
      <c r="AG2" s="15"/>
      <c r="AH2" s="18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</row>
    <row r="3" spans="1:87" ht="18.75" customHeight="1" x14ac:dyDescent="0.3">
      <c r="A3" s="37">
        <v>3</v>
      </c>
      <c r="B3" s="38" t="s">
        <v>23</v>
      </c>
      <c r="C3" s="39">
        <v>27.7341099988863</v>
      </c>
      <c r="D3" s="39">
        <v>85.301959999949901</v>
      </c>
      <c r="E3" s="40">
        <v>3068903.3849999998</v>
      </c>
      <c r="F3" s="40">
        <v>332622.42450000002</v>
      </c>
      <c r="G3" s="41" t="s">
        <v>25</v>
      </c>
      <c r="H3" s="40">
        <f>J2</f>
        <v>1310.5</v>
      </c>
      <c r="I3" s="42">
        <v>4.5</v>
      </c>
      <c r="J3" s="43">
        <f t="shared" si="0"/>
        <v>1306</v>
      </c>
      <c r="K3" s="44"/>
      <c r="L3" s="45"/>
      <c r="M3" s="46"/>
      <c r="N3" s="47"/>
      <c r="O3" s="48"/>
      <c r="P3" s="49"/>
      <c r="Q3" s="47"/>
      <c r="R3" s="50"/>
      <c r="S3" s="51"/>
      <c r="T3" s="52"/>
      <c r="U3" s="45"/>
      <c r="V3" s="45"/>
      <c r="W3" s="34"/>
      <c r="X3" s="15"/>
      <c r="Y3" s="53">
        <v>0</v>
      </c>
      <c r="Z3" s="54" t="s">
        <v>26</v>
      </c>
      <c r="AA3" s="18"/>
      <c r="AB3" s="15"/>
      <c r="AC3" s="15"/>
      <c r="AD3" s="15"/>
      <c r="AE3" s="15"/>
      <c r="AF3" s="15"/>
      <c r="AG3" s="15"/>
      <c r="AH3" s="18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</row>
    <row r="4" spans="1:87" ht="18.75" customHeight="1" x14ac:dyDescent="0.3">
      <c r="A4" s="37">
        <v>3</v>
      </c>
      <c r="B4" s="38" t="s">
        <v>23</v>
      </c>
      <c r="C4" s="39">
        <v>27.7341099988863</v>
      </c>
      <c r="D4" s="39">
        <v>85.301959999949901</v>
      </c>
      <c r="E4" s="40">
        <v>3068903.3849999998</v>
      </c>
      <c r="F4" s="40">
        <v>332622.42450000002</v>
      </c>
      <c r="G4" s="41" t="s">
        <v>27</v>
      </c>
      <c r="H4" s="43">
        <f>J3</f>
        <v>1306</v>
      </c>
      <c r="I4" s="55">
        <v>60</v>
      </c>
      <c r="J4" s="56">
        <f t="shared" si="0"/>
        <v>1246</v>
      </c>
      <c r="K4" s="56">
        <v>0</v>
      </c>
      <c r="L4" s="45"/>
      <c r="M4" s="46"/>
      <c r="N4" s="47"/>
      <c r="O4" s="48"/>
      <c r="P4" s="49"/>
      <c r="Q4" s="47"/>
      <c r="R4" s="50"/>
      <c r="S4" s="51"/>
      <c r="T4" s="52"/>
      <c r="U4" s="45"/>
      <c r="V4" s="45"/>
      <c r="W4" s="34"/>
      <c r="X4" s="57"/>
      <c r="Y4" s="53">
        <v>1</v>
      </c>
      <c r="Z4" s="54" t="s">
        <v>28</v>
      </c>
      <c r="AA4" s="18"/>
      <c r="AB4" s="57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9.5" customHeight="1" x14ac:dyDescent="0.3">
      <c r="A5" s="37">
        <v>3</v>
      </c>
      <c r="B5" s="38" t="s">
        <v>23</v>
      </c>
      <c r="C5" s="39">
        <v>27.7341099988863</v>
      </c>
      <c r="D5" s="39">
        <v>85.301959999949901</v>
      </c>
      <c r="E5" s="40">
        <v>3068903.3849999998</v>
      </c>
      <c r="F5" s="40">
        <v>332622.42450000002</v>
      </c>
      <c r="G5" s="58" t="s">
        <v>29</v>
      </c>
      <c r="H5" s="43">
        <f>J4</f>
        <v>1246</v>
      </c>
      <c r="I5" s="59">
        <v>80</v>
      </c>
      <c r="J5" s="43">
        <f t="shared" si="0"/>
        <v>1166</v>
      </c>
      <c r="K5" s="44"/>
      <c r="L5" s="45"/>
      <c r="M5" s="46"/>
      <c r="N5" s="47"/>
      <c r="O5" s="48"/>
      <c r="P5" s="49"/>
      <c r="Q5" s="47"/>
      <c r="R5" s="50"/>
      <c r="S5" s="51"/>
      <c r="T5" s="52"/>
      <c r="U5" s="45"/>
      <c r="V5" s="45"/>
      <c r="W5" s="34"/>
      <c r="X5" s="15"/>
      <c r="Y5" s="60">
        <v>2</v>
      </c>
      <c r="Z5" s="61" t="s">
        <v>30</v>
      </c>
      <c r="AA5" s="18"/>
      <c r="AB5" s="15"/>
      <c r="AC5" s="18"/>
      <c r="AD5" s="62"/>
      <c r="AE5" s="15"/>
      <c r="AF5" s="15"/>
      <c r="AG5" s="18"/>
      <c r="AH5" s="18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</row>
    <row r="6" spans="1:87" ht="18.75" customHeight="1" x14ac:dyDescent="0.3">
      <c r="A6" s="37">
        <v>3</v>
      </c>
      <c r="B6" s="38" t="s">
        <v>23</v>
      </c>
      <c r="C6" s="39">
        <v>27.7341099988863</v>
      </c>
      <c r="D6" s="39">
        <v>85.301959999949901</v>
      </c>
      <c r="E6" s="40">
        <v>3068903.3849999998</v>
      </c>
      <c r="F6" s="40">
        <v>332622.42450000002</v>
      </c>
      <c r="G6" s="58" t="s">
        <v>31</v>
      </c>
      <c r="H6" s="43">
        <f>J5</f>
        <v>1166</v>
      </c>
      <c r="I6" s="59">
        <v>15</v>
      </c>
      <c r="J6" s="59">
        <f t="shared" si="0"/>
        <v>1151</v>
      </c>
      <c r="K6" s="59">
        <v>4</v>
      </c>
      <c r="L6" s="45"/>
      <c r="M6" s="46"/>
      <c r="N6" s="47"/>
      <c r="O6" s="48"/>
      <c r="P6" s="49"/>
      <c r="Q6" s="47"/>
      <c r="R6" s="50"/>
      <c r="S6" s="51"/>
      <c r="T6" s="52"/>
      <c r="U6" s="45"/>
      <c r="V6" s="45"/>
      <c r="W6" s="34"/>
      <c r="X6" s="15"/>
      <c r="Y6" s="60">
        <v>3</v>
      </c>
      <c r="Z6" s="61" t="s">
        <v>32</v>
      </c>
      <c r="AA6" s="18"/>
      <c r="AB6" s="15"/>
      <c r="AC6" s="18"/>
      <c r="AD6" s="15"/>
      <c r="AE6" s="15"/>
      <c r="AF6" s="15"/>
      <c r="AG6" s="18"/>
      <c r="AH6" s="18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</row>
    <row r="7" spans="1:87" ht="19.5" customHeight="1" thickBot="1" x14ac:dyDescent="0.35">
      <c r="A7" s="63">
        <v>3</v>
      </c>
      <c r="B7" s="64" t="s">
        <v>23</v>
      </c>
      <c r="C7" s="65">
        <v>27.7341099988863</v>
      </c>
      <c r="D7" s="65">
        <v>85.301959999949901</v>
      </c>
      <c r="E7" s="66">
        <v>3068903.3849999998</v>
      </c>
      <c r="F7" s="66">
        <v>332622.42450000002</v>
      </c>
      <c r="G7" s="67" t="s">
        <v>33</v>
      </c>
      <c r="H7" s="68">
        <f>J6</f>
        <v>1151</v>
      </c>
      <c r="I7" s="69">
        <v>20</v>
      </c>
      <c r="J7" s="68">
        <f t="shared" si="0"/>
        <v>1131</v>
      </c>
      <c r="K7" s="70"/>
      <c r="L7" s="71"/>
      <c r="M7" s="72"/>
      <c r="N7" s="73"/>
      <c r="O7" s="74"/>
      <c r="P7" s="75"/>
      <c r="Q7" s="73"/>
      <c r="R7" s="76"/>
      <c r="S7" s="77"/>
      <c r="T7" s="78"/>
      <c r="U7" s="71"/>
      <c r="V7" s="71"/>
      <c r="W7" s="79"/>
      <c r="X7" s="57"/>
      <c r="Y7" s="80">
        <v>4</v>
      </c>
      <c r="Z7" s="81" t="s">
        <v>34</v>
      </c>
      <c r="AA7" s="18"/>
      <c r="AB7" s="57"/>
      <c r="AC7" s="18"/>
      <c r="AD7" s="15"/>
      <c r="AE7" s="15"/>
      <c r="AF7" s="15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</row>
    <row r="8" spans="1:87" ht="18.75" customHeight="1" x14ac:dyDescent="0.3">
      <c r="A8" s="82">
        <v>26</v>
      </c>
      <c r="B8" s="83" t="s">
        <v>36</v>
      </c>
      <c r="C8" s="84">
        <v>27.787777781664101</v>
      </c>
      <c r="D8" s="84">
        <v>85.369108330181305</v>
      </c>
      <c r="E8" s="85">
        <v>3074760.0860000001</v>
      </c>
      <c r="F8" s="85">
        <v>339321.20529999997</v>
      </c>
      <c r="G8" s="86" t="s">
        <v>37</v>
      </c>
      <c r="H8" s="87">
        <v>1587</v>
      </c>
      <c r="I8" s="88">
        <v>22</v>
      </c>
      <c r="J8" s="96">
        <f>H8-I8</f>
        <v>1565</v>
      </c>
      <c r="K8" s="96">
        <v>0</v>
      </c>
      <c r="L8" s="27">
        <f>SUM(I9:I10)</f>
        <v>221</v>
      </c>
      <c r="M8" s="28">
        <f>SUM(I8)</f>
        <v>22</v>
      </c>
      <c r="N8" s="27">
        <f>SUM(I8:I10)</f>
        <v>243</v>
      </c>
      <c r="O8" s="28">
        <v>1344</v>
      </c>
      <c r="P8" s="28">
        <v>1565</v>
      </c>
      <c r="Q8" s="27"/>
      <c r="R8" s="30">
        <v>480</v>
      </c>
      <c r="S8" s="31"/>
      <c r="T8" s="89">
        <f>0.0000216*10000</f>
        <v>0.216</v>
      </c>
      <c r="U8" s="27">
        <v>5</v>
      </c>
      <c r="V8" s="27">
        <v>98</v>
      </c>
      <c r="W8" s="29">
        <v>24</v>
      </c>
      <c r="X8" s="15"/>
      <c r="Y8" s="16"/>
      <c r="Z8" s="17"/>
      <c r="AA8" s="15"/>
      <c r="AB8" s="15"/>
      <c r="AC8" s="15"/>
      <c r="AD8" s="15"/>
      <c r="AE8" s="15"/>
      <c r="AF8" s="15"/>
      <c r="AG8" s="15"/>
      <c r="AH8" s="18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</row>
    <row r="9" spans="1:87" ht="18.75" customHeight="1" x14ac:dyDescent="0.3">
      <c r="A9" s="37">
        <v>26</v>
      </c>
      <c r="B9" s="38" t="s">
        <v>36</v>
      </c>
      <c r="C9" s="39">
        <v>27.787777781664101</v>
      </c>
      <c r="D9" s="39">
        <v>85.369108330181305</v>
      </c>
      <c r="E9" s="40">
        <v>3074760.0860000001</v>
      </c>
      <c r="F9" s="40">
        <v>339321.20529999997</v>
      </c>
      <c r="G9" s="58" t="s">
        <v>35</v>
      </c>
      <c r="H9" s="43">
        <f>J8</f>
        <v>1565</v>
      </c>
      <c r="I9" s="59">
        <v>31</v>
      </c>
      <c r="J9" s="43">
        <f>H9-I9</f>
        <v>1534</v>
      </c>
      <c r="K9" s="44"/>
      <c r="L9" s="45"/>
      <c r="M9" s="46"/>
      <c r="N9" s="47"/>
      <c r="O9" s="46"/>
      <c r="P9" s="94"/>
      <c r="Q9" s="47"/>
      <c r="R9" s="50"/>
      <c r="S9" s="51"/>
      <c r="T9" s="95"/>
      <c r="U9" s="45"/>
      <c r="V9" s="45"/>
      <c r="W9" s="49"/>
      <c r="X9" s="15"/>
      <c r="Y9" s="16"/>
      <c r="Z9" s="17"/>
      <c r="AA9" s="15"/>
      <c r="AB9" s="15"/>
      <c r="AC9" s="15"/>
      <c r="AD9" s="15"/>
      <c r="AE9" s="15"/>
      <c r="AF9" s="15"/>
      <c r="AG9" s="15"/>
      <c r="AH9" s="18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</row>
    <row r="10" spans="1:87" ht="18.75" customHeight="1" thickBot="1" x14ac:dyDescent="0.35">
      <c r="A10" s="63">
        <v>26</v>
      </c>
      <c r="B10" s="97" t="s">
        <v>36</v>
      </c>
      <c r="C10" s="65">
        <v>27.787777781664101</v>
      </c>
      <c r="D10" s="65">
        <v>85.369108330181305</v>
      </c>
      <c r="E10" s="66">
        <v>3074760.0860000001</v>
      </c>
      <c r="F10" s="66">
        <v>339321.20529999997</v>
      </c>
      <c r="G10" s="91" t="s">
        <v>38</v>
      </c>
      <c r="H10" s="68">
        <f>J9</f>
        <v>1534</v>
      </c>
      <c r="I10" s="92">
        <v>190</v>
      </c>
      <c r="J10" s="92">
        <f>H10-I10</f>
        <v>1344</v>
      </c>
      <c r="K10" s="92">
        <v>3</v>
      </c>
      <c r="L10" s="71"/>
      <c r="M10" s="72"/>
      <c r="N10" s="73"/>
      <c r="O10" s="72"/>
      <c r="P10" s="98"/>
      <c r="Q10" s="73"/>
      <c r="R10" s="76"/>
      <c r="S10" s="77"/>
      <c r="T10" s="99"/>
      <c r="U10" s="71"/>
      <c r="V10" s="71"/>
      <c r="W10" s="75"/>
      <c r="X10" s="57"/>
      <c r="Y10" s="93"/>
      <c r="Z10" s="57"/>
      <c r="AA10" s="57"/>
      <c r="AB10" s="57"/>
      <c r="AC10" s="57"/>
      <c r="AD10" s="57"/>
      <c r="AE10" s="57"/>
      <c r="AF10" s="57"/>
      <c r="AG10" s="57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</row>
    <row r="11" spans="1:87" ht="18.75" customHeight="1" x14ac:dyDescent="0.3">
      <c r="A11" s="82">
        <v>1</v>
      </c>
      <c r="B11" s="83" t="s">
        <v>39</v>
      </c>
      <c r="C11" s="100">
        <v>27.675979995913199</v>
      </c>
      <c r="D11" s="100">
        <v>85.351300000214493</v>
      </c>
      <c r="E11" s="85">
        <v>3062396.6460000002</v>
      </c>
      <c r="F11" s="85">
        <v>337400.51</v>
      </c>
      <c r="G11" s="83"/>
      <c r="H11" s="85"/>
      <c r="I11" s="85"/>
      <c r="J11" s="85"/>
      <c r="K11" s="87"/>
      <c r="L11" s="84"/>
      <c r="M11" s="101"/>
      <c r="N11" s="102">
        <v>250</v>
      </c>
      <c r="O11" s="103"/>
      <c r="P11" s="104"/>
      <c r="Q11" s="102">
        <v>250</v>
      </c>
      <c r="R11" s="105">
        <v>700</v>
      </c>
      <c r="S11" s="106"/>
      <c r="T11" s="107"/>
      <c r="U11" s="84"/>
      <c r="V11" s="84"/>
      <c r="W11" s="108"/>
      <c r="X11" s="18"/>
      <c r="Y11" s="16"/>
      <c r="Z11" s="17"/>
      <c r="AA11" s="15"/>
      <c r="AB11" s="15"/>
      <c r="AC11" s="15"/>
      <c r="AD11" s="15"/>
      <c r="AE11" s="15"/>
      <c r="AF11" s="15"/>
      <c r="AG11" s="15"/>
      <c r="AH11" s="15"/>
      <c r="AI11" s="57"/>
      <c r="AJ11" s="57"/>
      <c r="AK11" s="57"/>
      <c r="AL11" s="57"/>
      <c r="AM11" s="57"/>
      <c r="AN11" s="57"/>
      <c r="AO11" s="57"/>
      <c r="AP11" s="57"/>
      <c r="AQ11" s="57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</row>
    <row r="12" spans="1:87" ht="18.75" customHeight="1" x14ac:dyDescent="0.3">
      <c r="A12" s="37">
        <v>2</v>
      </c>
      <c r="B12" s="38" t="s">
        <v>40</v>
      </c>
      <c r="C12" s="109">
        <v>27.707290000042001</v>
      </c>
      <c r="D12" s="109">
        <v>85.285329999578906</v>
      </c>
      <c r="E12" s="40">
        <v>3065954.486</v>
      </c>
      <c r="F12" s="40">
        <v>330941.53019999998</v>
      </c>
      <c r="G12" s="38"/>
      <c r="H12" s="40"/>
      <c r="I12" s="40"/>
      <c r="J12" s="40"/>
      <c r="K12" s="43"/>
      <c r="L12" s="39"/>
      <c r="M12" s="101"/>
      <c r="N12" s="110"/>
      <c r="O12" s="103"/>
      <c r="P12" s="104"/>
      <c r="Q12" s="102">
        <v>200</v>
      </c>
      <c r="R12" s="111">
        <v>300</v>
      </c>
      <c r="S12" s="112"/>
      <c r="T12" s="113"/>
      <c r="U12" s="39"/>
      <c r="V12" s="39"/>
      <c r="W12" s="114"/>
      <c r="X12" s="18"/>
      <c r="Y12" s="90"/>
      <c r="Z12" s="18"/>
      <c r="AA12" s="15"/>
      <c r="AB12" s="15"/>
      <c r="AC12" s="15"/>
      <c r="AD12" s="15"/>
      <c r="AE12" s="15"/>
      <c r="AF12" s="15"/>
      <c r="AG12" s="15"/>
      <c r="AH12" s="15"/>
      <c r="AI12" s="57"/>
      <c r="AJ12" s="57"/>
      <c r="AK12" s="57"/>
      <c r="AL12" s="57"/>
      <c r="AM12" s="57"/>
      <c r="AN12" s="57"/>
      <c r="AO12" s="57"/>
      <c r="AP12" s="57"/>
      <c r="AQ12" s="57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</row>
    <row r="13" spans="1:87" ht="18.75" customHeight="1" x14ac:dyDescent="0.3">
      <c r="A13" s="37">
        <v>4</v>
      </c>
      <c r="B13" s="38" t="s">
        <v>41</v>
      </c>
      <c r="C13" s="109">
        <v>27.670639997943901</v>
      </c>
      <c r="D13" s="109">
        <v>85.337829999968406</v>
      </c>
      <c r="E13" s="40">
        <v>3061822.8280000002</v>
      </c>
      <c r="F13" s="40">
        <v>336063.87390000001</v>
      </c>
      <c r="G13" s="38"/>
      <c r="H13" s="40"/>
      <c r="I13" s="40"/>
      <c r="J13" s="40"/>
      <c r="K13" s="43"/>
      <c r="L13" s="39"/>
      <c r="M13" s="101"/>
      <c r="N13" s="110"/>
      <c r="O13" s="103"/>
      <c r="P13" s="104"/>
      <c r="Q13" s="110"/>
      <c r="R13" s="111">
        <v>350</v>
      </c>
      <c r="S13" s="112"/>
      <c r="T13" s="113"/>
      <c r="U13" s="39"/>
      <c r="V13" s="39"/>
      <c r="W13" s="114"/>
      <c r="X13" s="18"/>
      <c r="Y13" s="90"/>
      <c r="Z13" s="18"/>
      <c r="AA13" s="15"/>
      <c r="AB13" s="15"/>
      <c r="AC13" s="15"/>
      <c r="AD13" s="15"/>
      <c r="AE13" s="15"/>
      <c r="AF13" s="15"/>
      <c r="AG13" s="15"/>
      <c r="AH13" s="15"/>
      <c r="AI13" s="57"/>
      <c r="AJ13" s="57"/>
      <c r="AK13" s="57"/>
      <c r="AL13" s="57"/>
      <c r="AM13" s="57"/>
      <c r="AN13" s="57"/>
      <c r="AO13" s="57"/>
      <c r="AP13" s="57"/>
      <c r="AQ13" s="57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Kandel</cp:lastModifiedBy>
  <dcterms:created xsi:type="dcterms:W3CDTF">2024-03-07T07:50:00Z</dcterms:created>
  <dcterms:modified xsi:type="dcterms:W3CDTF">2024-03-17T06:30:38Z</dcterms:modified>
</cp:coreProperties>
</file>