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Day Wise Excel\"/>
    </mc:Choice>
  </mc:AlternateContent>
  <xr:revisionPtr revIDLastSave="0" documentId="13_ncr:1_{82A56A66-9786-48D0-AE4B-7F21C732C759}" xr6:coauthVersionLast="47" xr6:coauthVersionMax="47" xr10:uidLastSave="{00000000-0000-0000-0000-000000000000}"/>
  <bookViews>
    <workbookView xWindow="-108" yWindow="-108" windowWidth="23256" windowHeight="12456" activeTab="3" xr2:uid="{69074AD8-5E29-D74F-BC8C-86E23A2D2AE4}"/>
  </bookViews>
  <sheets>
    <sheet name="Day 1 - Live" sheetId="1" r:id="rId1"/>
    <sheet name="Formatting" sheetId="6" r:id="rId2"/>
    <sheet name="Day 1 - Practice" sheetId="2" r:id="rId3"/>
    <sheet name="Basic Formulae" sheetId="3" r:id="rId4"/>
    <sheet name="Name Manager" sheetId="4" r:id="rId5"/>
    <sheet name="Freezing" sheetId="5" r:id="rId6"/>
    <sheet name="Copy &amp; Paste" sheetId="7" r:id="rId7"/>
  </sheets>
  <definedNames>
    <definedName name="Names">'Name Manager'!$D$3:$D$17</definedName>
    <definedName name="Qty">'Name Manager'!$E$3:$E$17</definedName>
    <definedName name="Qtyy">'Name Manager'!$G$3:$G$17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3" l="1"/>
  <c r="D84" i="3"/>
  <c r="D81" i="3"/>
  <c r="D78" i="3"/>
  <c r="D71" i="3"/>
  <c r="D68" i="3"/>
  <c r="D65" i="3"/>
  <c r="D62" i="3"/>
  <c r="D56" i="3"/>
  <c r="D54" i="3"/>
  <c r="D51" i="3"/>
  <c r="D38" i="3"/>
  <c r="D45" i="3" s="1"/>
  <c r="D41" i="3"/>
  <c r="D35" i="3"/>
  <c r="S6" i="5" l="1"/>
  <c r="S14" i="5"/>
  <c r="S15" i="5"/>
  <c r="S5" i="5"/>
  <c r="S4" i="5"/>
  <c r="S7" i="5"/>
  <c r="S8" i="5"/>
  <c r="S9" i="5"/>
  <c r="S10" i="5"/>
  <c r="S11" i="5"/>
  <c r="S12" i="5"/>
  <c r="S13" i="5"/>
  <c r="S16" i="5"/>
  <c r="H8" i="7"/>
  <c r="F2" i="7"/>
  <c r="F3" i="7"/>
  <c r="D4" i="7"/>
  <c r="B4" i="7"/>
  <c r="A4" i="7"/>
  <c r="F4" i="7" s="1"/>
  <c r="P10" i="5"/>
  <c r="O10" i="5"/>
  <c r="L10" i="5"/>
  <c r="K10" i="5"/>
  <c r="H10" i="5"/>
  <c r="G10" i="5"/>
  <c r="P9" i="5"/>
  <c r="O9" i="5"/>
  <c r="L9" i="5"/>
  <c r="K9" i="5"/>
  <c r="H9" i="5"/>
  <c r="G9" i="5"/>
  <c r="R17" i="4"/>
  <c r="N17" i="4"/>
  <c r="J17" i="4"/>
  <c r="R16" i="4"/>
  <c r="N16" i="4"/>
  <c r="J16" i="4"/>
  <c r="R15" i="4"/>
  <c r="N15" i="4"/>
  <c r="J15" i="4"/>
  <c r="R14" i="4"/>
  <c r="N14" i="4"/>
  <c r="J14" i="4"/>
  <c r="R13" i="4"/>
  <c r="N13" i="4"/>
  <c r="J13" i="4"/>
  <c r="R12" i="4"/>
  <c r="N12" i="4"/>
  <c r="J12" i="4"/>
  <c r="R11" i="4"/>
  <c r="N11" i="4"/>
  <c r="J11" i="4"/>
  <c r="R10" i="4"/>
  <c r="N10" i="4"/>
  <c r="J10" i="4"/>
  <c r="R9" i="4"/>
  <c r="N9" i="4"/>
  <c r="J9" i="4"/>
  <c r="R8" i="4"/>
  <c r="N8" i="4"/>
  <c r="J8" i="4"/>
  <c r="R7" i="4"/>
  <c r="N7" i="4"/>
  <c r="J7" i="4"/>
  <c r="R6" i="4"/>
  <c r="N6" i="4"/>
  <c r="J6" i="4"/>
  <c r="R5" i="4"/>
  <c r="N5" i="4"/>
  <c r="J5" i="4"/>
  <c r="R4" i="4"/>
  <c r="N4" i="4"/>
  <c r="J4" i="4"/>
  <c r="R3" i="4"/>
  <c r="N3" i="4"/>
  <c r="J3" i="4"/>
  <c r="E18" i="3"/>
  <c r="F18" i="3"/>
  <c r="G18" i="3"/>
  <c r="G15" i="3"/>
  <c r="G16" i="3"/>
  <c r="G17" i="3"/>
  <c r="G14" i="3"/>
  <c r="F15" i="3"/>
  <c r="F16" i="3"/>
  <c r="F17" i="3"/>
  <c r="E15" i="3"/>
  <c r="E16" i="3"/>
  <c r="E17" i="3"/>
  <c r="D18" i="3"/>
  <c r="F14" i="3"/>
  <c r="E14" i="3"/>
  <c r="B32" i="1"/>
  <c r="B31" i="1"/>
  <c r="K21" i="1"/>
  <c r="K20" i="1"/>
  <c r="H21" i="1"/>
  <c r="H20" i="1"/>
  <c r="E20" i="1"/>
  <c r="B20" i="1"/>
  <c r="M9" i="1"/>
  <c r="J9" i="1"/>
  <c r="G5" i="1"/>
  <c r="G6" i="1"/>
  <c r="G7" i="1"/>
  <c r="G8" i="1"/>
  <c r="G4" i="1"/>
  <c r="E49" i="2"/>
  <c r="E48" i="2"/>
  <c r="E47" i="2"/>
  <c r="E46" i="2"/>
  <c r="B9" i="1"/>
  <c r="F30" i="2"/>
  <c r="G30" i="2"/>
  <c r="H30" i="2"/>
  <c r="I30" i="2"/>
  <c r="J30" i="2"/>
  <c r="E30" i="2"/>
  <c r="J8" i="2"/>
  <c r="J9" i="2"/>
  <c r="J10" i="2"/>
  <c r="J11" i="2"/>
  <c r="J12" i="2"/>
  <c r="J13" i="2"/>
  <c r="J14" i="2"/>
  <c r="J15" i="2"/>
  <c r="J16" i="2"/>
  <c r="J17" i="2"/>
  <c r="J18" i="2"/>
  <c r="J19" i="2"/>
  <c r="J20" i="2"/>
  <c r="J21" i="2"/>
  <c r="J22" i="2"/>
  <c r="J23" i="2"/>
  <c r="J24" i="2"/>
  <c r="J25" i="2"/>
  <c r="J26" i="2"/>
  <c r="J27" i="2"/>
  <c r="J28" i="2"/>
  <c r="J29" i="2"/>
  <c r="J7" i="2"/>
  <c r="I8" i="2"/>
  <c r="I9" i="2"/>
  <c r="I10" i="2"/>
  <c r="I11" i="2"/>
  <c r="I12" i="2"/>
  <c r="I13" i="2"/>
  <c r="I14" i="2"/>
  <c r="I15" i="2"/>
  <c r="I16" i="2"/>
  <c r="I17" i="2"/>
  <c r="I18" i="2"/>
  <c r="I19" i="2"/>
  <c r="I20" i="2"/>
  <c r="I21" i="2"/>
  <c r="I22" i="2"/>
  <c r="I23" i="2"/>
  <c r="I24" i="2"/>
  <c r="I25" i="2"/>
  <c r="I26" i="2"/>
  <c r="I27" i="2"/>
  <c r="I28" i="2"/>
  <c r="I29" i="2"/>
  <c r="I7" i="2"/>
  <c r="H8" i="2"/>
  <c r="H9" i="2"/>
  <c r="H10" i="2"/>
  <c r="H11" i="2"/>
  <c r="H12" i="2"/>
  <c r="H13" i="2"/>
  <c r="H14" i="2"/>
  <c r="H15" i="2"/>
  <c r="H16" i="2"/>
  <c r="H17" i="2"/>
  <c r="H18" i="2"/>
  <c r="H19" i="2"/>
  <c r="H20" i="2"/>
  <c r="H21" i="2"/>
  <c r="H22" i="2"/>
  <c r="H23" i="2"/>
  <c r="H24" i="2"/>
  <c r="H25" i="2"/>
  <c r="H26" i="2"/>
  <c r="H27" i="2"/>
  <c r="H28" i="2"/>
  <c r="H29" i="2"/>
  <c r="H7" i="2"/>
  <c r="G8" i="2"/>
  <c r="G9" i="2"/>
  <c r="G10" i="2"/>
  <c r="G11" i="2"/>
  <c r="G12" i="2"/>
  <c r="G13" i="2"/>
  <c r="G14" i="2"/>
  <c r="G15" i="2"/>
  <c r="G16" i="2"/>
  <c r="G17" i="2"/>
  <c r="G18" i="2"/>
  <c r="G19" i="2"/>
  <c r="G20" i="2"/>
  <c r="G21" i="2"/>
  <c r="G22" i="2"/>
  <c r="G23" i="2"/>
  <c r="G24" i="2"/>
  <c r="G25" i="2"/>
  <c r="G26" i="2"/>
  <c r="G27" i="2"/>
  <c r="G28" i="2"/>
  <c r="G29" i="2"/>
  <c r="G7" i="2"/>
  <c r="F8" i="2"/>
  <c r="F9" i="2"/>
  <c r="F10" i="2"/>
  <c r="F11" i="2"/>
  <c r="F12" i="2"/>
  <c r="F13" i="2"/>
  <c r="F14" i="2"/>
  <c r="F15" i="2"/>
  <c r="F16" i="2"/>
  <c r="F17" i="2"/>
  <c r="F18" i="2"/>
  <c r="F19" i="2"/>
  <c r="F20" i="2"/>
  <c r="F21" i="2"/>
  <c r="F22" i="2"/>
  <c r="F23" i="2"/>
  <c r="F24" i="2"/>
  <c r="F25" i="2"/>
  <c r="F26" i="2"/>
  <c r="F27" i="2"/>
  <c r="F28" i="2"/>
  <c r="F29" i="2"/>
  <c r="F7" i="2"/>
  <c r="L5" i="5" l="1"/>
  <c r="K5" i="5"/>
  <c r="M5" i="5"/>
  <c r="G5" i="5"/>
  <c r="G4" i="5"/>
  <c r="G6" i="5"/>
  <c r="M6" i="5"/>
  <c r="K6" i="5"/>
  <c r="L6" i="5"/>
  <c r="L4" i="5"/>
  <c r="K4" i="5"/>
  <c r="M4" i="5"/>
  <c r="P6" i="5"/>
  <c r="P4" i="5"/>
  <c r="P5" i="5"/>
  <c r="O6" i="5"/>
  <c r="O4" i="5"/>
  <c r="O5" i="5"/>
  <c r="H5" i="5"/>
  <c r="H4" i="5"/>
  <c r="H6" i="5"/>
</calcChain>
</file>

<file path=xl/sharedStrings.xml><?xml version="1.0" encoding="utf-8"?>
<sst xmlns="http://schemas.openxmlformats.org/spreadsheetml/2006/main" count="315" uniqueCount="229">
  <si>
    <t>SUM</t>
  </si>
  <si>
    <t>PRODUCT</t>
  </si>
  <si>
    <t>AVERAGE</t>
  </si>
  <si>
    <t>MIN</t>
  </si>
  <si>
    <t>STUDENT NAME</t>
  </si>
  <si>
    <t>MARKS</t>
  </si>
  <si>
    <t>PRODUCTS</t>
  </si>
  <si>
    <t>QTY</t>
  </si>
  <si>
    <t>COST</t>
  </si>
  <si>
    <t>TOTAL</t>
  </si>
  <si>
    <t>Deepa</t>
  </si>
  <si>
    <t>P1</t>
  </si>
  <si>
    <t>Binil</t>
  </si>
  <si>
    <t>P2</t>
  </si>
  <si>
    <t>suman</t>
  </si>
  <si>
    <t>P3</t>
  </si>
  <si>
    <t>Shilpa</t>
  </si>
  <si>
    <t>P4</t>
  </si>
  <si>
    <t>Sunil</t>
  </si>
  <si>
    <t>P5</t>
  </si>
  <si>
    <t>Average</t>
  </si>
  <si>
    <t>MAX</t>
  </si>
  <si>
    <t>COUNT</t>
  </si>
  <si>
    <t>COUNTA</t>
  </si>
  <si>
    <t>COUNTBLANK</t>
  </si>
  <si>
    <t>GF</t>
  </si>
  <si>
    <t xml:space="preserve"> </t>
  </si>
  <si>
    <t>COUNTIF</t>
  </si>
  <si>
    <t>GENDER</t>
  </si>
  <si>
    <t>F</t>
  </si>
  <si>
    <t>M</t>
  </si>
  <si>
    <t>No of Female</t>
  </si>
  <si>
    <t>No of Male</t>
  </si>
  <si>
    <t>Example 1</t>
  </si>
  <si>
    <t>Employees sheet</t>
  </si>
  <si>
    <t>Date:</t>
  </si>
  <si>
    <t>Deduction Rate:</t>
  </si>
  <si>
    <t>Last Name</t>
  </si>
  <si>
    <t>Basic</t>
  </si>
  <si>
    <t>Hra</t>
  </si>
  <si>
    <t>DA</t>
  </si>
  <si>
    <t>Gross Salary</t>
  </si>
  <si>
    <t>Deduction</t>
  </si>
  <si>
    <t>Net salary</t>
  </si>
  <si>
    <t>Smith B</t>
  </si>
  <si>
    <t>Wilson C</t>
  </si>
  <si>
    <t>Thompson J</t>
  </si>
  <si>
    <t>Anthony Taylor</t>
  </si>
  <si>
    <t>Charles S. Billings</t>
  </si>
  <si>
    <t>Chris Poundsworth</t>
  </si>
  <si>
    <t>Clark Bickerson</t>
  </si>
  <si>
    <t>Douglas Williams</t>
  </si>
  <si>
    <t>Ivan Silberstein</t>
  </si>
  <si>
    <t>James Millen</t>
  </si>
  <si>
    <t>Jeffrey P. Jones</t>
  </si>
  <si>
    <t>Joe Morrison</t>
  </si>
  <si>
    <t>John T. Foster</t>
  </si>
  <si>
    <t>Kurt Kamichoff</t>
  </si>
  <si>
    <t>Michael Hayden</t>
  </si>
  <si>
    <t>Phillip A. Todd</t>
  </si>
  <si>
    <t>Richard E. Card</t>
  </si>
  <si>
    <t>Rick Fogerty</t>
  </si>
  <si>
    <t>Robert H. Miller</t>
  </si>
  <si>
    <t>Stephen C. Carter</t>
  </si>
  <si>
    <t>Steven H. Katz</t>
  </si>
  <si>
    <t>Thomas E. Abbott</t>
  </si>
  <si>
    <t>Tom Brown</t>
  </si>
  <si>
    <t>Total</t>
  </si>
  <si>
    <t>Question A</t>
  </si>
  <si>
    <t>Complete the above database with the following formula</t>
  </si>
  <si>
    <t>Hra is  10% of Basic</t>
  </si>
  <si>
    <t>DA will be 45% of Basic</t>
  </si>
  <si>
    <t xml:space="preserve">Gross being  sum of Basic, Hra, Da </t>
  </si>
  <si>
    <t xml:space="preserve"> Deduction is mention in the cell i4  and  currently 6% of gross salary</t>
  </si>
  <si>
    <t>Calculate Net salary where net salary will be gross salary - deduction</t>
  </si>
  <si>
    <t>Fill the total column with the appropriate formulea</t>
  </si>
  <si>
    <t>Question B</t>
  </si>
  <si>
    <t>Format all numbers to include a currency symbol with two decimal points</t>
  </si>
  <si>
    <t>Question C</t>
  </si>
  <si>
    <t>Write formula to calculate the following in the shaded area</t>
  </si>
  <si>
    <t>Average Gross Salary of all employees</t>
  </si>
  <si>
    <t>Maximum Basic Salary</t>
  </si>
  <si>
    <t>Minimum Basic Sal</t>
  </si>
  <si>
    <t>Total No. of employees</t>
  </si>
  <si>
    <t xml:space="preserve">Alt + = </t>
  </si>
  <si>
    <t>Autosum</t>
  </si>
  <si>
    <t>CALCULATING ESTIMATES</t>
  </si>
  <si>
    <t>You have received an enquiry for the supply of open storage tanks of one metre diameter.</t>
  </si>
  <si>
    <t>You have to estimate the cost and prepare quotations with the details given below.</t>
  </si>
  <si>
    <t>Consider the Table given below:</t>
  </si>
  <si>
    <t>Drawing no: AAB/PROJ/PL2/EQP3/ASS1</t>
  </si>
  <si>
    <t>Material requirement for the tank of one metre diameter:</t>
  </si>
  <si>
    <t>SLNO</t>
  </si>
  <si>
    <t>ITEM/MATERIAL</t>
  </si>
  <si>
    <t>Wt</t>
  </si>
  <si>
    <t>Wastage allowance</t>
  </si>
  <si>
    <t>Total wt.</t>
  </si>
  <si>
    <t>(kg)</t>
  </si>
  <si>
    <t>ms sheet 4mm</t>
  </si>
  <si>
    <t>ms p1 6 mm</t>
  </si>
  <si>
    <t>ms p1 10mm</t>
  </si>
  <si>
    <t>TOTAL MATERIAL COST</t>
  </si>
  <si>
    <t>Material cost@ Rs.20/kg.</t>
  </si>
  <si>
    <t>QUESTION A</t>
  </si>
  <si>
    <t>1.Calculate wastage at 10% on the relevant weights for each material/ITEM and enter it in the WASTAGE ALLOWANCE COLUMN</t>
  </si>
  <si>
    <t>2.Calculate total weight by adding weight and wastage allowance for each material/ITEM in the TOTAL WEIGHT COLUMN.</t>
  </si>
  <si>
    <t>3.In the Cost Column calculate the cost by multiplying TOTAL WEIGHT COLUMN with the MATERIAL COST</t>
  </si>
  <si>
    <t>4.Calculate the TOTAL MATERIAL COST FOR ALL THE ITEMS/MATERIALS</t>
  </si>
  <si>
    <t>QUESTION B</t>
  </si>
  <si>
    <t>1.Calculate the following:(PRINT RESULTS IN THE SHADED GREEN AREAS)</t>
  </si>
  <si>
    <t>CONVERSION COST</t>
  </si>
  <si>
    <r>
      <t>a.</t>
    </r>
    <r>
      <rPr>
        <b/>
        <i/>
        <sz val="10"/>
        <color indexed="18"/>
        <rFont val="Arial"/>
        <family val="2"/>
      </rPr>
      <t>Shell Rolling Cost</t>
    </r>
  </si>
  <si>
    <t>=(TOTAL WT. OF ITEM 1 * Rs 3/kg)</t>
  </si>
  <si>
    <t>b.LEG CUTTING/EDGE PREPARATION/WELDING COST</t>
  </si>
  <si>
    <t>=(TOTAL WT. OF ITEM 2,3,4 * Rs 3/kg)</t>
  </si>
  <si>
    <t>c.WELDING COST:</t>
  </si>
  <si>
    <t>8 MAN HOURS* Rs 25/hr</t>
  </si>
  <si>
    <t>d.DRILLING/ASSEMBLY/PAINTING</t>
  </si>
  <si>
    <t>TOTAL CONVERSION COST</t>
  </si>
  <si>
    <t>QUESTION C</t>
  </si>
  <si>
    <t>BOUGHT OUT COMPONENTS</t>
  </si>
  <si>
    <t>1.VALVE</t>
  </si>
  <si>
    <t>=4* Rs 100</t>
  </si>
  <si>
    <t>2.LEVEL GAUGE</t>
  </si>
  <si>
    <t>=4* Rs 1000</t>
  </si>
  <si>
    <t>TOTAL BOUGHT OUT COMPONENTS</t>
  </si>
  <si>
    <t>QUESTION D</t>
  </si>
  <si>
    <t>CONSOLIDATION</t>
  </si>
  <si>
    <t>RAW MATERIAL COST</t>
  </si>
  <si>
    <t>(PRINT TOTAL MATERIAL COST VALUE FROM QUESTION A USING PASTE SPECIAL)</t>
  </si>
  <si>
    <t>LABOUR CHARGES</t>
  </si>
  <si>
    <t>(PRINT TOTAL CONVERSION COST VALUE FROM QUESTION B USING PASTE SPECIAL)</t>
  </si>
  <si>
    <t>(PRINT TOTAL BOUGHT OUT COST VALUE FROM QUESTION C USING PASTE SPECIAL)</t>
  </si>
  <si>
    <t>CONSOLIDATED TOTAL</t>
  </si>
  <si>
    <t>=RAW MATERIAL COST+LABOUR CHARGES+BOUGHT OUT COMPONENTS</t>
  </si>
  <si>
    <t>QUESTION E</t>
  </si>
  <si>
    <t>Calculate the following:</t>
  </si>
  <si>
    <t>ADMIN</t>
  </si>
  <si>
    <t>=30% * CONSOLIDATED TOTAL</t>
  </si>
  <si>
    <t>COMMISSION</t>
  </si>
  <si>
    <t>=5% * CONSOLIDATED TOTAL</t>
  </si>
  <si>
    <t>NEGOTIATION MARGIN</t>
  </si>
  <si>
    <t>=10% * CONSOLIDATED TOTAL</t>
  </si>
  <si>
    <t>TOTAL QUOTE</t>
  </si>
  <si>
    <t>=ADMIN+COMMISION+NEGOTIATION+CONSOLIDATED TOTAL</t>
  </si>
  <si>
    <t>Names</t>
  </si>
  <si>
    <t>Qty</t>
  </si>
  <si>
    <t>Ayub</t>
  </si>
  <si>
    <t>How To Edit Name Manager range</t>
  </si>
  <si>
    <t>Qtyy</t>
  </si>
  <si>
    <t>Sum without Locking cells/range</t>
  </si>
  <si>
    <t>Sum with locking cells/range</t>
  </si>
  <si>
    <t>Sum with name range</t>
  </si>
  <si>
    <t>1. Go to  Formulas</t>
  </si>
  <si>
    <t>2. Go to Name Manager</t>
  </si>
  <si>
    <t>3. Select the name u want to change</t>
  </si>
  <si>
    <t>4. Modify the range</t>
  </si>
  <si>
    <t>5. Put the tick mark</t>
  </si>
  <si>
    <t>Absolute / Relative</t>
  </si>
  <si>
    <t>Locking / Freezing</t>
  </si>
  <si>
    <t>Row Locking</t>
  </si>
  <si>
    <t>Column Locking</t>
  </si>
  <si>
    <t>Cell Locking</t>
  </si>
  <si>
    <t>FN</t>
  </si>
  <si>
    <t>F4</t>
  </si>
  <si>
    <t>$B$8</t>
  </si>
  <si>
    <t>Cell locking</t>
  </si>
  <si>
    <t>2 F4</t>
  </si>
  <si>
    <t>B$8</t>
  </si>
  <si>
    <t>Row locking</t>
  </si>
  <si>
    <t>3 F4</t>
  </si>
  <si>
    <t>$B8</t>
  </si>
  <si>
    <t>4 F4</t>
  </si>
  <si>
    <t>B8</t>
  </si>
  <si>
    <t>No locking</t>
  </si>
  <si>
    <t>Select data</t>
  </si>
  <si>
    <t>Right Click</t>
  </si>
  <si>
    <t>Format Cells</t>
  </si>
  <si>
    <t>A Dialogue Box Will Open</t>
  </si>
  <si>
    <t>Then u can format according to ur necessity</t>
  </si>
  <si>
    <t>Curreny</t>
  </si>
  <si>
    <t xml:space="preserve">Number </t>
  </si>
  <si>
    <t>Accounting is same like currency but don’t have a negative</t>
  </si>
  <si>
    <t>Diffrence Between Currency and Accounting</t>
  </si>
  <si>
    <t>Date</t>
  </si>
  <si>
    <t>G$4</t>
  </si>
  <si>
    <t>H$4</t>
  </si>
  <si>
    <t>$K4</t>
  </si>
  <si>
    <t>$K5</t>
  </si>
  <si>
    <t>$K6</t>
  </si>
  <si>
    <t>$O$4</t>
  </si>
  <si>
    <t>All</t>
  </si>
  <si>
    <t>Value</t>
  </si>
  <si>
    <t>Formula</t>
  </si>
  <si>
    <t>Format</t>
  </si>
  <si>
    <t>Link</t>
  </si>
  <si>
    <t>Transpose</t>
  </si>
  <si>
    <t>Yes</t>
  </si>
  <si>
    <t>All (ctrl+c &amp; Ctrl+v)</t>
  </si>
  <si>
    <t>No</t>
  </si>
  <si>
    <t>Paste Special (Value)</t>
  </si>
  <si>
    <t>(Formula)</t>
  </si>
  <si>
    <t>(Format)</t>
  </si>
  <si>
    <t>(Link)</t>
  </si>
  <si>
    <t>(Transpose)</t>
  </si>
  <si>
    <t>"Paste Special" is a feature in Excel that allows you to paste specific parts of copied data, such as only the values, formulas, formatting, or column widths, rather than pasting everything. This can be useful in many situations, such as when you want to copy a formula without copying the formatting or when you want to copy a value but not the underlying formula.</t>
  </si>
  <si>
    <t>To use "Paste Special" in Excel, follow these steps:</t>
  </si>
  <si>
    <t>1. Select the cell or range of cells that you want to copy.</t>
  </si>
  <si>
    <t>2. Press "Ctrl + C" on your keyboard or right-click and select "Copy".</t>
  </si>
  <si>
    <t>3. Click on the cell or range of cells where you want to paste the copied data.</t>
  </si>
  <si>
    <t>4. Right-click and select "Paste Special" from the context menu or press "Ctrl + Alt + V" on your keyboard.</t>
  </si>
  <si>
    <t>5. In the "Paste Special" dialog box, select the specific parts of the copied data that you want to paste, such as values, formulas, formatting, or column widths.</t>
  </si>
  <si>
    <t>6. Click "OK" to paste the selected data.</t>
  </si>
  <si>
    <t>You can also access "Paste Special" by clicking on the "Paste" dropdown menu in the Home tab of the Excel ribbon and selecting "Paste Special".</t>
  </si>
  <si>
    <t>To access Paste Special in Excel, you can follow these steps:</t>
  </si>
  <si>
    <t>1. Copy the cell or range of cells that you want to paste.</t>
  </si>
  <si>
    <t>2. Select the cell where you want to paste the copied data.</t>
  </si>
  <si>
    <t>3. Right-click on the selected cell and choose "Paste Special" from the context menu.</t>
  </si>
  <si>
    <t>Alternatively, you can access Paste Special from the ribbon by selecting the "Home" tab, clicking on the "Paste" dropdown arrow, and then choosing "Paste Special."</t>
  </si>
  <si>
    <t>Once you have opened the "Paste Special" dialog box, you can choose from a variety of options for how you want to paste the data. Some of the options available include:</t>
  </si>
  <si>
    <t>Transpose: This option allows you to flip the orientation of the copied data. For example, if you copied data from a row and selected "Transpose" in the Paste Special dialog box, the data would be pasted into a column instead.</t>
  </si>
  <si>
    <t>Link: This option creates a link between the copied cells and the destination cells. This means that if the original cells are updated, the linked cells will also update.</t>
  </si>
  <si>
    <t>Values: This option pastes only the values from the copied cells, without any formatting or formulas.</t>
  </si>
  <si>
    <t>Formulas: This option pastes only the formulas from the copied cells, without any formatting or values.</t>
  </si>
  <si>
    <t>Vat</t>
  </si>
  <si>
    <t>Amount</t>
  </si>
  <si>
    <t>1. Relative cell references: It does not contain dollar signs in a row or column</t>
  </si>
  <si>
    <t>2. Relative cell reference type in Excel changes when a formula is copied or dragged to another cell. In Excel, cell referencing is relative by default. It is the most commonly used cell reference in the formula.</t>
  </si>
  <si>
    <t>3. Mixed cell references in Excel: In Excel, mixed cell references contain dollar signs attached to either the letter or the number in a reference. E.g., $B2 or B$4. It is a combination of relative and absolute 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</si>
</sst>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 #,##0.0"/>
    <numFmt numFmtId="166" formatCode="[$-14009]dddd\,\ d\ mmmm\,\ yyyy;@"/>
  </numFmts>
  <fonts count="28" x14ac:knownFonts="1">
    <font>
      <sz val="12"/>
      <color theme="1"/>
      <name val="Calibri"/>
      <family val="2"/>
      <scheme val="minor"/>
    </font>
    <font>
      <sz val="11"/>
      <color theme="1"/>
      <name val="Calibri"/>
      <family val="2"/>
      <scheme val="minor"/>
    </font>
    <font>
      <b/>
      <i/>
      <sz val="10"/>
      <name val="Arial"/>
      <family val="2"/>
    </font>
    <font>
      <sz val="10"/>
      <name val="Arial"/>
      <family val="2"/>
    </font>
    <font>
      <b/>
      <sz val="10"/>
      <name val="Arial"/>
      <family val="2"/>
    </font>
    <font>
      <sz val="14"/>
      <name val="Arial"/>
      <family val="2"/>
    </font>
    <font>
      <b/>
      <i/>
      <sz val="16"/>
      <name val="Arial"/>
      <family val="2"/>
    </font>
    <font>
      <b/>
      <sz val="18"/>
      <color theme="3"/>
      <name val="Calibri Light"/>
      <family val="2"/>
      <scheme val="major"/>
    </font>
    <font>
      <sz val="11"/>
      <color theme="1"/>
      <name val="Calibri"/>
      <family val="2"/>
      <scheme val="minor"/>
    </font>
    <font>
      <sz val="11"/>
      <color theme="0"/>
      <name val="Calibri"/>
      <family val="2"/>
      <scheme val="minor"/>
    </font>
    <font>
      <sz val="18"/>
      <color theme="0"/>
      <name val="Calibri"/>
      <family val="2"/>
      <scheme val="minor"/>
    </font>
    <font>
      <b/>
      <sz val="11"/>
      <color theme="0"/>
      <name val="Calibri"/>
      <family val="2"/>
      <scheme val="minor"/>
    </font>
    <font>
      <b/>
      <sz val="11"/>
      <color rgb="FFFA7D00"/>
      <name val="Calibri"/>
      <family val="2"/>
      <scheme val="minor"/>
    </font>
    <font>
      <b/>
      <sz val="11"/>
      <color theme="1"/>
      <name val="Calibri"/>
      <family val="2"/>
      <scheme val="minor"/>
    </font>
    <font>
      <sz val="11"/>
      <color rgb="FFFF0000"/>
      <name val="Calibri"/>
      <family val="2"/>
      <scheme val="minor"/>
    </font>
    <font>
      <sz val="11"/>
      <color rgb="FF006100"/>
      <name val="Calibri"/>
      <family val="2"/>
      <scheme val="minor"/>
    </font>
    <font>
      <b/>
      <sz val="12"/>
      <color indexed="16"/>
      <name val="Arial"/>
      <family val="2"/>
    </font>
    <font>
      <b/>
      <sz val="10"/>
      <color indexed="18"/>
      <name val="Arial"/>
      <family val="2"/>
    </font>
    <font>
      <b/>
      <sz val="10"/>
      <color indexed="16"/>
      <name val="Arial"/>
      <family val="2"/>
    </font>
    <font>
      <sz val="8"/>
      <name val="Tahoma"/>
      <family val="2"/>
    </font>
    <font>
      <b/>
      <sz val="12"/>
      <name val="Arial"/>
      <family val="2"/>
    </font>
    <font>
      <b/>
      <sz val="10"/>
      <color indexed="17"/>
      <name val="Arial"/>
      <family val="2"/>
    </font>
    <font>
      <b/>
      <i/>
      <sz val="10"/>
      <color indexed="18"/>
      <name val="Arial"/>
      <family val="2"/>
    </font>
    <font>
      <b/>
      <sz val="10"/>
      <color indexed="60"/>
      <name val="Arial"/>
      <family val="2"/>
    </font>
    <font>
      <b/>
      <sz val="10"/>
      <color indexed="9"/>
      <name val="Arial"/>
      <family val="2"/>
    </font>
    <font>
      <b/>
      <sz val="12"/>
      <color theme="1"/>
      <name val="Calibri"/>
      <family val="2"/>
      <scheme val="minor"/>
    </font>
    <font>
      <sz val="8"/>
      <name val="Calibri"/>
      <family val="2"/>
      <scheme val="minor"/>
    </font>
    <font>
      <sz val="10"/>
      <color rgb="FF374151"/>
      <name val="Segoe UI"/>
      <family val="2"/>
    </font>
  </fonts>
  <fills count="20">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6"/>
      </patternFill>
    </fill>
    <fill>
      <patternFill patternType="solid">
        <fgColor rgb="FFCCFFCC"/>
        <bgColor rgb="FF000000"/>
      </patternFill>
    </fill>
    <fill>
      <patternFill patternType="solid">
        <fgColor rgb="FFFFFF00"/>
        <bgColor indexed="64"/>
      </patternFill>
    </fill>
    <fill>
      <patternFill patternType="solid">
        <fgColor indexed="55"/>
        <bgColor indexed="64"/>
      </patternFill>
    </fill>
    <fill>
      <patternFill patternType="solid">
        <fgColor indexed="49"/>
        <bgColor indexed="64"/>
      </patternFill>
    </fill>
    <fill>
      <patternFill patternType="solid">
        <fgColor indexed="57"/>
        <bgColor indexed="64"/>
      </patternFill>
    </fill>
    <fill>
      <patternFill patternType="solid">
        <fgColor indexed="13"/>
        <bgColor indexed="64"/>
      </patternFill>
    </fill>
    <fill>
      <patternFill patternType="solid">
        <fgColor theme="7" tint="0.39997558519241921"/>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thin">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0">
    <xf numFmtId="0" fontId="0" fillId="0" borderId="0"/>
    <xf numFmtId="0" fontId="7" fillId="0" borderId="0" applyNumberFormat="0" applyFill="0" applyBorder="0" applyAlignment="0" applyProtection="0"/>
    <xf numFmtId="0" fontId="8" fillId="0" borderId="0"/>
    <xf numFmtId="0" fontId="9" fillId="5" borderId="0" applyNumberFormat="0" applyBorder="0" applyAlignment="0" applyProtection="0"/>
    <xf numFmtId="0" fontId="9" fillId="6" borderId="0" applyNumberFormat="0" applyBorder="0" applyAlignment="0" applyProtection="0"/>
    <xf numFmtId="0" fontId="11" fillId="4" borderId="2" applyNumberFormat="0" applyAlignment="0" applyProtection="0"/>
    <xf numFmtId="0" fontId="12" fillId="3" borderId="1" applyNumberFormat="0" applyAlignment="0" applyProtection="0"/>
    <xf numFmtId="0" fontId="15" fillId="2" borderId="0" applyNumberFormat="0" applyBorder="0" applyAlignment="0" applyProtection="0"/>
    <xf numFmtId="0" fontId="3" fillId="0" borderId="0"/>
    <xf numFmtId="0" fontId="19" fillId="0" borderId="0"/>
  </cellStyleXfs>
  <cellXfs count="96">
    <xf numFmtId="0" fontId="0" fillId="0" borderId="0" xfId="0"/>
    <xf numFmtId="0" fontId="3" fillId="0" borderId="0" xfId="0" applyFont="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4" fillId="0" borderId="9" xfId="0" applyFont="1" applyBorder="1"/>
    <xf numFmtId="0" fontId="3" fillId="0" borderId="10" xfId="0" applyFont="1" applyBorder="1"/>
    <xf numFmtId="0" fontId="3" fillId="0" borderId="11" xfId="0" applyFont="1" applyBorder="1"/>
    <xf numFmtId="0" fontId="5" fillId="0" borderId="6" xfId="0" applyFont="1" applyBorder="1"/>
    <xf numFmtId="0" fontId="6" fillId="0" borderId="7" xfId="0" applyFont="1" applyBorder="1"/>
    <xf numFmtId="0" fontId="5" fillId="0" borderId="12" xfId="0" applyFont="1" applyBorder="1"/>
    <xf numFmtId="0" fontId="6" fillId="0" borderId="13" xfId="0" applyFont="1" applyBorder="1"/>
    <xf numFmtId="0" fontId="5" fillId="0" borderId="13" xfId="0" applyFont="1" applyBorder="1"/>
    <xf numFmtId="0" fontId="7" fillId="0" borderId="0" xfId="1"/>
    <xf numFmtId="0" fontId="8" fillId="0" borderId="0" xfId="2"/>
    <xf numFmtId="0" fontId="9" fillId="6" borderId="0" xfId="4" applyAlignment="1">
      <alignment horizontal="right"/>
    </xf>
    <xf numFmtId="14" fontId="9" fillId="6" borderId="0" xfId="4" applyNumberFormat="1"/>
    <xf numFmtId="9" fontId="9" fillId="6" borderId="0" xfId="4" applyNumberFormat="1"/>
    <xf numFmtId="0" fontId="11" fillId="4" borderId="2" xfId="5"/>
    <xf numFmtId="0" fontId="8" fillId="0" borderId="12" xfId="2" applyBorder="1"/>
    <xf numFmtId="0" fontId="12" fillId="3" borderId="1" xfId="6"/>
    <xf numFmtId="0" fontId="13" fillId="0" borderId="0" xfId="2" applyFont="1"/>
    <xf numFmtId="0" fontId="14" fillId="0" borderId="0" xfId="2" applyFont="1"/>
    <xf numFmtId="0" fontId="15" fillId="2" borderId="0" xfId="7"/>
    <xf numFmtId="0" fontId="1" fillId="0" borderId="0" xfId="2" applyFont="1"/>
    <xf numFmtId="0" fontId="8" fillId="8" borderId="15" xfId="2" applyFill="1" applyBorder="1"/>
    <xf numFmtId="0" fontId="1" fillId="8" borderId="6" xfId="2" applyFont="1" applyFill="1" applyBorder="1"/>
    <xf numFmtId="164" fontId="8" fillId="0" borderId="12" xfId="2" applyNumberFormat="1" applyBorder="1"/>
    <xf numFmtId="164" fontId="11" fillId="4" borderId="2" xfId="5" applyNumberFormat="1"/>
    <xf numFmtId="0" fontId="3" fillId="0" borderId="0" xfId="8"/>
    <xf numFmtId="0" fontId="4" fillId="0" borderId="0" xfId="8" applyFont="1"/>
    <xf numFmtId="0" fontId="17" fillId="9" borderId="12" xfId="8" applyFont="1" applyFill="1" applyBorder="1"/>
    <xf numFmtId="0" fontId="18" fillId="0" borderId="12" xfId="8" applyFont="1" applyBorder="1"/>
    <xf numFmtId="0" fontId="18" fillId="0" borderId="12" xfId="9" applyFont="1" applyBorder="1"/>
    <xf numFmtId="0" fontId="20" fillId="0" borderId="0" xfId="8" applyFont="1" applyAlignment="1">
      <alignment horizontal="center"/>
    </xf>
    <xf numFmtId="0" fontId="18" fillId="10" borderId="0" xfId="8" applyFont="1" applyFill="1"/>
    <xf numFmtId="0" fontId="21" fillId="0" borderId="15" xfId="8" applyFont="1" applyBorder="1"/>
    <xf numFmtId="0" fontId="17" fillId="0" borderId="0" xfId="8" applyFont="1"/>
    <xf numFmtId="0" fontId="17" fillId="9" borderId="0" xfId="8" applyFont="1" applyFill="1" applyAlignment="1">
      <alignment horizontal="center"/>
    </xf>
    <xf numFmtId="49" fontId="23" fillId="0" borderId="0" xfId="8" applyNumberFormat="1" applyFont="1"/>
    <xf numFmtId="0" fontId="17" fillId="11" borderId="0" xfId="8" applyFont="1" applyFill="1"/>
    <xf numFmtId="0" fontId="17" fillId="12" borderId="0" xfId="8" applyFont="1" applyFill="1"/>
    <xf numFmtId="0" fontId="24" fillId="9" borderId="0" xfId="8" applyFont="1" applyFill="1"/>
    <xf numFmtId="0" fontId="18" fillId="0" borderId="0" xfId="8" applyFont="1"/>
    <xf numFmtId="0" fontId="3" fillId="9" borderId="0" xfId="8" applyFill="1"/>
    <xf numFmtId="0" fontId="0" fillId="0" borderId="12" xfId="0" applyBorder="1"/>
    <xf numFmtId="0" fontId="0" fillId="0" borderId="0" xfId="0" applyAlignment="1">
      <alignment horizontal="center"/>
    </xf>
    <xf numFmtId="0" fontId="13" fillId="15" borderId="14" xfId="0" applyFont="1" applyFill="1" applyBorder="1"/>
    <xf numFmtId="0" fontId="13" fillId="15" borderId="16" xfId="0" applyFont="1" applyFill="1" applyBorder="1"/>
    <xf numFmtId="0" fontId="13" fillId="15" borderId="13" xfId="0" applyFont="1" applyFill="1" applyBorder="1"/>
    <xf numFmtId="0" fontId="0" fillId="16" borderId="14" xfId="0" applyFill="1" applyBorder="1"/>
    <xf numFmtId="0" fontId="0" fillId="16" borderId="16" xfId="0" applyFill="1" applyBorder="1"/>
    <xf numFmtId="0" fontId="0" fillId="16" borderId="13" xfId="0" applyFill="1" applyBorder="1"/>
    <xf numFmtId="0" fontId="0" fillId="16" borderId="12" xfId="0" applyFill="1" applyBorder="1"/>
    <xf numFmtId="0" fontId="0" fillId="15" borderId="14" xfId="0" applyFill="1" applyBorder="1"/>
    <xf numFmtId="0" fontId="0" fillId="15" borderId="13" xfId="0" applyFill="1" applyBorder="1" applyAlignment="1">
      <alignment horizontal="center"/>
    </xf>
    <xf numFmtId="0" fontId="0" fillId="15" borderId="13" xfId="0" applyFill="1" applyBorder="1"/>
    <xf numFmtId="0" fontId="0" fillId="17" borderId="12" xfId="0" applyFill="1" applyBorder="1"/>
    <xf numFmtId="0" fontId="0" fillId="17" borderId="12" xfId="0" applyFill="1" applyBorder="1" applyAlignment="1">
      <alignment horizontal="center"/>
    </xf>
    <xf numFmtId="0" fontId="25" fillId="8" borderId="17" xfId="0" applyFont="1" applyFill="1" applyBorder="1"/>
    <xf numFmtId="0" fontId="0" fillId="8" borderId="18" xfId="0" applyFill="1" applyBorder="1"/>
    <xf numFmtId="0" fontId="0" fillId="8" borderId="19" xfId="0" applyFill="1" applyBorder="1"/>
    <xf numFmtId="0" fontId="25" fillId="8" borderId="20" xfId="0" applyFont="1" applyFill="1" applyBorder="1"/>
    <xf numFmtId="0" fontId="0" fillId="8" borderId="0" xfId="0" applyFill="1"/>
    <xf numFmtId="0" fontId="0" fillId="8" borderId="21" xfId="0" applyFill="1" applyBorder="1"/>
    <xf numFmtId="0" fontId="25" fillId="8" borderId="22" xfId="0" applyFont="1" applyFill="1" applyBorder="1"/>
    <xf numFmtId="0" fontId="0" fillId="8" borderId="23" xfId="0" applyFill="1" applyBorder="1"/>
    <xf numFmtId="0" fontId="0" fillId="8" borderId="7" xfId="0" applyFill="1" applyBorder="1"/>
    <xf numFmtId="0" fontId="25" fillId="0" borderId="0" xfId="0" applyFont="1"/>
    <xf numFmtId="0" fontId="0" fillId="14" borderId="12" xfId="0" applyFill="1" applyBorder="1"/>
    <xf numFmtId="2" fontId="0" fillId="0" borderId="12" xfId="0" applyNumberFormat="1" applyBorder="1"/>
    <xf numFmtId="165" fontId="0" fillId="0" borderId="12" xfId="0" applyNumberFormat="1" applyBorder="1"/>
    <xf numFmtId="166" fontId="0" fillId="0" borderId="12" xfId="0" applyNumberFormat="1" applyBorder="1"/>
    <xf numFmtId="0" fontId="0" fillId="18" borderId="0" xfId="0" applyFill="1"/>
    <xf numFmtId="0" fontId="0" fillId="18" borderId="12" xfId="0" applyFill="1" applyBorder="1"/>
    <xf numFmtId="0" fontId="0" fillId="13" borderId="12" xfId="0" applyFill="1" applyBorder="1"/>
    <xf numFmtId="0" fontId="27" fillId="0" borderId="0" xfId="0" applyFont="1" applyAlignment="1">
      <alignment vertical="center"/>
    </xf>
    <xf numFmtId="0" fontId="0" fillId="0" borderId="0" xfId="0" applyAlignment="1">
      <alignment horizontal="left" vertical="center" indent="1"/>
    </xf>
    <xf numFmtId="0" fontId="27" fillId="0" borderId="0" xfId="0" applyFont="1" applyAlignment="1">
      <alignment horizontal="left" vertical="center" indent="1"/>
    </xf>
    <xf numFmtId="0" fontId="27" fillId="18" borderId="0" xfId="0" applyFont="1" applyFill="1" applyAlignment="1">
      <alignment horizontal="left" vertical="center" indent="1"/>
    </xf>
    <xf numFmtId="0" fontId="27" fillId="18" borderId="0" xfId="0" applyFont="1" applyFill="1" applyAlignment="1">
      <alignment vertical="center"/>
    </xf>
    <xf numFmtId="0" fontId="0" fillId="18" borderId="0" xfId="0" applyFill="1" applyAlignment="1">
      <alignment horizontal="left" vertical="center" indent="1"/>
    </xf>
    <xf numFmtId="0" fontId="27" fillId="19" borderId="0" xfId="0" applyFont="1" applyFill="1" applyAlignment="1">
      <alignment horizontal="left" vertical="center" indent="1"/>
    </xf>
    <xf numFmtId="0" fontId="0" fillId="19" borderId="0" xfId="0" applyFill="1"/>
    <xf numFmtId="9" fontId="0" fillId="0" borderId="0" xfId="0" applyNumberFormat="1"/>
    <xf numFmtId="0" fontId="4" fillId="7" borderId="14" xfId="0" applyFont="1" applyFill="1" applyBorder="1" applyAlignment="1">
      <alignment horizontal="center"/>
    </xf>
    <xf numFmtId="0" fontId="4" fillId="7" borderId="13" xfId="0" applyFont="1" applyFill="1" applyBorder="1" applyAlignment="1">
      <alignment horizontal="center"/>
    </xf>
    <xf numFmtId="0" fontId="2" fillId="7" borderId="3" xfId="0" applyFont="1" applyFill="1" applyBorder="1" applyAlignment="1">
      <alignment horizont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10" fillId="5" borderId="0" xfId="3" applyFont="1" applyAlignment="1">
      <alignment horizontal="center"/>
    </xf>
    <xf numFmtId="0" fontId="17" fillId="9" borderId="0" xfId="8" applyFont="1" applyFill="1" applyAlignment="1">
      <alignment horizontal="center"/>
    </xf>
    <xf numFmtId="0" fontId="20" fillId="0" borderId="0" xfId="8" applyFont="1" applyAlignment="1">
      <alignment horizontal="center"/>
    </xf>
    <xf numFmtId="0" fontId="16" fillId="0" borderId="0" xfId="8" applyFont="1" applyAlignment="1">
      <alignment horizontal="center"/>
    </xf>
    <xf numFmtId="0" fontId="18" fillId="0" borderId="0" xfId="8" applyFont="1" applyAlignment="1">
      <alignment horizontal="center"/>
    </xf>
  </cellXfs>
  <cellStyles count="10">
    <cellStyle name="Accent1 2" xfId="3" xr:uid="{BD9C79AB-7306-4844-9FAB-D4DEABA538C3}"/>
    <cellStyle name="Accent3 2" xfId="4" xr:uid="{91AD7735-4D2F-2547-8926-DD3349AB3CB4}"/>
    <cellStyle name="Calculation 2" xfId="6" xr:uid="{3DC9A763-DDAA-E64C-8F9B-D8ED26662701}"/>
    <cellStyle name="Check Cell 2" xfId="5" xr:uid="{EC2F8E71-D15A-6F41-A345-A8E814964BFD}"/>
    <cellStyle name="Good 2" xfId="7" xr:uid="{87387D16-C5F5-E34A-BF93-6C20B2BE0C58}"/>
    <cellStyle name="Normal" xfId="0" builtinId="0"/>
    <cellStyle name="Normal 2" xfId="2" xr:uid="{B91B12AF-4840-B44E-A8A6-7216B510A08F}"/>
    <cellStyle name="Normal 2 2" xfId="8" xr:uid="{4E6F3C04-0152-4674-A5BC-2675243381AC}"/>
    <cellStyle name="Normal 5" xfId="9" xr:uid="{9E07F90A-3C9C-470D-8438-962CFAB2D42E}"/>
    <cellStyle name="Title 2" xfId="1" xr:uid="{DDF51FB4-3731-1140-9411-70C988ACF1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2C4D-7F90-B04E-965D-FF35C77CE217}">
  <dimension ref="A1:M32"/>
  <sheetViews>
    <sheetView workbookViewId="0">
      <selection activeCell="B33" sqref="B33"/>
    </sheetView>
  </sheetViews>
  <sheetFormatPr defaultColWidth="11.19921875" defaultRowHeight="15.6" x14ac:dyDescent="0.3"/>
  <cols>
    <col min="1" max="1" width="15.3984375" customWidth="1"/>
    <col min="10" max="10" width="17.19921875" customWidth="1"/>
  </cols>
  <sheetData>
    <row r="1" spans="1:13" x14ac:dyDescent="0.3">
      <c r="A1" s="88" t="s">
        <v>0</v>
      </c>
      <c r="B1" s="89"/>
      <c r="C1" s="1"/>
      <c r="D1" s="88" t="s">
        <v>1</v>
      </c>
      <c r="E1" s="90"/>
      <c r="F1" s="90"/>
      <c r="G1" s="89"/>
      <c r="H1" s="1"/>
      <c r="I1" s="88" t="s">
        <v>2</v>
      </c>
      <c r="J1" s="89"/>
      <c r="K1" s="1"/>
      <c r="L1" s="88" t="s">
        <v>3</v>
      </c>
      <c r="M1" s="89"/>
    </row>
    <row r="2" spans="1:13" x14ac:dyDescent="0.3">
      <c r="A2" s="2"/>
      <c r="B2" s="3"/>
      <c r="C2" s="1"/>
      <c r="D2" s="4"/>
      <c r="E2" s="3"/>
      <c r="F2" s="3"/>
      <c r="G2" s="5"/>
      <c r="H2" s="1"/>
      <c r="I2" s="2"/>
      <c r="J2" s="3"/>
      <c r="K2" s="1"/>
      <c r="L2" s="2"/>
      <c r="M2" s="3"/>
    </row>
    <row r="3" spans="1:13" x14ac:dyDescent="0.3">
      <c r="A3" s="2" t="s">
        <v>4</v>
      </c>
      <c r="B3" s="3" t="s">
        <v>5</v>
      </c>
      <c r="C3" s="1"/>
      <c r="D3" s="4" t="s">
        <v>6</v>
      </c>
      <c r="E3" s="3" t="s">
        <v>7</v>
      </c>
      <c r="F3" s="3" t="s">
        <v>8</v>
      </c>
      <c r="G3" s="5" t="s">
        <v>9</v>
      </c>
      <c r="H3" s="1"/>
      <c r="I3" s="2" t="s">
        <v>4</v>
      </c>
      <c r="J3" s="3" t="s">
        <v>5</v>
      </c>
      <c r="K3" s="1"/>
      <c r="L3" s="2" t="s">
        <v>4</v>
      </c>
      <c r="M3" s="3" t="s">
        <v>5</v>
      </c>
    </row>
    <row r="4" spans="1:13" x14ac:dyDescent="0.3">
      <c r="A4" s="2" t="s">
        <v>10</v>
      </c>
      <c r="B4" s="3">
        <v>85</v>
      </c>
      <c r="C4" s="1"/>
      <c r="D4" s="4" t="s">
        <v>11</v>
      </c>
      <c r="E4" s="3">
        <v>150</v>
      </c>
      <c r="F4" s="3">
        <v>10</v>
      </c>
      <c r="G4" s="6">
        <f>E4*F4</f>
        <v>1500</v>
      </c>
      <c r="H4" s="1"/>
      <c r="I4" s="2" t="s">
        <v>10</v>
      </c>
      <c r="J4" s="3">
        <v>85</v>
      </c>
      <c r="K4" s="1"/>
      <c r="L4" s="2" t="s">
        <v>10</v>
      </c>
      <c r="M4" s="3">
        <v>85</v>
      </c>
    </row>
    <row r="5" spans="1:13" x14ac:dyDescent="0.3">
      <c r="A5" s="2" t="s">
        <v>12</v>
      </c>
      <c r="B5" s="3">
        <v>96</v>
      </c>
      <c r="C5" s="1"/>
      <c r="D5" s="4" t="s">
        <v>13</v>
      </c>
      <c r="E5" s="3">
        <v>200</v>
      </c>
      <c r="F5" s="3">
        <v>15</v>
      </c>
      <c r="G5" s="6">
        <f t="shared" ref="G5:G8" si="0">E5*F5</f>
        <v>3000</v>
      </c>
      <c r="H5" s="1"/>
      <c r="I5" s="2" t="s">
        <v>12</v>
      </c>
      <c r="J5" s="3">
        <v>96</v>
      </c>
      <c r="K5" s="1"/>
      <c r="L5" s="2" t="s">
        <v>12</v>
      </c>
      <c r="M5" s="3">
        <v>96</v>
      </c>
    </row>
    <row r="6" spans="1:13" x14ac:dyDescent="0.3">
      <c r="A6" s="2" t="s">
        <v>14</v>
      </c>
      <c r="B6" s="3">
        <v>78</v>
      </c>
      <c r="C6" s="1"/>
      <c r="D6" s="4" t="s">
        <v>15</v>
      </c>
      <c r="E6" s="3">
        <v>250</v>
      </c>
      <c r="F6" s="3">
        <v>20</v>
      </c>
      <c r="G6" s="6">
        <f t="shared" si="0"/>
        <v>5000</v>
      </c>
      <c r="H6" s="1"/>
      <c r="I6" s="2" t="s">
        <v>14</v>
      </c>
      <c r="J6" s="3">
        <v>78</v>
      </c>
      <c r="K6" s="1"/>
      <c r="L6" s="2" t="s">
        <v>14</v>
      </c>
      <c r="M6" s="3">
        <v>78</v>
      </c>
    </row>
    <row r="7" spans="1:13" x14ac:dyDescent="0.3">
      <c r="A7" s="2" t="s">
        <v>16</v>
      </c>
      <c r="B7" s="3">
        <v>65</v>
      </c>
      <c r="C7" s="1"/>
      <c r="D7" s="4" t="s">
        <v>17</v>
      </c>
      <c r="E7" s="3">
        <v>300</v>
      </c>
      <c r="F7" s="3">
        <v>25</v>
      </c>
      <c r="G7" s="6">
        <f t="shared" si="0"/>
        <v>7500</v>
      </c>
      <c r="H7" s="1"/>
      <c r="I7" s="2" t="s">
        <v>16</v>
      </c>
      <c r="J7" s="3">
        <v>65</v>
      </c>
      <c r="K7" s="1"/>
      <c r="L7" s="2" t="s">
        <v>16</v>
      </c>
      <c r="M7" s="3">
        <v>65</v>
      </c>
    </row>
    <row r="8" spans="1:13" ht="16.2" thickBot="1" x14ac:dyDescent="0.35">
      <c r="A8" s="2" t="s">
        <v>18</v>
      </c>
      <c r="B8" s="3">
        <v>89</v>
      </c>
      <c r="C8" s="1"/>
      <c r="D8" s="7" t="s">
        <v>19</v>
      </c>
      <c r="E8" s="8">
        <v>350</v>
      </c>
      <c r="F8" s="8">
        <v>30</v>
      </c>
      <c r="G8" s="6">
        <f t="shared" si="0"/>
        <v>10500</v>
      </c>
      <c r="H8" s="1"/>
      <c r="I8" s="2" t="s">
        <v>18</v>
      </c>
      <c r="J8" s="3">
        <v>89</v>
      </c>
      <c r="K8" s="1"/>
      <c r="L8" s="2" t="s">
        <v>18</v>
      </c>
      <c r="M8" s="3">
        <v>89</v>
      </c>
    </row>
    <row r="9" spans="1:13" ht="20.399999999999999" x14ac:dyDescent="0.35">
      <c r="A9" s="9" t="s">
        <v>0</v>
      </c>
      <c r="B9" s="10">
        <f>SUM(B4:B8)</f>
        <v>413</v>
      </c>
      <c r="C9" s="1"/>
      <c r="D9" s="11"/>
      <c r="E9" s="12"/>
      <c r="F9" s="13"/>
      <c r="G9" s="12"/>
      <c r="H9" s="1"/>
      <c r="I9" s="9" t="s">
        <v>20</v>
      </c>
      <c r="J9" s="10">
        <f>AVERAGE(J4:J8)</f>
        <v>82.6</v>
      </c>
      <c r="K9" s="1"/>
      <c r="L9" s="9" t="s">
        <v>3</v>
      </c>
      <c r="M9" s="10">
        <f>MIN(M4:M8)</f>
        <v>65</v>
      </c>
    </row>
    <row r="10" spans="1:13" x14ac:dyDescent="0.3">
      <c r="A10" s="1"/>
      <c r="B10" s="1"/>
      <c r="C10" s="1"/>
      <c r="D10" s="1"/>
      <c r="E10" s="1"/>
      <c r="F10" s="1"/>
      <c r="G10" s="1"/>
      <c r="H10" s="1"/>
      <c r="I10" s="1"/>
      <c r="J10" s="1"/>
      <c r="K10" s="1"/>
      <c r="L10" s="1"/>
      <c r="M10" s="1"/>
    </row>
    <row r="11" spans="1:13" ht="16.2" thickBot="1" x14ac:dyDescent="0.35">
      <c r="A11" s="1"/>
      <c r="B11" s="1"/>
      <c r="C11" s="1"/>
      <c r="D11" s="1"/>
      <c r="E11" s="1"/>
      <c r="F11" s="1"/>
      <c r="G11" s="1"/>
      <c r="H11" s="1"/>
      <c r="I11" s="1"/>
      <c r="J11" s="1"/>
      <c r="K11" s="1"/>
      <c r="L11" s="1"/>
      <c r="M11" s="1"/>
    </row>
    <row r="12" spans="1:13" x14ac:dyDescent="0.3">
      <c r="A12" s="88" t="s">
        <v>21</v>
      </c>
      <c r="B12" s="89"/>
      <c r="C12" s="1"/>
      <c r="D12" s="88" t="s">
        <v>22</v>
      </c>
      <c r="E12" s="89"/>
      <c r="F12" s="1"/>
      <c r="G12" s="88" t="s">
        <v>23</v>
      </c>
      <c r="H12" s="89"/>
      <c r="I12" s="1"/>
      <c r="J12" s="88" t="s">
        <v>24</v>
      </c>
      <c r="K12" s="89"/>
      <c r="L12" s="1"/>
      <c r="M12" s="1"/>
    </row>
    <row r="13" spans="1:13" x14ac:dyDescent="0.3">
      <c r="A13" s="4"/>
      <c r="B13" s="5"/>
      <c r="C13" s="1"/>
      <c r="D13" s="2"/>
      <c r="E13" s="3"/>
      <c r="F13" s="1"/>
      <c r="G13" s="4"/>
      <c r="H13" s="5"/>
      <c r="I13" s="1"/>
      <c r="J13" s="4"/>
      <c r="K13" s="5"/>
      <c r="L13" s="1"/>
      <c r="M13" s="1"/>
    </row>
    <row r="14" spans="1:13" x14ac:dyDescent="0.3">
      <c r="A14" s="4" t="s">
        <v>4</v>
      </c>
      <c r="B14" s="5" t="s">
        <v>5</v>
      </c>
      <c r="C14" s="1"/>
      <c r="D14" s="2" t="s">
        <v>4</v>
      </c>
      <c r="E14" s="3" t="s">
        <v>5</v>
      </c>
      <c r="F14" s="1"/>
      <c r="G14" s="4" t="s">
        <v>4</v>
      </c>
      <c r="H14" s="5" t="s">
        <v>5</v>
      </c>
      <c r="I14" s="1"/>
      <c r="J14" s="4" t="s">
        <v>4</v>
      </c>
      <c r="K14" s="5" t="s">
        <v>5</v>
      </c>
      <c r="L14" s="1"/>
      <c r="M14" s="1"/>
    </row>
    <row r="15" spans="1:13" x14ac:dyDescent="0.3">
      <c r="A15" s="4" t="s">
        <v>10</v>
      </c>
      <c r="B15" s="5">
        <v>85</v>
      </c>
      <c r="C15" s="1"/>
      <c r="D15" s="2" t="s">
        <v>10</v>
      </c>
      <c r="E15" s="3">
        <v>85</v>
      </c>
      <c r="F15" s="1"/>
      <c r="G15" s="4" t="s">
        <v>10</v>
      </c>
      <c r="H15" s="5">
        <v>85</v>
      </c>
      <c r="I15" s="1"/>
      <c r="J15" s="4" t="s">
        <v>10</v>
      </c>
      <c r="K15" s="5">
        <v>85</v>
      </c>
      <c r="L15" s="1"/>
      <c r="M15" s="1"/>
    </row>
    <row r="16" spans="1:13" x14ac:dyDescent="0.3">
      <c r="A16" s="4" t="s">
        <v>12</v>
      </c>
      <c r="B16" s="5">
        <v>96</v>
      </c>
      <c r="C16" s="1"/>
      <c r="D16" s="2" t="s">
        <v>12</v>
      </c>
      <c r="E16" s="3">
        <v>96</v>
      </c>
      <c r="F16" s="1"/>
      <c r="G16" s="4" t="s">
        <v>12</v>
      </c>
      <c r="H16" s="5" t="s">
        <v>25</v>
      </c>
      <c r="I16" s="1"/>
      <c r="J16" s="4" t="s">
        <v>12</v>
      </c>
      <c r="K16" s="5"/>
      <c r="L16" s="1"/>
      <c r="M16" s="1"/>
    </row>
    <row r="17" spans="1:13" x14ac:dyDescent="0.3">
      <c r="A17" s="4" t="s">
        <v>14</v>
      </c>
      <c r="B17" s="5">
        <v>78</v>
      </c>
      <c r="C17" s="1"/>
      <c r="D17" s="2" t="s">
        <v>14</v>
      </c>
      <c r="E17" s="3">
        <v>78</v>
      </c>
      <c r="F17" s="1"/>
      <c r="G17" s="4" t="s">
        <v>14</v>
      </c>
      <c r="H17" s="5">
        <v>78</v>
      </c>
      <c r="I17" s="1"/>
      <c r="J17" s="4" t="s">
        <v>14</v>
      </c>
      <c r="K17" s="5">
        <v>78</v>
      </c>
      <c r="L17" s="1"/>
      <c r="M17" s="1"/>
    </row>
    <row r="18" spans="1:13" x14ac:dyDescent="0.3">
      <c r="A18" s="4" t="s">
        <v>16</v>
      </c>
      <c r="B18" s="5">
        <v>65</v>
      </c>
      <c r="C18" s="1"/>
      <c r="D18" s="2" t="s">
        <v>16</v>
      </c>
      <c r="E18" s="3">
        <v>65</v>
      </c>
      <c r="F18" s="1"/>
      <c r="G18" s="4" t="s">
        <v>16</v>
      </c>
      <c r="H18" s="5">
        <v>65</v>
      </c>
      <c r="I18" s="1"/>
      <c r="J18" s="4" t="s">
        <v>16</v>
      </c>
      <c r="K18" s="5">
        <v>65</v>
      </c>
      <c r="L18" s="1"/>
      <c r="M18" s="1"/>
    </row>
    <row r="19" spans="1:13" x14ac:dyDescent="0.3">
      <c r="A19" s="4" t="s">
        <v>18</v>
      </c>
      <c r="B19" s="5">
        <v>89</v>
      </c>
      <c r="C19" s="1"/>
      <c r="D19" s="2" t="s">
        <v>18</v>
      </c>
      <c r="E19" s="3">
        <v>89</v>
      </c>
      <c r="F19" s="1"/>
      <c r="G19" s="4" t="s">
        <v>18</v>
      </c>
      <c r="H19" s="5">
        <v>89</v>
      </c>
      <c r="I19" s="1"/>
      <c r="J19" s="4" t="s">
        <v>18</v>
      </c>
      <c r="K19" s="5">
        <v>89</v>
      </c>
      <c r="L19" s="1"/>
      <c r="M19" s="1"/>
    </row>
    <row r="20" spans="1:13" ht="20.399999999999999" x14ac:dyDescent="0.35">
      <c r="A20" s="9" t="s">
        <v>21</v>
      </c>
      <c r="B20" s="10">
        <f>MAX(B15:B19)</f>
        <v>96</v>
      </c>
      <c r="C20" s="1"/>
      <c r="D20" s="9" t="s">
        <v>22</v>
      </c>
      <c r="E20" s="10">
        <f>COUNT(E15:E19)</f>
        <v>5</v>
      </c>
      <c r="F20" s="1" t="s">
        <v>26</v>
      </c>
      <c r="G20" s="9" t="s">
        <v>23</v>
      </c>
      <c r="H20" s="10">
        <f>COUNTA(H15:H19)</f>
        <v>5</v>
      </c>
      <c r="I20" s="1"/>
      <c r="J20" s="9" t="s">
        <v>24</v>
      </c>
      <c r="K20" s="10">
        <f>COUNTBLANK(K15:K19)</f>
        <v>1</v>
      </c>
      <c r="L20" s="1"/>
      <c r="M20" s="1"/>
    </row>
    <row r="21" spans="1:13" ht="20.399999999999999" x14ac:dyDescent="0.35">
      <c r="A21" s="1"/>
      <c r="B21" s="1"/>
      <c r="C21" s="1"/>
      <c r="D21" s="1"/>
      <c r="E21" s="1"/>
      <c r="F21" s="1"/>
      <c r="G21" s="9" t="s">
        <v>22</v>
      </c>
      <c r="H21" s="10">
        <f>COUNT(H15:H19)</f>
        <v>4</v>
      </c>
      <c r="I21" s="1"/>
      <c r="J21" s="9" t="s">
        <v>22</v>
      </c>
      <c r="K21" s="10">
        <f>COUNT(K15:K19)</f>
        <v>4</v>
      </c>
      <c r="L21" s="1"/>
      <c r="M21" s="1"/>
    </row>
    <row r="22" spans="1:13" x14ac:dyDescent="0.3">
      <c r="A22" s="1"/>
      <c r="B22" s="1"/>
      <c r="C22" s="1"/>
      <c r="D22" s="1"/>
      <c r="E22" s="1"/>
      <c r="F22" s="1"/>
      <c r="G22" s="1"/>
      <c r="H22" s="1"/>
      <c r="I22" s="1"/>
      <c r="J22" s="1"/>
      <c r="K22" s="1"/>
      <c r="L22" s="1"/>
      <c r="M22" s="1"/>
    </row>
    <row r="23" spans="1:13" x14ac:dyDescent="0.3">
      <c r="A23" s="86" t="s">
        <v>27</v>
      </c>
      <c r="B23" s="87"/>
      <c r="C23" s="1"/>
      <c r="D23" s="1"/>
      <c r="E23" s="1"/>
      <c r="F23" s="1"/>
      <c r="G23" s="1"/>
      <c r="H23" s="1"/>
      <c r="I23" s="1"/>
      <c r="J23" s="1"/>
      <c r="K23" s="1"/>
      <c r="L23" s="1"/>
      <c r="M23" s="1"/>
    </row>
    <row r="24" spans="1:13" x14ac:dyDescent="0.3">
      <c r="A24" s="4"/>
      <c r="B24" s="5"/>
      <c r="C24" s="1"/>
      <c r="D24" s="1"/>
      <c r="E24" s="1"/>
      <c r="F24" s="1"/>
      <c r="G24" s="1"/>
      <c r="H24" s="1"/>
      <c r="I24" s="1"/>
      <c r="J24" s="1"/>
      <c r="K24" s="1"/>
      <c r="L24" s="1"/>
      <c r="M24" s="1"/>
    </row>
    <row r="25" spans="1:13" x14ac:dyDescent="0.3">
      <c r="A25" s="4" t="s">
        <v>4</v>
      </c>
      <c r="B25" s="5" t="s">
        <v>28</v>
      </c>
      <c r="C25" s="1"/>
      <c r="D25" s="1"/>
      <c r="E25" s="1"/>
      <c r="F25" s="1"/>
      <c r="G25" s="1"/>
      <c r="H25" s="1"/>
      <c r="I25" s="1"/>
      <c r="J25" s="1"/>
      <c r="K25" s="1"/>
      <c r="L25" s="1"/>
      <c r="M25" s="1"/>
    </row>
    <row r="26" spans="1:13" x14ac:dyDescent="0.3">
      <c r="A26" s="4" t="s">
        <v>10</v>
      </c>
      <c r="B26" s="5" t="s">
        <v>29</v>
      </c>
      <c r="C26" s="1"/>
      <c r="D26" s="1"/>
      <c r="E26" s="1"/>
      <c r="F26" s="1"/>
      <c r="G26" s="1"/>
      <c r="H26" s="1"/>
      <c r="I26" s="1"/>
      <c r="J26" s="1"/>
      <c r="K26" s="1"/>
      <c r="L26" s="1"/>
      <c r="M26" s="1"/>
    </row>
    <row r="27" spans="1:13" x14ac:dyDescent="0.3">
      <c r="A27" s="4" t="s">
        <v>12</v>
      </c>
      <c r="B27" s="5" t="s">
        <v>30</v>
      </c>
      <c r="C27" s="1"/>
      <c r="D27" s="1"/>
      <c r="E27" s="1"/>
      <c r="F27" s="1"/>
      <c r="G27" s="1"/>
      <c r="H27" s="1"/>
      <c r="I27" s="1"/>
      <c r="J27" s="1"/>
      <c r="K27" s="1"/>
      <c r="L27" s="1"/>
      <c r="M27" s="1"/>
    </row>
    <row r="28" spans="1:13" x14ac:dyDescent="0.3">
      <c r="A28" s="4" t="s">
        <v>14</v>
      </c>
      <c r="B28" s="5" t="s">
        <v>30</v>
      </c>
      <c r="C28" s="1"/>
      <c r="D28" s="1"/>
      <c r="E28" s="1"/>
      <c r="F28" s="1"/>
      <c r="G28" s="1"/>
      <c r="H28" s="1"/>
      <c r="I28" s="1"/>
      <c r="J28" s="1"/>
      <c r="K28" s="1"/>
      <c r="L28" s="1"/>
      <c r="M28" s="1"/>
    </row>
    <row r="29" spans="1:13" x14ac:dyDescent="0.3">
      <c r="A29" s="4" t="s">
        <v>16</v>
      </c>
      <c r="B29" s="5" t="s">
        <v>29</v>
      </c>
      <c r="C29" s="1"/>
      <c r="D29" s="1"/>
      <c r="E29" s="1"/>
      <c r="F29" s="1"/>
      <c r="G29" s="1"/>
      <c r="H29" s="1"/>
      <c r="I29" s="1"/>
      <c r="J29" s="1"/>
      <c r="K29" s="1"/>
      <c r="L29" s="1"/>
      <c r="M29" s="1"/>
    </row>
    <row r="30" spans="1:13" x14ac:dyDescent="0.3">
      <c r="A30" s="4" t="s">
        <v>18</v>
      </c>
      <c r="B30" s="5" t="s">
        <v>30</v>
      </c>
      <c r="C30" s="1"/>
      <c r="D30" s="1"/>
      <c r="E30" s="1"/>
      <c r="F30" s="1"/>
      <c r="G30" s="1"/>
      <c r="H30" s="1"/>
      <c r="I30" s="1"/>
      <c r="J30" s="1"/>
      <c r="K30" s="1"/>
      <c r="L30" s="1"/>
      <c r="M30" s="1"/>
    </row>
    <row r="31" spans="1:13" ht="20.399999999999999" x14ac:dyDescent="0.35">
      <c r="A31" s="9" t="s">
        <v>31</v>
      </c>
      <c r="B31" s="10">
        <f>COUNTIF(B26:B30,"f")</f>
        <v>2</v>
      </c>
      <c r="C31" s="1"/>
      <c r="D31" s="1"/>
      <c r="E31" s="1"/>
      <c r="F31" s="1"/>
      <c r="G31" s="1"/>
      <c r="H31" s="1"/>
      <c r="I31" s="1"/>
      <c r="J31" s="1"/>
      <c r="K31" s="1"/>
      <c r="L31" s="1"/>
      <c r="M31" s="1"/>
    </row>
    <row r="32" spans="1:13" ht="20.399999999999999" x14ac:dyDescent="0.35">
      <c r="A32" s="9" t="s">
        <v>32</v>
      </c>
      <c r="B32" s="10">
        <f>COUNTIF(B26:B30,"m")</f>
        <v>3</v>
      </c>
      <c r="C32" s="1"/>
      <c r="D32" s="1"/>
      <c r="E32" s="1"/>
      <c r="F32" s="1"/>
      <c r="G32" s="1"/>
      <c r="H32" s="1"/>
      <c r="I32" s="1"/>
      <c r="J32" s="1"/>
      <c r="K32" s="1"/>
      <c r="L32" s="1"/>
      <c r="M32" s="1"/>
    </row>
  </sheetData>
  <mergeCells count="9">
    <mergeCell ref="A23:B23"/>
    <mergeCell ref="A1:B1"/>
    <mergeCell ref="D1:G1"/>
    <mergeCell ref="I1:J1"/>
    <mergeCell ref="L1:M1"/>
    <mergeCell ref="A12:B12"/>
    <mergeCell ref="D12:E12"/>
    <mergeCell ref="G12:H12"/>
    <mergeCell ref="J12:K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726B-97B8-42FA-B325-987C1A011475}">
  <dimension ref="A1:G16"/>
  <sheetViews>
    <sheetView workbookViewId="0">
      <selection activeCell="E1" sqref="E1"/>
    </sheetView>
  </sheetViews>
  <sheetFormatPr defaultRowHeight="15.6" x14ac:dyDescent="0.3"/>
  <cols>
    <col min="1" max="1" width="22.19921875" customWidth="1"/>
    <col min="4" max="4" width="11.3984375" customWidth="1"/>
    <col min="5" max="5" width="9.296875" customWidth="1"/>
    <col min="6" max="6" width="8.59765625" customWidth="1"/>
    <col min="7" max="7" width="23.5" bestFit="1" customWidth="1"/>
  </cols>
  <sheetData>
    <row r="1" spans="1:7" x14ac:dyDescent="0.3">
      <c r="E1" s="70" t="s">
        <v>181</v>
      </c>
      <c r="F1" s="70" t="s">
        <v>180</v>
      </c>
      <c r="G1" s="70" t="s">
        <v>184</v>
      </c>
    </row>
    <row r="2" spans="1:7" x14ac:dyDescent="0.3">
      <c r="A2" s="60" t="s">
        <v>175</v>
      </c>
      <c r="B2" s="61"/>
      <c r="C2" s="62"/>
      <c r="E2" s="71">
        <v>1001</v>
      </c>
      <c r="F2" s="72">
        <v>100</v>
      </c>
      <c r="G2" s="73">
        <v>45042</v>
      </c>
    </row>
    <row r="3" spans="1:7" x14ac:dyDescent="0.3">
      <c r="A3" s="63" t="s">
        <v>176</v>
      </c>
      <c r="B3" s="64"/>
      <c r="C3" s="65"/>
      <c r="E3" s="71">
        <v>1002</v>
      </c>
      <c r="F3" s="72">
        <v>200</v>
      </c>
      <c r="G3" s="73">
        <v>45043</v>
      </c>
    </row>
    <row r="4" spans="1:7" x14ac:dyDescent="0.3">
      <c r="A4" s="63" t="s">
        <v>177</v>
      </c>
      <c r="B4" s="64"/>
      <c r="C4" s="65"/>
      <c r="E4" s="71">
        <v>1003</v>
      </c>
      <c r="F4" s="72">
        <v>300</v>
      </c>
      <c r="G4" s="73">
        <v>45044</v>
      </c>
    </row>
    <row r="5" spans="1:7" x14ac:dyDescent="0.3">
      <c r="A5" s="63" t="s">
        <v>178</v>
      </c>
      <c r="B5" s="64"/>
      <c r="C5" s="65"/>
      <c r="E5" s="71">
        <v>1004</v>
      </c>
      <c r="F5" s="72">
        <v>400</v>
      </c>
      <c r="G5" s="73">
        <v>45045</v>
      </c>
    </row>
    <row r="6" spans="1:7" x14ac:dyDescent="0.3">
      <c r="A6" s="66" t="s">
        <v>179</v>
      </c>
      <c r="B6" s="67"/>
      <c r="C6" s="68"/>
      <c r="E6" s="71">
        <v>1005</v>
      </c>
      <c r="F6" s="72">
        <v>500</v>
      </c>
      <c r="G6" s="73">
        <v>45046</v>
      </c>
    </row>
    <row r="7" spans="1:7" x14ac:dyDescent="0.3">
      <c r="E7" s="71">
        <v>1006</v>
      </c>
      <c r="F7" s="72">
        <v>600</v>
      </c>
      <c r="G7" s="73">
        <v>45047</v>
      </c>
    </row>
    <row r="8" spans="1:7" x14ac:dyDescent="0.3">
      <c r="A8" s="69" t="s">
        <v>183</v>
      </c>
      <c r="E8" s="71">
        <v>1007</v>
      </c>
      <c r="F8" s="72">
        <v>700</v>
      </c>
      <c r="G8" s="73">
        <v>45048</v>
      </c>
    </row>
    <row r="9" spans="1:7" x14ac:dyDescent="0.3">
      <c r="A9" t="s">
        <v>182</v>
      </c>
      <c r="E9" s="71">
        <v>1008</v>
      </c>
      <c r="F9" s="72">
        <v>800</v>
      </c>
      <c r="G9" s="73">
        <v>45049</v>
      </c>
    </row>
    <row r="10" spans="1:7" x14ac:dyDescent="0.3">
      <c r="E10" s="71">
        <v>1009</v>
      </c>
      <c r="F10" s="72">
        <v>900</v>
      </c>
      <c r="G10" s="73">
        <v>45050</v>
      </c>
    </row>
    <row r="11" spans="1:7" x14ac:dyDescent="0.3">
      <c r="E11" s="71">
        <v>1010</v>
      </c>
      <c r="F11" s="72">
        <v>1000</v>
      </c>
      <c r="G11" s="73">
        <v>45051</v>
      </c>
    </row>
    <row r="12" spans="1:7" x14ac:dyDescent="0.3">
      <c r="E12" s="71">
        <v>1011</v>
      </c>
      <c r="F12" s="72">
        <v>1100</v>
      </c>
      <c r="G12" s="73">
        <v>45052</v>
      </c>
    </row>
    <row r="13" spans="1:7" x14ac:dyDescent="0.3">
      <c r="E13" s="71">
        <v>1012</v>
      </c>
      <c r="F13" s="72">
        <v>1200</v>
      </c>
      <c r="G13" s="73">
        <v>45053</v>
      </c>
    </row>
    <row r="14" spans="1:7" x14ac:dyDescent="0.3">
      <c r="E14" s="71">
        <v>1013</v>
      </c>
      <c r="F14" s="72">
        <v>1300</v>
      </c>
      <c r="G14" s="73">
        <v>45054</v>
      </c>
    </row>
    <row r="15" spans="1:7" x14ac:dyDescent="0.3">
      <c r="E15" s="71">
        <v>1014</v>
      </c>
      <c r="F15" s="72">
        <v>1400</v>
      </c>
      <c r="G15" s="73">
        <v>45055</v>
      </c>
    </row>
    <row r="16" spans="1:7" x14ac:dyDescent="0.3">
      <c r="E16" s="71">
        <v>1015</v>
      </c>
      <c r="F16" s="72">
        <v>1500</v>
      </c>
      <c r="G16" s="73">
        <v>45056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B3881-DB07-E94E-994B-9BCB0C0B3F21}">
  <dimension ref="A1:J49"/>
  <sheetViews>
    <sheetView workbookViewId="0">
      <selection activeCell="F22" sqref="F22"/>
    </sheetView>
  </sheetViews>
  <sheetFormatPr defaultColWidth="14.796875" defaultRowHeight="14.4" x14ac:dyDescent="0.3"/>
  <cols>
    <col min="1" max="1" width="14.796875" style="15"/>
    <col min="2" max="2" width="14.296875" style="15" customWidth="1"/>
    <col min="3" max="3" width="14.796875" style="15"/>
    <col min="4" max="4" width="31" style="15" bestFit="1" customWidth="1"/>
    <col min="5" max="5" width="12.19921875" style="15" customWidth="1"/>
    <col min="6" max="6" width="11.5" style="15" customWidth="1"/>
    <col min="7" max="7" width="11.69921875" style="15" customWidth="1"/>
    <col min="8" max="8" width="13.59765625" style="15" bestFit="1" customWidth="1"/>
    <col min="9" max="9" width="10.8984375" style="15" bestFit="1" customWidth="1"/>
    <col min="10" max="10" width="13.5" style="15" customWidth="1"/>
    <col min="11" max="16384" width="14.796875" style="15"/>
  </cols>
  <sheetData>
    <row r="1" spans="2:10" ht="37.5" customHeight="1" x14ac:dyDescent="0.45">
      <c r="D1" s="14" t="s">
        <v>33</v>
      </c>
      <c r="E1" s="14"/>
      <c r="F1" s="14"/>
      <c r="G1" s="14"/>
    </row>
    <row r="2" spans="2:10" ht="23.4" x14ac:dyDescent="0.45">
      <c r="D2" s="91" t="s">
        <v>34</v>
      </c>
      <c r="E2" s="91"/>
      <c r="F2" s="91"/>
      <c r="G2" s="91"/>
      <c r="H2" s="91"/>
      <c r="I2" s="91"/>
      <c r="J2" s="91"/>
    </row>
    <row r="3" spans="2:10" x14ac:dyDescent="0.3">
      <c r="H3" s="16" t="s">
        <v>35</v>
      </c>
      <c r="I3" s="17">
        <v>44536</v>
      </c>
    </row>
    <row r="4" spans="2:10" x14ac:dyDescent="0.3">
      <c r="H4" s="16" t="s">
        <v>36</v>
      </c>
      <c r="I4" s="18">
        <v>0.06</v>
      </c>
    </row>
    <row r="5" spans="2:10" ht="15" thickBot="1" x14ac:dyDescent="0.35">
      <c r="B5" s="26" t="s">
        <v>85</v>
      </c>
    </row>
    <row r="6" spans="2:10" ht="15.6" thickTop="1" thickBot="1" x14ac:dyDescent="0.35">
      <c r="B6" s="27" t="s">
        <v>84</v>
      </c>
      <c r="D6" s="19" t="s">
        <v>37</v>
      </c>
      <c r="E6" s="19" t="s">
        <v>38</v>
      </c>
      <c r="F6" s="19" t="s">
        <v>39</v>
      </c>
      <c r="G6" s="19" t="s">
        <v>40</v>
      </c>
      <c r="H6" s="19" t="s">
        <v>41</v>
      </c>
      <c r="I6" s="19" t="s">
        <v>42</v>
      </c>
      <c r="J6" s="19" t="s">
        <v>43</v>
      </c>
    </row>
    <row r="7" spans="2:10" ht="15" thickTop="1" x14ac:dyDescent="0.3">
      <c r="B7" s="25"/>
      <c r="D7" s="20" t="s">
        <v>44</v>
      </c>
      <c r="E7" s="28">
        <v>45789</v>
      </c>
      <c r="F7" s="28">
        <f>10%*E7</f>
        <v>4578.9000000000005</v>
      </c>
      <c r="G7" s="28">
        <f>45%*E7</f>
        <v>20605.05</v>
      </c>
      <c r="H7" s="28">
        <f>SUM(E7,F7,G7)</f>
        <v>70972.95</v>
      </c>
      <c r="I7" s="28">
        <f>6%*H7</f>
        <v>4258.3769999999995</v>
      </c>
      <c r="J7" s="28">
        <f>H7-I7</f>
        <v>66714.573000000004</v>
      </c>
    </row>
    <row r="8" spans="2:10" x14ac:dyDescent="0.3">
      <c r="D8" s="20" t="s">
        <v>45</v>
      </c>
      <c r="E8" s="28">
        <v>41245</v>
      </c>
      <c r="F8" s="28">
        <f t="shared" ref="F8:F29" si="0">10%*E8</f>
        <v>4124.5</v>
      </c>
      <c r="G8" s="28">
        <f t="shared" ref="G8:G29" si="1">45%*E8</f>
        <v>18560.25</v>
      </c>
      <c r="H8" s="28">
        <f t="shared" ref="H8:H29" si="2">SUM(E8,F8,G8)</f>
        <v>63929.75</v>
      </c>
      <c r="I8" s="28">
        <f t="shared" ref="I8:I29" si="3">6%*H8</f>
        <v>3835.7849999999999</v>
      </c>
      <c r="J8" s="28">
        <f t="shared" ref="J8:J29" si="4">H8-I8</f>
        <v>60093.964999999997</v>
      </c>
    </row>
    <row r="9" spans="2:10" x14ac:dyDescent="0.3">
      <c r="D9" s="20" t="s">
        <v>46</v>
      </c>
      <c r="E9" s="28">
        <v>39876</v>
      </c>
      <c r="F9" s="28">
        <f t="shared" si="0"/>
        <v>3987.6000000000004</v>
      </c>
      <c r="G9" s="28">
        <f t="shared" si="1"/>
        <v>17944.2</v>
      </c>
      <c r="H9" s="28">
        <f t="shared" si="2"/>
        <v>61807.8</v>
      </c>
      <c r="I9" s="28">
        <f t="shared" si="3"/>
        <v>3708.4679999999998</v>
      </c>
      <c r="J9" s="28">
        <f t="shared" si="4"/>
        <v>58099.332000000002</v>
      </c>
    </row>
    <row r="10" spans="2:10" x14ac:dyDescent="0.3">
      <c r="D10" s="20" t="s">
        <v>47</v>
      </c>
      <c r="E10" s="28">
        <v>55500</v>
      </c>
      <c r="F10" s="28">
        <f t="shared" si="0"/>
        <v>5550</v>
      </c>
      <c r="G10" s="28">
        <f t="shared" si="1"/>
        <v>24975</v>
      </c>
      <c r="H10" s="28">
        <f t="shared" si="2"/>
        <v>86025</v>
      </c>
      <c r="I10" s="28">
        <f t="shared" si="3"/>
        <v>5161.5</v>
      </c>
      <c r="J10" s="28">
        <f t="shared" si="4"/>
        <v>80863.5</v>
      </c>
    </row>
    <row r="11" spans="2:10" x14ac:dyDescent="0.3">
      <c r="D11" s="20" t="s">
        <v>48</v>
      </c>
      <c r="E11" s="28">
        <v>39000</v>
      </c>
      <c r="F11" s="28">
        <f t="shared" si="0"/>
        <v>3900</v>
      </c>
      <c r="G11" s="28">
        <f t="shared" si="1"/>
        <v>17550</v>
      </c>
      <c r="H11" s="28">
        <f t="shared" si="2"/>
        <v>60450</v>
      </c>
      <c r="I11" s="28">
        <f t="shared" si="3"/>
        <v>3627</v>
      </c>
      <c r="J11" s="28">
        <f t="shared" si="4"/>
        <v>56823</v>
      </c>
    </row>
    <row r="12" spans="2:10" x14ac:dyDescent="0.3">
      <c r="D12" s="20" t="s">
        <v>49</v>
      </c>
      <c r="E12" s="28">
        <v>29850</v>
      </c>
      <c r="F12" s="28">
        <f t="shared" si="0"/>
        <v>2985</v>
      </c>
      <c r="G12" s="28">
        <f t="shared" si="1"/>
        <v>13432.5</v>
      </c>
      <c r="H12" s="28">
        <f t="shared" si="2"/>
        <v>46267.5</v>
      </c>
      <c r="I12" s="28">
        <f t="shared" si="3"/>
        <v>2776.0499999999997</v>
      </c>
      <c r="J12" s="28">
        <f t="shared" si="4"/>
        <v>43491.45</v>
      </c>
    </row>
    <row r="13" spans="2:10" x14ac:dyDescent="0.3">
      <c r="D13" s="20" t="s">
        <v>50</v>
      </c>
      <c r="E13" s="28">
        <v>120000</v>
      </c>
      <c r="F13" s="28">
        <f t="shared" si="0"/>
        <v>12000</v>
      </c>
      <c r="G13" s="28">
        <f t="shared" si="1"/>
        <v>54000</v>
      </c>
      <c r="H13" s="28">
        <f t="shared" si="2"/>
        <v>186000</v>
      </c>
      <c r="I13" s="28">
        <f t="shared" si="3"/>
        <v>11160</v>
      </c>
      <c r="J13" s="28">
        <f t="shared" si="4"/>
        <v>174840</v>
      </c>
    </row>
    <row r="14" spans="2:10" x14ac:dyDescent="0.3">
      <c r="D14" s="20" t="s">
        <v>51</v>
      </c>
      <c r="E14" s="28">
        <v>89687</v>
      </c>
      <c r="F14" s="28">
        <f t="shared" si="0"/>
        <v>8968.7000000000007</v>
      </c>
      <c r="G14" s="28">
        <f t="shared" si="1"/>
        <v>40359.15</v>
      </c>
      <c r="H14" s="28">
        <f t="shared" si="2"/>
        <v>139014.85</v>
      </c>
      <c r="I14" s="28">
        <f t="shared" si="3"/>
        <v>8340.8909999999996</v>
      </c>
      <c r="J14" s="28">
        <f t="shared" si="4"/>
        <v>130673.959</v>
      </c>
    </row>
    <row r="15" spans="2:10" x14ac:dyDescent="0.3">
      <c r="D15" s="20" t="s">
        <v>52</v>
      </c>
      <c r="E15" s="28">
        <v>95000</v>
      </c>
      <c r="F15" s="28">
        <f t="shared" si="0"/>
        <v>9500</v>
      </c>
      <c r="G15" s="28">
        <f t="shared" si="1"/>
        <v>42750</v>
      </c>
      <c r="H15" s="28">
        <f t="shared" si="2"/>
        <v>147250</v>
      </c>
      <c r="I15" s="28">
        <f t="shared" si="3"/>
        <v>8835</v>
      </c>
      <c r="J15" s="28">
        <f t="shared" si="4"/>
        <v>138415</v>
      </c>
    </row>
    <row r="16" spans="2:10" x14ac:dyDescent="0.3">
      <c r="D16" s="20" t="s">
        <v>53</v>
      </c>
      <c r="E16" s="28">
        <v>27690</v>
      </c>
      <c r="F16" s="28">
        <f t="shared" si="0"/>
        <v>2769</v>
      </c>
      <c r="G16" s="28">
        <f t="shared" si="1"/>
        <v>12460.5</v>
      </c>
      <c r="H16" s="28">
        <f t="shared" si="2"/>
        <v>42919.5</v>
      </c>
      <c r="I16" s="28">
        <f t="shared" si="3"/>
        <v>2575.17</v>
      </c>
      <c r="J16" s="28">
        <f t="shared" si="4"/>
        <v>40344.33</v>
      </c>
    </row>
    <row r="17" spans="2:10" x14ac:dyDescent="0.3">
      <c r="D17" s="20" t="s">
        <v>54</v>
      </c>
      <c r="E17" s="28">
        <v>42000</v>
      </c>
      <c r="F17" s="28">
        <f t="shared" si="0"/>
        <v>4200</v>
      </c>
      <c r="G17" s="28">
        <f t="shared" si="1"/>
        <v>18900</v>
      </c>
      <c r="H17" s="28">
        <f t="shared" si="2"/>
        <v>65100</v>
      </c>
      <c r="I17" s="28">
        <f t="shared" si="3"/>
        <v>3906</v>
      </c>
      <c r="J17" s="28">
        <f t="shared" si="4"/>
        <v>61194</v>
      </c>
    </row>
    <row r="18" spans="2:10" x14ac:dyDescent="0.3">
      <c r="D18" s="20" t="s">
        <v>55</v>
      </c>
      <c r="E18" s="28">
        <v>24000</v>
      </c>
      <c r="F18" s="28">
        <f t="shared" si="0"/>
        <v>2400</v>
      </c>
      <c r="G18" s="28">
        <f t="shared" si="1"/>
        <v>10800</v>
      </c>
      <c r="H18" s="28">
        <f t="shared" si="2"/>
        <v>37200</v>
      </c>
      <c r="I18" s="28">
        <f t="shared" si="3"/>
        <v>2232</v>
      </c>
      <c r="J18" s="28">
        <f t="shared" si="4"/>
        <v>34968</v>
      </c>
    </row>
    <row r="19" spans="2:10" x14ac:dyDescent="0.3">
      <c r="D19" s="20" t="s">
        <v>56</v>
      </c>
      <c r="E19" s="28">
        <v>39500</v>
      </c>
      <c r="F19" s="28">
        <f t="shared" si="0"/>
        <v>3950</v>
      </c>
      <c r="G19" s="28">
        <f t="shared" si="1"/>
        <v>17775</v>
      </c>
      <c r="H19" s="28">
        <f t="shared" si="2"/>
        <v>61225</v>
      </c>
      <c r="I19" s="28">
        <f t="shared" si="3"/>
        <v>3673.5</v>
      </c>
      <c r="J19" s="28">
        <f t="shared" si="4"/>
        <v>57551.5</v>
      </c>
    </row>
    <row r="20" spans="2:10" x14ac:dyDescent="0.3">
      <c r="D20" s="20" t="s">
        <v>57</v>
      </c>
      <c r="E20" s="28">
        <v>48000</v>
      </c>
      <c r="F20" s="28">
        <f t="shared" si="0"/>
        <v>4800</v>
      </c>
      <c r="G20" s="28">
        <f t="shared" si="1"/>
        <v>21600</v>
      </c>
      <c r="H20" s="28">
        <f t="shared" si="2"/>
        <v>74400</v>
      </c>
      <c r="I20" s="28">
        <f t="shared" si="3"/>
        <v>4464</v>
      </c>
      <c r="J20" s="28">
        <f t="shared" si="4"/>
        <v>69936</v>
      </c>
    </row>
    <row r="21" spans="2:10" x14ac:dyDescent="0.3">
      <c r="D21" s="20" t="s">
        <v>58</v>
      </c>
      <c r="E21" s="28">
        <v>78230</v>
      </c>
      <c r="F21" s="28">
        <f t="shared" si="0"/>
        <v>7823</v>
      </c>
      <c r="G21" s="28">
        <f t="shared" si="1"/>
        <v>35203.5</v>
      </c>
      <c r="H21" s="28">
        <f t="shared" si="2"/>
        <v>121256.5</v>
      </c>
      <c r="I21" s="28">
        <f t="shared" si="3"/>
        <v>7275.3899999999994</v>
      </c>
      <c r="J21" s="28">
        <f t="shared" si="4"/>
        <v>113981.11</v>
      </c>
    </row>
    <row r="22" spans="2:10" x14ac:dyDescent="0.3">
      <c r="D22" s="20" t="s">
        <v>59</v>
      </c>
      <c r="E22" s="28">
        <v>29500</v>
      </c>
      <c r="F22" s="28">
        <f t="shared" si="0"/>
        <v>2950</v>
      </c>
      <c r="G22" s="28">
        <f t="shared" si="1"/>
        <v>13275</v>
      </c>
      <c r="H22" s="28">
        <f t="shared" si="2"/>
        <v>45725</v>
      </c>
      <c r="I22" s="28">
        <f t="shared" si="3"/>
        <v>2743.5</v>
      </c>
      <c r="J22" s="28">
        <f t="shared" si="4"/>
        <v>42981.5</v>
      </c>
    </row>
    <row r="23" spans="2:10" x14ac:dyDescent="0.3">
      <c r="D23" s="20" t="s">
        <v>60</v>
      </c>
      <c r="E23" s="28">
        <v>43000</v>
      </c>
      <c r="F23" s="28">
        <f t="shared" si="0"/>
        <v>4300</v>
      </c>
      <c r="G23" s="28">
        <f t="shared" si="1"/>
        <v>19350</v>
      </c>
      <c r="H23" s="28">
        <f t="shared" si="2"/>
        <v>66650</v>
      </c>
      <c r="I23" s="28">
        <f t="shared" si="3"/>
        <v>3999</v>
      </c>
      <c r="J23" s="28">
        <f t="shared" si="4"/>
        <v>62651</v>
      </c>
    </row>
    <row r="24" spans="2:10" x14ac:dyDescent="0.3">
      <c r="D24" s="20" t="s">
        <v>61</v>
      </c>
      <c r="E24" s="28">
        <v>89873</v>
      </c>
      <c r="F24" s="28">
        <f t="shared" si="0"/>
        <v>8987.3000000000011</v>
      </c>
      <c r="G24" s="28">
        <f t="shared" si="1"/>
        <v>40442.85</v>
      </c>
      <c r="H24" s="28">
        <f t="shared" si="2"/>
        <v>139303.15</v>
      </c>
      <c r="I24" s="28">
        <f t="shared" si="3"/>
        <v>8358.1889999999985</v>
      </c>
      <c r="J24" s="28">
        <f t="shared" si="4"/>
        <v>130944.961</v>
      </c>
    </row>
    <row r="25" spans="2:10" x14ac:dyDescent="0.3">
      <c r="D25" s="20" t="s">
        <v>62</v>
      </c>
      <c r="E25" s="28">
        <v>149000</v>
      </c>
      <c r="F25" s="28">
        <f t="shared" si="0"/>
        <v>14900</v>
      </c>
      <c r="G25" s="28">
        <f t="shared" si="1"/>
        <v>67050</v>
      </c>
      <c r="H25" s="28">
        <f t="shared" si="2"/>
        <v>230950</v>
      </c>
      <c r="I25" s="28">
        <f t="shared" si="3"/>
        <v>13857</v>
      </c>
      <c r="J25" s="28">
        <f t="shared" si="4"/>
        <v>217093</v>
      </c>
    </row>
    <row r="26" spans="2:10" x14ac:dyDescent="0.3">
      <c r="D26" s="20" t="s">
        <v>63</v>
      </c>
      <c r="E26" s="28">
        <v>44123</v>
      </c>
      <c r="F26" s="28">
        <f t="shared" si="0"/>
        <v>4412.3</v>
      </c>
      <c r="G26" s="28">
        <f t="shared" si="1"/>
        <v>19855.350000000002</v>
      </c>
      <c r="H26" s="28">
        <f t="shared" si="2"/>
        <v>68390.650000000009</v>
      </c>
      <c r="I26" s="28">
        <f t="shared" si="3"/>
        <v>4103.4390000000003</v>
      </c>
      <c r="J26" s="28">
        <f t="shared" si="4"/>
        <v>64287.21100000001</v>
      </c>
    </row>
    <row r="27" spans="2:10" x14ac:dyDescent="0.3">
      <c r="D27" s="20" t="s">
        <v>64</v>
      </c>
      <c r="E27" s="28">
        <v>32900</v>
      </c>
      <c r="F27" s="28">
        <f t="shared" si="0"/>
        <v>3290</v>
      </c>
      <c r="G27" s="28">
        <f t="shared" si="1"/>
        <v>14805</v>
      </c>
      <c r="H27" s="28">
        <f t="shared" si="2"/>
        <v>50995</v>
      </c>
      <c r="I27" s="28">
        <f t="shared" si="3"/>
        <v>3059.7</v>
      </c>
      <c r="J27" s="28">
        <f t="shared" si="4"/>
        <v>47935.3</v>
      </c>
    </row>
    <row r="28" spans="2:10" x14ac:dyDescent="0.3">
      <c r="D28" s="20" t="s">
        <v>65</v>
      </c>
      <c r="E28" s="28">
        <v>60000</v>
      </c>
      <c r="F28" s="28">
        <f t="shared" si="0"/>
        <v>6000</v>
      </c>
      <c r="G28" s="28">
        <f t="shared" si="1"/>
        <v>27000</v>
      </c>
      <c r="H28" s="28">
        <f t="shared" si="2"/>
        <v>93000</v>
      </c>
      <c r="I28" s="28">
        <f t="shared" si="3"/>
        <v>5580</v>
      </c>
      <c r="J28" s="28">
        <f t="shared" si="4"/>
        <v>87420</v>
      </c>
    </row>
    <row r="29" spans="2:10" ht="15" thickBot="1" x14ac:dyDescent="0.35">
      <c r="D29" s="20" t="s">
        <v>66</v>
      </c>
      <c r="E29" s="28">
        <v>65000</v>
      </c>
      <c r="F29" s="28">
        <f t="shared" si="0"/>
        <v>6500</v>
      </c>
      <c r="G29" s="28">
        <f t="shared" si="1"/>
        <v>29250</v>
      </c>
      <c r="H29" s="28">
        <f t="shared" si="2"/>
        <v>100750</v>
      </c>
      <c r="I29" s="28">
        <f t="shared" si="3"/>
        <v>6045</v>
      </c>
      <c r="J29" s="28">
        <f t="shared" si="4"/>
        <v>94705</v>
      </c>
    </row>
    <row r="30" spans="2:10" ht="15.6" thickTop="1" thickBot="1" x14ac:dyDescent="0.35">
      <c r="D30" s="19" t="s">
        <v>67</v>
      </c>
      <c r="E30" s="29">
        <f>SUM(E7:E29)</f>
        <v>1328763</v>
      </c>
      <c r="F30" s="29">
        <f t="shared" ref="F30:J30" si="5">SUM(F7:F29)</f>
        <v>132876.29999999999</v>
      </c>
      <c r="G30" s="29">
        <f t="shared" si="5"/>
        <v>597943.35</v>
      </c>
      <c r="H30" s="29">
        <f t="shared" si="5"/>
        <v>2059582.65</v>
      </c>
      <c r="I30" s="29">
        <f t="shared" si="5"/>
        <v>123574.95899999999</v>
      </c>
      <c r="J30" s="29">
        <f t="shared" si="5"/>
        <v>1936007.6910000003</v>
      </c>
    </row>
    <row r="31" spans="2:10" ht="15" thickTop="1" x14ac:dyDescent="0.3">
      <c r="B31" s="21" t="s">
        <v>68</v>
      </c>
    </row>
    <row r="32" spans="2:10" x14ac:dyDescent="0.3">
      <c r="B32" s="22" t="s">
        <v>69</v>
      </c>
      <c r="E32" s="23"/>
      <c r="F32" s="23"/>
      <c r="G32" s="23"/>
      <c r="H32" s="23"/>
    </row>
    <row r="33" spans="1:8" x14ac:dyDescent="0.3">
      <c r="A33" s="23">
        <v>1</v>
      </c>
      <c r="B33" s="23" t="s">
        <v>70</v>
      </c>
      <c r="E33" s="23"/>
      <c r="F33" s="23"/>
      <c r="G33" s="23"/>
      <c r="H33" s="23"/>
    </row>
    <row r="34" spans="1:8" x14ac:dyDescent="0.3">
      <c r="A34" s="23">
        <v>2</v>
      </c>
      <c r="B34" s="23" t="s">
        <v>71</v>
      </c>
      <c r="E34" s="23"/>
      <c r="F34" s="23"/>
      <c r="G34" s="23"/>
      <c r="H34" s="23"/>
    </row>
    <row r="35" spans="1:8" x14ac:dyDescent="0.3">
      <c r="A35" s="23">
        <v>3</v>
      </c>
      <c r="B35" s="23" t="s">
        <v>72</v>
      </c>
    </row>
    <row r="36" spans="1:8" x14ac:dyDescent="0.3">
      <c r="A36" s="23">
        <v>4</v>
      </c>
      <c r="B36" s="23" t="s">
        <v>73</v>
      </c>
      <c r="C36" s="23"/>
      <c r="D36" s="23"/>
    </row>
    <row r="37" spans="1:8" x14ac:dyDescent="0.3">
      <c r="A37" s="23">
        <v>5</v>
      </c>
      <c r="B37" s="23" t="s">
        <v>74</v>
      </c>
      <c r="C37" s="23"/>
      <c r="D37" s="23"/>
    </row>
    <row r="38" spans="1:8" x14ac:dyDescent="0.3">
      <c r="A38" s="23">
        <v>6</v>
      </c>
      <c r="B38" s="23" t="s">
        <v>75</v>
      </c>
      <c r="C38" s="23"/>
      <c r="D38" s="23"/>
    </row>
    <row r="39" spans="1:8" x14ac:dyDescent="0.3">
      <c r="A39" s="23"/>
      <c r="B39" s="23"/>
      <c r="C39" s="23"/>
      <c r="D39" s="23"/>
    </row>
    <row r="40" spans="1:8" x14ac:dyDescent="0.3">
      <c r="A40" s="23"/>
    </row>
    <row r="41" spans="1:8" x14ac:dyDescent="0.3">
      <c r="B41" s="21" t="s">
        <v>76</v>
      </c>
    </row>
    <row r="42" spans="1:8" x14ac:dyDescent="0.3">
      <c r="A42" s="23">
        <v>1</v>
      </c>
      <c r="B42" s="23" t="s">
        <v>77</v>
      </c>
      <c r="C42" s="23"/>
      <c r="D42" s="23"/>
    </row>
    <row r="44" spans="1:8" x14ac:dyDescent="0.3">
      <c r="B44" s="21" t="s">
        <v>78</v>
      </c>
    </row>
    <row r="45" spans="1:8" x14ac:dyDescent="0.3">
      <c r="B45" s="22" t="s">
        <v>79</v>
      </c>
    </row>
    <row r="46" spans="1:8" x14ac:dyDescent="0.3">
      <c r="A46" s="23"/>
      <c r="B46" s="23" t="s">
        <v>80</v>
      </c>
      <c r="E46" s="24">
        <f>AVERAGE(H7:H29)</f>
        <v>89547.071739130435</v>
      </c>
    </row>
    <row r="47" spans="1:8" x14ac:dyDescent="0.3">
      <c r="B47" s="23" t="s">
        <v>81</v>
      </c>
      <c r="E47" s="24">
        <f>MAX(E7:E29)</f>
        <v>149000</v>
      </c>
    </row>
    <row r="48" spans="1:8" x14ac:dyDescent="0.3">
      <c r="B48" s="23" t="s">
        <v>82</v>
      </c>
      <c r="E48" s="24">
        <f>MIN(E7:E29)</f>
        <v>24000</v>
      </c>
    </row>
    <row r="49" spans="2:5" x14ac:dyDescent="0.3">
      <c r="B49" s="23" t="s">
        <v>83</v>
      </c>
      <c r="E49" s="24">
        <f>COUNTA(D7:D29)</f>
        <v>23</v>
      </c>
    </row>
  </sheetData>
  <mergeCells count="1">
    <mergeCell ref="D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96B63-C762-4217-96FB-5FC3A68A9FD6}">
  <dimension ref="B2:J90"/>
  <sheetViews>
    <sheetView tabSelected="1" topLeftCell="A67" workbookViewId="0">
      <selection activeCell="M76" sqref="M76"/>
    </sheetView>
  </sheetViews>
  <sheetFormatPr defaultRowHeight="15.6" x14ac:dyDescent="0.3"/>
  <cols>
    <col min="3" max="3" width="31.3984375" customWidth="1"/>
    <col min="5" max="5" width="17.296875" customWidth="1"/>
  </cols>
  <sheetData>
    <row r="2" spans="2:10" x14ac:dyDescent="0.3">
      <c r="B2" s="94" t="s">
        <v>86</v>
      </c>
      <c r="C2" s="94"/>
      <c r="D2" s="94"/>
      <c r="E2" s="94"/>
      <c r="F2" s="94"/>
      <c r="G2" s="94"/>
      <c r="H2" s="94"/>
      <c r="I2" s="94"/>
      <c r="J2" s="94"/>
    </row>
    <row r="3" spans="2:10" x14ac:dyDescent="0.3">
      <c r="B3" s="30"/>
      <c r="C3" s="30"/>
      <c r="D3" s="30"/>
      <c r="E3" s="30"/>
      <c r="F3" s="30"/>
      <c r="G3" s="30"/>
      <c r="H3" s="30"/>
      <c r="I3" s="30"/>
      <c r="J3" s="30"/>
    </row>
    <row r="4" spans="2:10" x14ac:dyDescent="0.3">
      <c r="B4" s="31"/>
      <c r="C4" s="31" t="s">
        <v>87</v>
      </c>
      <c r="D4" s="30"/>
      <c r="E4" s="30"/>
      <c r="F4" s="30"/>
      <c r="G4" s="30"/>
      <c r="H4" s="30"/>
      <c r="I4" s="30"/>
      <c r="J4" s="30"/>
    </row>
    <row r="5" spans="2:10" x14ac:dyDescent="0.3">
      <c r="B5" s="31"/>
      <c r="C5" s="31" t="s">
        <v>88</v>
      </c>
      <c r="D5" s="30"/>
      <c r="E5" s="30"/>
      <c r="F5" s="30"/>
      <c r="G5" s="30"/>
      <c r="H5" s="30"/>
      <c r="I5" s="30"/>
      <c r="J5" s="30"/>
    </row>
    <row r="6" spans="2:10" x14ac:dyDescent="0.3">
      <c r="B6" s="31"/>
      <c r="C6" s="31"/>
      <c r="D6" s="30"/>
      <c r="E6" s="30"/>
      <c r="F6" s="30"/>
      <c r="G6" s="30"/>
      <c r="H6" s="30"/>
      <c r="I6" s="30"/>
      <c r="J6" s="30"/>
    </row>
    <row r="7" spans="2:10" x14ac:dyDescent="0.3">
      <c r="B7" s="31" t="s">
        <v>89</v>
      </c>
      <c r="C7" s="31"/>
      <c r="D7" s="30"/>
      <c r="E7" s="30"/>
      <c r="F7" s="30"/>
      <c r="G7" s="30"/>
      <c r="H7" s="30"/>
      <c r="I7" s="30"/>
      <c r="J7" s="30"/>
    </row>
    <row r="8" spans="2:10" x14ac:dyDescent="0.3">
      <c r="B8" s="31"/>
      <c r="C8" s="31"/>
      <c r="D8" s="30"/>
      <c r="E8" s="30"/>
      <c r="F8" s="30"/>
      <c r="G8" s="30"/>
      <c r="H8" s="30"/>
      <c r="I8" s="30"/>
      <c r="J8" s="30"/>
    </row>
    <row r="9" spans="2:10" x14ac:dyDescent="0.3">
      <c r="B9" s="31" t="s">
        <v>90</v>
      </c>
      <c r="C9" s="31"/>
      <c r="D9" s="30"/>
      <c r="E9" s="30"/>
      <c r="F9" s="30"/>
      <c r="G9" s="30">
        <v>20</v>
      </c>
      <c r="H9" s="30"/>
      <c r="I9" s="30"/>
      <c r="J9" s="30"/>
    </row>
    <row r="10" spans="2:10" x14ac:dyDescent="0.3">
      <c r="B10" s="31" t="s">
        <v>91</v>
      </c>
      <c r="C10" s="31"/>
      <c r="D10" s="30"/>
      <c r="E10" s="30"/>
      <c r="F10" s="30"/>
      <c r="G10" s="30"/>
      <c r="H10" s="30"/>
      <c r="I10" s="30"/>
      <c r="J10" s="30"/>
    </row>
    <row r="11" spans="2:10" x14ac:dyDescent="0.3">
      <c r="B11" s="30"/>
      <c r="C11" s="30"/>
      <c r="D11" s="30"/>
      <c r="E11" s="30"/>
      <c r="F11" s="30"/>
      <c r="G11" s="30"/>
      <c r="H11" s="30"/>
      <c r="I11" s="30"/>
      <c r="J11" s="30"/>
    </row>
    <row r="12" spans="2:10" x14ac:dyDescent="0.3">
      <c r="B12" s="32" t="s">
        <v>92</v>
      </c>
      <c r="C12" s="32" t="s">
        <v>93</v>
      </c>
      <c r="D12" s="32" t="s">
        <v>94</v>
      </c>
      <c r="E12" s="32" t="s">
        <v>95</v>
      </c>
      <c r="F12" s="32" t="s">
        <v>96</v>
      </c>
      <c r="G12" s="32" t="s">
        <v>8</v>
      </c>
      <c r="H12" s="30"/>
      <c r="I12" s="30"/>
      <c r="J12" s="30"/>
    </row>
    <row r="13" spans="2:10" x14ac:dyDescent="0.3">
      <c r="B13" s="30"/>
      <c r="C13" s="33"/>
      <c r="D13" s="33" t="s">
        <v>97</v>
      </c>
      <c r="E13" s="33">
        <v>0.1</v>
      </c>
      <c r="F13" s="33" t="s">
        <v>97</v>
      </c>
      <c r="G13" s="33"/>
      <c r="H13" s="30"/>
      <c r="I13" s="30"/>
      <c r="J13" s="30"/>
    </row>
    <row r="14" spans="2:10" x14ac:dyDescent="0.3">
      <c r="B14" s="33">
        <v>1</v>
      </c>
      <c r="C14" s="33" t="s">
        <v>98</v>
      </c>
      <c r="D14" s="34">
        <v>109</v>
      </c>
      <c r="E14" s="33">
        <f>0.1*D14</f>
        <v>10.9</v>
      </c>
      <c r="F14" s="33">
        <f>D14+E14</f>
        <v>119.9</v>
      </c>
      <c r="G14" s="33">
        <f>F14*20</f>
        <v>2398</v>
      </c>
      <c r="H14" s="30"/>
      <c r="I14" s="30"/>
      <c r="J14" s="30"/>
    </row>
    <row r="15" spans="2:10" x14ac:dyDescent="0.3">
      <c r="B15" s="33">
        <v>2</v>
      </c>
      <c r="C15" s="33" t="s">
        <v>99</v>
      </c>
      <c r="D15" s="34">
        <v>41</v>
      </c>
      <c r="E15" s="33">
        <f t="shared" ref="E15:E17" si="0">0.1*D15</f>
        <v>4.1000000000000005</v>
      </c>
      <c r="F15" s="33">
        <f t="shared" ref="F15:F17" si="1">D15+E15</f>
        <v>45.1</v>
      </c>
      <c r="G15" s="33">
        <f t="shared" ref="G15:G17" si="2">F15*20</f>
        <v>902</v>
      </c>
      <c r="H15" s="30"/>
      <c r="I15" s="30"/>
      <c r="J15" s="35"/>
    </row>
    <row r="16" spans="2:10" x14ac:dyDescent="0.3">
      <c r="B16" s="33">
        <v>3</v>
      </c>
      <c r="C16" s="33" t="s">
        <v>100</v>
      </c>
      <c r="D16" s="34">
        <v>4</v>
      </c>
      <c r="E16" s="33">
        <f t="shared" si="0"/>
        <v>0.4</v>
      </c>
      <c r="F16" s="33">
        <f t="shared" si="1"/>
        <v>4.4000000000000004</v>
      </c>
      <c r="G16" s="33">
        <f t="shared" si="2"/>
        <v>88</v>
      </c>
      <c r="H16" s="30"/>
      <c r="I16" s="30"/>
      <c r="J16" s="30"/>
    </row>
    <row r="17" spans="2:10" x14ac:dyDescent="0.3">
      <c r="B17" s="33">
        <v>4</v>
      </c>
      <c r="C17" s="33" t="s">
        <v>100</v>
      </c>
      <c r="D17" s="34">
        <v>0.8</v>
      </c>
      <c r="E17" s="33">
        <f t="shared" si="0"/>
        <v>8.0000000000000016E-2</v>
      </c>
      <c r="F17" s="33">
        <f t="shared" si="1"/>
        <v>0.88000000000000012</v>
      </c>
      <c r="G17" s="33">
        <f t="shared" si="2"/>
        <v>17.600000000000001</v>
      </c>
      <c r="H17" s="30"/>
      <c r="I17" s="30"/>
      <c r="J17" s="30"/>
    </row>
    <row r="18" spans="2:10" x14ac:dyDescent="0.3">
      <c r="B18" s="30"/>
      <c r="C18" s="36" t="s">
        <v>101</v>
      </c>
      <c r="D18" s="37">
        <f>SUM(D14:D17)</f>
        <v>154.80000000000001</v>
      </c>
      <c r="E18" s="37">
        <f t="shared" ref="E18:G18" si="3">SUM(E14:E17)</f>
        <v>15.48</v>
      </c>
      <c r="F18" s="37">
        <f t="shared" si="3"/>
        <v>170.28</v>
      </c>
      <c r="G18" s="37">
        <f t="shared" si="3"/>
        <v>3405.6</v>
      </c>
      <c r="H18" s="30"/>
      <c r="I18" s="30"/>
      <c r="J18" s="30"/>
    </row>
    <row r="19" spans="2:10" x14ac:dyDescent="0.3">
      <c r="B19" s="95" t="s">
        <v>102</v>
      </c>
      <c r="C19" s="95"/>
      <c r="D19" s="95"/>
      <c r="E19" s="95"/>
      <c r="F19" s="95"/>
      <c r="G19" s="44"/>
      <c r="H19" s="30"/>
      <c r="I19" s="30"/>
      <c r="J19" s="30"/>
    </row>
    <row r="20" spans="2:10" x14ac:dyDescent="0.3">
      <c r="B20" s="30"/>
      <c r="C20" s="30"/>
      <c r="D20" s="30"/>
      <c r="E20" s="30"/>
      <c r="F20" s="30"/>
      <c r="G20" s="30"/>
      <c r="H20" s="30"/>
      <c r="I20" s="30"/>
      <c r="J20" s="30"/>
    </row>
    <row r="21" spans="2:10" x14ac:dyDescent="0.3">
      <c r="B21" s="93" t="s">
        <v>103</v>
      </c>
      <c r="C21" s="93"/>
      <c r="D21" s="93"/>
      <c r="E21" s="93"/>
      <c r="F21" s="93"/>
      <c r="G21" s="93"/>
      <c r="H21" s="93"/>
      <c r="I21" s="93"/>
      <c r="J21" s="93"/>
    </row>
    <row r="22" spans="2:10" x14ac:dyDescent="0.3">
      <c r="B22" s="30"/>
      <c r="C22" s="30"/>
      <c r="D22" s="30"/>
      <c r="E22" s="30"/>
      <c r="F22" s="30"/>
      <c r="G22" s="30"/>
      <c r="H22" s="30"/>
      <c r="I22" s="30"/>
      <c r="J22" s="30"/>
    </row>
    <row r="23" spans="2:10" x14ac:dyDescent="0.3">
      <c r="B23" s="30"/>
      <c r="C23" s="38" t="s">
        <v>104</v>
      </c>
      <c r="D23" s="38"/>
      <c r="E23" s="38"/>
      <c r="F23" s="38"/>
      <c r="G23" s="38"/>
      <c r="H23" s="38"/>
      <c r="I23" s="38"/>
      <c r="J23" s="38"/>
    </row>
    <row r="24" spans="2:10" x14ac:dyDescent="0.3">
      <c r="B24" s="30"/>
      <c r="C24" s="38" t="s">
        <v>105</v>
      </c>
      <c r="D24" s="38"/>
      <c r="E24" s="38"/>
      <c r="F24" s="38"/>
      <c r="G24" s="38"/>
      <c r="H24" s="38"/>
      <c r="I24" s="38"/>
      <c r="J24" s="38"/>
    </row>
    <row r="25" spans="2:10" x14ac:dyDescent="0.3">
      <c r="B25" s="30"/>
      <c r="C25" s="38" t="s">
        <v>106</v>
      </c>
      <c r="D25" s="38"/>
      <c r="E25" s="38"/>
      <c r="F25" s="38"/>
      <c r="G25" s="38"/>
      <c r="H25" s="38"/>
      <c r="I25" s="38"/>
      <c r="J25" s="38"/>
    </row>
    <row r="26" spans="2:10" x14ac:dyDescent="0.3">
      <c r="B26" s="38"/>
      <c r="C26" s="38" t="s">
        <v>107</v>
      </c>
      <c r="D26" s="38"/>
      <c r="E26" s="38"/>
      <c r="F26" s="38"/>
      <c r="G26" s="38"/>
      <c r="H26" s="38"/>
      <c r="I26" s="38"/>
      <c r="J26" s="38"/>
    </row>
    <row r="27" spans="2:10" x14ac:dyDescent="0.3">
      <c r="B27" s="38"/>
      <c r="C27" s="38"/>
      <c r="D27" s="38"/>
      <c r="E27" s="38"/>
      <c r="F27" s="38"/>
      <c r="G27" s="38"/>
      <c r="H27" s="38"/>
      <c r="I27" s="38"/>
      <c r="J27" s="38"/>
    </row>
    <row r="28" spans="2:10" x14ac:dyDescent="0.3">
      <c r="B28" s="93" t="s">
        <v>108</v>
      </c>
      <c r="C28" s="93"/>
      <c r="D28" s="93"/>
      <c r="E28" s="93"/>
      <c r="F28" s="93"/>
      <c r="G28" s="93"/>
      <c r="H28" s="93"/>
      <c r="I28" s="93"/>
      <c r="J28" s="93"/>
    </row>
    <row r="29" spans="2:10" x14ac:dyDescent="0.3">
      <c r="B29" s="38"/>
      <c r="C29" s="38"/>
      <c r="D29" s="38"/>
      <c r="E29" s="38"/>
      <c r="F29" s="38"/>
      <c r="G29" s="38"/>
      <c r="H29" s="38"/>
      <c r="I29" s="38"/>
      <c r="J29" s="38"/>
    </row>
    <row r="30" spans="2:10" x14ac:dyDescent="0.3">
      <c r="B30" s="30"/>
      <c r="C30" s="38" t="s">
        <v>109</v>
      </c>
      <c r="D30" s="38"/>
      <c r="E30" s="38"/>
      <c r="F30" s="38"/>
      <c r="G30" s="38"/>
      <c r="H30" s="38"/>
      <c r="I30" s="38"/>
      <c r="J30" s="38"/>
    </row>
    <row r="31" spans="2:10" x14ac:dyDescent="0.3">
      <c r="B31" s="38"/>
      <c r="C31" s="38"/>
      <c r="D31" s="38"/>
      <c r="E31" s="38"/>
      <c r="F31" s="38"/>
      <c r="G31" s="38"/>
      <c r="H31" s="38"/>
      <c r="I31" s="38"/>
      <c r="J31" s="38"/>
    </row>
    <row r="32" spans="2:10" x14ac:dyDescent="0.3">
      <c r="B32" s="92" t="s">
        <v>110</v>
      </c>
      <c r="C32" s="92"/>
      <c r="D32" s="38"/>
      <c r="E32" s="38"/>
      <c r="F32" s="38"/>
      <c r="G32" s="38"/>
      <c r="H32" s="38"/>
      <c r="I32" s="38"/>
      <c r="J32" s="30"/>
    </row>
    <row r="33" spans="2:10" x14ac:dyDescent="0.3">
      <c r="B33" s="39"/>
      <c r="C33" s="39"/>
      <c r="D33" s="38"/>
      <c r="E33" s="38"/>
      <c r="F33" s="38"/>
      <c r="G33" s="38"/>
      <c r="H33" s="38"/>
      <c r="I33" s="38"/>
      <c r="J33" s="30"/>
    </row>
    <row r="34" spans="2:10" x14ac:dyDescent="0.3">
      <c r="B34" s="38" t="s">
        <v>111</v>
      </c>
      <c r="C34" s="38"/>
      <c r="D34" s="38"/>
      <c r="E34" s="38"/>
      <c r="F34" s="38"/>
      <c r="G34" s="38"/>
      <c r="H34" s="38"/>
      <c r="I34" s="38"/>
      <c r="J34" s="30"/>
    </row>
    <row r="35" spans="2:10" x14ac:dyDescent="0.3">
      <c r="B35" s="30"/>
      <c r="C35" s="40" t="s">
        <v>112</v>
      </c>
      <c r="D35" s="41">
        <f>F14*3</f>
        <v>359.70000000000005</v>
      </c>
      <c r="E35" s="38"/>
      <c r="F35" s="38"/>
      <c r="G35" s="38"/>
      <c r="H35" s="38"/>
      <c r="I35" s="38"/>
      <c r="J35" s="30"/>
    </row>
    <row r="36" spans="2:10" x14ac:dyDescent="0.3">
      <c r="B36" s="38"/>
      <c r="C36" s="38"/>
      <c r="D36" s="38"/>
      <c r="E36" s="38"/>
      <c r="F36" s="38"/>
      <c r="G36" s="38"/>
      <c r="H36" s="38"/>
      <c r="I36" s="38"/>
      <c r="J36" s="30"/>
    </row>
    <row r="37" spans="2:10" x14ac:dyDescent="0.3">
      <c r="B37" s="38" t="s">
        <v>113</v>
      </c>
      <c r="C37" s="38"/>
      <c r="D37" s="38"/>
      <c r="E37" s="38"/>
      <c r="F37" s="38"/>
      <c r="G37" s="38"/>
      <c r="H37" s="38"/>
      <c r="I37" s="38"/>
      <c r="J37" s="30"/>
    </row>
    <row r="38" spans="2:10" x14ac:dyDescent="0.3">
      <c r="B38" s="40" t="s">
        <v>114</v>
      </c>
      <c r="C38" s="30"/>
      <c r="D38" s="42">
        <f>(G15+G16+G17)*3</f>
        <v>3022.8</v>
      </c>
      <c r="E38" s="38"/>
      <c r="F38" s="38"/>
      <c r="G38" s="38"/>
      <c r="H38" s="38"/>
      <c r="I38" s="38"/>
      <c r="J38" s="30"/>
    </row>
    <row r="39" spans="2:10" x14ac:dyDescent="0.3">
      <c r="B39" s="38"/>
      <c r="C39" s="38"/>
      <c r="D39" s="38"/>
      <c r="E39" s="38"/>
      <c r="F39" s="38"/>
      <c r="G39" s="38"/>
      <c r="H39" s="38"/>
      <c r="I39" s="38"/>
      <c r="J39" s="30"/>
    </row>
    <row r="40" spans="2:10" x14ac:dyDescent="0.3">
      <c r="B40" s="38" t="s">
        <v>115</v>
      </c>
      <c r="C40" s="38"/>
      <c r="D40" s="38"/>
      <c r="E40" s="38"/>
      <c r="F40" s="38"/>
      <c r="G40" s="38"/>
      <c r="H40" s="38"/>
      <c r="I40" s="38"/>
      <c r="J40" s="30"/>
    </row>
    <row r="41" spans="2:10" x14ac:dyDescent="0.3">
      <c r="B41" s="40" t="s">
        <v>116</v>
      </c>
      <c r="C41" s="30"/>
      <c r="D41" s="41">
        <f>8*25</f>
        <v>200</v>
      </c>
      <c r="E41" s="38"/>
      <c r="F41" s="38"/>
      <c r="G41" s="38"/>
      <c r="H41" s="38"/>
      <c r="I41" s="38"/>
      <c r="J41" s="30"/>
    </row>
    <row r="42" spans="2:10" x14ac:dyDescent="0.3">
      <c r="B42" s="38"/>
      <c r="C42" s="38"/>
      <c r="D42" s="38"/>
      <c r="E42" s="38"/>
      <c r="F42" s="38"/>
      <c r="G42" s="38"/>
      <c r="H42" s="38"/>
      <c r="I42" s="38"/>
      <c r="J42" s="30"/>
    </row>
    <row r="43" spans="2:10" x14ac:dyDescent="0.3">
      <c r="B43" s="38" t="s">
        <v>117</v>
      </c>
      <c r="C43" s="30"/>
      <c r="D43" s="43">
        <v>500</v>
      </c>
      <c r="E43" s="38"/>
      <c r="F43" s="38"/>
      <c r="G43" s="38"/>
      <c r="H43" s="38"/>
      <c r="I43" s="38"/>
      <c r="J43" s="30"/>
    </row>
    <row r="44" spans="2:10" x14ac:dyDescent="0.3">
      <c r="B44" s="38"/>
      <c r="C44" s="30"/>
      <c r="D44" s="30"/>
      <c r="E44" s="38"/>
      <c r="F44" s="38"/>
      <c r="G44" s="38"/>
      <c r="H44" s="38"/>
      <c r="I44" s="38"/>
      <c r="J44" s="30"/>
    </row>
    <row r="45" spans="2:10" x14ac:dyDescent="0.3">
      <c r="B45" s="36" t="s">
        <v>118</v>
      </c>
      <c r="C45" s="36"/>
      <c r="D45" s="36">
        <f>SUM(D35,D38,D41,D43)</f>
        <v>4082.5</v>
      </c>
      <c r="E45" s="38"/>
      <c r="F45" s="38"/>
      <c r="G45" s="38"/>
      <c r="H45" s="38"/>
      <c r="I45" s="38"/>
      <c r="J45" s="30"/>
    </row>
    <row r="46" spans="2:10" x14ac:dyDescent="0.3">
      <c r="B46" s="30"/>
      <c r="C46" s="38"/>
      <c r="D46" s="38"/>
      <c r="E46" s="38"/>
      <c r="F46" s="38"/>
      <c r="G46" s="38"/>
      <c r="H46" s="38"/>
      <c r="I46" s="38"/>
      <c r="J46" s="30"/>
    </row>
    <row r="47" spans="2:10" x14ac:dyDescent="0.3">
      <c r="B47" s="93" t="s">
        <v>119</v>
      </c>
      <c r="C47" s="93"/>
      <c r="D47" s="93"/>
      <c r="E47" s="93"/>
      <c r="F47" s="93"/>
      <c r="G47" s="93"/>
      <c r="H47" s="93"/>
      <c r="I47" s="93"/>
      <c r="J47" s="93"/>
    </row>
    <row r="48" spans="2:10" x14ac:dyDescent="0.3">
      <c r="B48" s="92" t="s">
        <v>120</v>
      </c>
      <c r="C48" s="92"/>
      <c r="D48" s="38"/>
      <c r="E48" s="38"/>
      <c r="F48" s="38"/>
      <c r="G48" s="38"/>
      <c r="H48" s="38"/>
      <c r="I48" s="38"/>
      <c r="J48" s="38"/>
    </row>
    <row r="49" spans="2:10" x14ac:dyDescent="0.3">
      <c r="B49" s="39"/>
      <c r="C49" s="39"/>
      <c r="D49" s="38"/>
      <c r="E49" s="38"/>
      <c r="F49" s="38"/>
      <c r="G49" s="38"/>
      <c r="H49" s="38"/>
      <c r="I49" s="38"/>
      <c r="J49" s="38"/>
    </row>
    <row r="50" spans="2:10" x14ac:dyDescent="0.3">
      <c r="B50" s="38" t="s">
        <v>121</v>
      </c>
      <c r="C50" s="38"/>
      <c r="D50" s="38"/>
      <c r="E50" s="30"/>
      <c r="F50" s="38"/>
      <c r="G50" s="38"/>
      <c r="H50" s="38"/>
      <c r="I50" s="38"/>
      <c r="J50" s="38"/>
    </row>
    <row r="51" spans="2:10" x14ac:dyDescent="0.3">
      <c r="B51" s="38"/>
      <c r="C51" s="40" t="s">
        <v>122</v>
      </c>
      <c r="D51" s="41">
        <f>4*100</f>
        <v>400</v>
      </c>
      <c r="E51" s="38"/>
      <c r="F51" s="38"/>
      <c r="G51" s="38"/>
      <c r="H51" s="38"/>
      <c r="I51" s="38"/>
      <c r="J51" s="30"/>
    </row>
    <row r="52" spans="2:10" x14ac:dyDescent="0.3">
      <c r="B52" s="38"/>
      <c r="C52" s="38"/>
      <c r="D52" s="38"/>
      <c r="E52" s="38"/>
      <c r="F52" s="38"/>
      <c r="G52" s="38"/>
      <c r="H52" s="38"/>
      <c r="I52" s="38"/>
      <c r="J52" s="38"/>
    </row>
    <row r="53" spans="2:10" x14ac:dyDescent="0.3">
      <c r="B53" s="38" t="s">
        <v>123</v>
      </c>
      <c r="C53" s="38"/>
      <c r="D53" s="38"/>
      <c r="E53" s="38"/>
      <c r="F53" s="38"/>
      <c r="G53" s="38"/>
      <c r="H53" s="38"/>
      <c r="I53" s="38"/>
      <c r="J53" s="38"/>
    </row>
    <row r="54" spans="2:10" x14ac:dyDescent="0.3">
      <c r="B54" s="38"/>
      <c r="C54" s="40" t="s">
        <v>124</v>
      </c>
      <c r="D54" s="41">
        <f>4*1000</f>
        <v>4000</v>
      </c>
      <c r="E54" s="38"/>
      <c r="F54" s="38"/>
      <c r="G54" s="38"/>
      <c r="H54" s="38"/>
      <c r="I54" s="38"/>
      <c r="J54" s="38"/>
    </row>
    <row r="55" spans="2:10" x14ac:dyDescent="0.3">
      <c r="B55" s="38"/>
      <c r="C55" s="38"/>
      <c r="D55" s="38"/>
      <c r="E55" s="38"/>
      <c r="F55" s="38"/>
      <c r="G55" s="38"/>
      <c r="H55" s="38"/>
      <c r="I55" s="38"/>
      <c r="J55" s="38"/>
    </row>
    <row r="56" spans="2:10" x14ac:dyDescent="0.3">
      <c r="B56" s="36" t="s">
        <v>125</v>
      </c>
      <c r="C56" s="36"/>
      <c r="D56" s="36">
        <f>D51+D54</f>
        <v>4400</v>
      </c>
      <c r="E56" s="38"/>
      <c r="F56" s="38"/>
      <c r="G56" s="38"/>
      <c r="H56" s="38"/>
      <c r="I56" s="38"/>
      <c r="J56" s="38"/>
    </row>
    <row r="57" spans="2:10" x14ac:dyDescent="0.3">
      <c r="B57" s="38"/>
      <c r="C57" s="38"/>
      <c r="D57" s="38"/>
      <c r="E57" s="38"/>
      <c r="F57" s="38"/>
      <c r="G57" s="38"/>
      <c r="H57" s="38"/>
      <c r="I57" s="38"/>
      <c r="J57" s="38"/>
    </row>
    <row r="58" spans="2:10" x14ac:dyDescent="0.3">
      <c r="B58" s="93" t="s">
        <v>126</v>
      </c>
      <c r="C58" s="93"/>
      <c r="D58" s="93"/>
      <c r="E58" s="93"/>
      <c r="F58" s="93"/>
      <c r="G58" s="93"/>
      <c r="H58" s="93"/>
      <c r="I58" s="93"/>
      <c r="J58" s="93"/>
    </row>
    <row r="59" spans="2:10" x14ac:dyDescent="0.3">
      <c r="B59" s="92" t="s">
        <v>127</v>
      </c>
      <c r="C59" s="92"/>
      <c r="D59" s="30"/>
      <c r="E59" s="30"/>
      <c r="F59" s="30"/>
      <c r="G59" s="30"/>
      <c r="H59" s="30"/>
      <c r="I59" s="30"/>
      <c r="J59" s="30"/>
    </row>
    <row r="60" spans="2:10" x14ac:dyDescent="0.3">
      <c r="B60" s="39"/>
      <c r="C60" s="39"/>
      <c r="D60" s="30"/>
      <c r="E60" s="30"/>
      <c r="F60" s="30"/>
      <c r="G60" s="30"/>
      <c r="H60" s="30"/>
      <c r="I60" s="30"/>
      <c r="J60" s="30"/>
    </row>
    <row r="61" spans="2:10" x14ac:dyDescent="0.3">
      <c r="B61" s="30"/>
      <c r="C61" s="30"/>
      <c r="D61" s="30"/>
      <c r="E61" s="30"/>
      <c r="F61" s="30"/>
      <c r="G61" s="30"/>
      <c r="H61" s="30"/>
      <c r="I61" s="30"/>
      <c r="J61" s="30"/>
    </row>
    <row r="62" spans="2:10" x14ac:dyDescent="0.3">
      <c r="B62" s="38">
        <v>1</v>
      </c>
      <c r="C62" s="38" t="s">
        <v>128</v>
      </c>
      <c r="D62" s="36">
        <f>G18</f>
        <v>3405.6</v>
      </c>
      <c r="E62" s="30"/>
      <c r="F62" s="30"/>
      <c r="G62" s="30"/>
      <c r="H62" s="30"/>
      <c r="I62" s="30"/>
      <c r="J62" s="30"/>
    </row>
    <row r="63" spans="2:10" x14ac:dyDescent="0.3">
      <c r="B63" s="38"/>
      <c r="C63" s="44" t="s">
        <v>129</v>
      </c>
      <c r="D63" s="30"/>
      <c r="E63" s="30"/>
      <c r="F63" s="30"/>
      <c r="G63" s="30"/>
      <c r="H63" s="30"/>
      <c r="I63" s="30"/>
      <c r="J63" s="30"/>
    </row>
    <row r="64" spans="2:10" x14ac:dyDescent="0.3">
      <c r="B64" s="38"/>
      <c r="C64" s="30"/>
      <c r="D64" s="30"/>
      <c r="E64" s="30"/>
      <c r="F64" s="30"/>
      <c r="G64" s="30"/>
      <c r="H64" s="30"/>
      <c r="I64" s="30"/>
      <c r="J64" s="30"/>
    </row>
    <row r="65" spans="2:10" x14ac:dyDescent="0.3">
      <c r="B65" s="38">
        <v>2</v>
      </c>
      <c r="C65" s="38" t="s">
        <v>130</v>
      </c>
      <c r="D65" s="36">
        <f>D45</f>
        <v>4082.5</v>
      </c>
      <c r="E65" s="30"/>
      <c r="F65" s="30"/>
      <c r="G65" s="30"/>
      <c r="H65" s="30"/>
      <c r="I65" s="30"/>
      <c r="J65" s="30"/>
    </row>
    <row r="66" spans="2:10" x14ac:dyDescent="0.3">
      <c r="B66" s="38"/>
      <c r="C66" s="44" t="s">
        <v>131</v>
      </c>
      <c r="D66" s="30"/>
      <c r="E66" s="30"/>
      <c r="F66" s="30"/>
      <c r="G66" s="30"/>
      <c r="H66" s="30"/>
      <c r="I66" s="30"/>
      <c r="J66" s="30"/>
    </row>
    <row r="67" spans="2:10" x14ac:dyDescent="0.3">
      <c r="B67" s="38"/>
      <c r="C67" s="30"/>
      <c r="D67" s="30"/>
      <c r="E67" s="30"/>
      <c r="F67" s="30"/>
      <c r="G67" s="30"/>
      <c r="H67" s="30"/>
      <c r="I67" s="30"/>
      <c r="J67" s="30"/>
    </row>
    <row r="68" spans="2:10" x14ac:dyDescent="0.3">
      <c r="B68" s="38">
        <v>3</v>
      </c>
      <c r="C68" s="38" t="s">
        <v>120</v>
      </c>
      <c r="D68" s="36">
        <f>D56</f>
        <v>4400</v>
      </c>
      <c r="E68" s="30"/>
      <c r="F68" s="30"/>
      <c r="G68" s="30"/>
      <c r="H68" s="30"/>
      <c r="I68" s="30"/>
      <c r="J68" s="30"/>
    </row>
    <row r="69" spans="2:10" x14ac:dyDescent="0.3">
      <c r="B69" s="38"/>
      <c r="C69" s="44" t="s">
        <v>132</v>
      </c>
      <c r="D69" s="30"/>
      <c r="E69" s="30"/>
      <c r="F69" s="30"/>
      <c r="G69" s="30"/>
      <c r="H69" s="30"/>
      <c r="I69" s="30"/>
      <c r="J69" s="30"/>
    </row>
    <row r="70" spans="2:10" x14ac:dyDescent="0.3">
      <c r="B70" s="38"/>
      <c r="C70" s="30"/>
      <c r="D70" s="30"/>
      <c r="E70" s="30"/>
      <c r="F70" s="30"/>
      <c r="G70" s="30"/>
      <c r="H70" s="30"/>
      <c r="I70" s="30"/>
      <c r="J70" s="30"/>
    </row>
    <row r="71" spans="2:10" x14ac:dyDescent="0.3">
      <c r="B71" s="38">
        <v>4</v>
      </c>
      <c r="C71" s="38" t="s">
        <v>133</v>
      </c>
      <c r="D71" s="45">
        <f>D62+D65+D68</f>
        <v>11888.1</v>
      </c>
      <c r="E71" s="30"/>
      <c r="F71" s="30"/>
      <c r="G71" s="30"/>
      <c r="H71" s="30"/>
      <c r="I71" s="30"/>
      <c r="J71" s="30"/>
    </row>
    <row r="72" spans="2:10" x14ac:dyDescent="0.3">
      <c r="B72" s="30"/>
      <c r="C72" s="40" t="s">
        <v>134</v>
      </c>
      <c r="D72" s="30"/>
      <c r="E72" s="30"/>
      <c r="F72" s="30"/>
      <c r="G72" s="30"/>
      <c r="H72" s="30"/>
      <c r="I72" s="30"/>
      <c r="J72" s="30"/>
    </row>
    <row r="73" spans="2:10" x14ac:dyDescent="0.3">
      <c r="B73" s="30"/>
      <c r="C73" s="30"/>
      <c r="D73" s="30"/>
      <c r="E73" s="30"/>
      <c r="F73" s="30"/>
      <c r="G73" s="30"/>
      <c r="H73" s="30"/>
      <c r="I73" s="30"/>
      <c r="J73" s="30"/>
    </row>
    <row r="74" spans="2:10" x14ac:dyDescent="0.3">
      <c r="B74" s="93" t="s">
        <v>135</v>
      </c>
      <c r="C74" s="93"/>
      <c r="D74" s="93"/>
      <c r="E74" s="93"/>
      <c r="F74" s="93"/>
      <c r="G74" s="93"/>
      <c r="H74" s="93"/>
      <c r="I74" s="93"/>
      <c r="J74" s="93"/>
    </row>
    <row r="75" spans="2:10" x14ac:dyDescent="0.3">
      <c r="B75" s="30"/>
      <c r="C75" s="30"/>
      <c r="D75" s="30"/>
      <c r="E75" s="30"/>
      <c r="F75" s="30"/>
      <c r="G75" s="30"/>
      <c r="H75" s="30"/>
      <c r="I75" s="30"/>
      <c r="J75" s="30"/>
    </row>
    <row r="76" spans="2:10" x14ac:dyDescent="0.3">
      <c r="B76" s="38"/>
      <c r="C76" s="38" t="s">
        <v>136</v>
      </c>
      <c r="D76" s="38"/>
      <c r="E76" s="38"/>
      <c r="F76" s="38"/>
      <c r="G76" s="38"/>
      <c r="H76" s="38"/>
      <c r="I76" s="38"/>
      <c r="J76" s="38"/>
    </row>
    <row r="77" spans="2:10" x14ac:dyDescent="0.3">
      <c r="B77" s="38"/>
      <c r="C77" s="38"/>
      <c r="D77" s="38"/>
      <c r="E77" s="38"/>
      <c r="F77" s="38"/>
      <c r="G77" s="38"/>
      <c r="H77" s="38"/>
      <c r="I77" s="38"/>
      <c r="J77" s="38"/>
    </row>
    <row r="78" spans="2:10" x14ac:dyDescent="0.3">
      <c r="B78" s="38">
        <v>1</v>
      </c>
      <c r="C78" s="38" t="s">
        <v>137</v>
      </c>
      <c r="D78" s="36">
        <f>30%*D71</f>
        <v>3566.43</v>
      </c>
      <c r="E78" s="38"/>
      <c r="F78" s="38"/>
      <c r="G78" s="38"/>
      <c r="H78" s="38"/>
      <c r="I78" s="38"/>
      <c r="J78" s="38"/>
    </row>
    <row r="79" spans="2:10" x14ac:dyDescent="0.3">
      <c r="B79" s="38"/>
      <c r="C79" s="40" t="s">
        <v>138</v>
      </c>
      <c r="D79" s="38"/>
      <c r="E79" s="38"/>
      <c r="F79" s="38"/>
      <c r="G79" s="38"/>
      <c r="H79" s="38"/>
      <c r="I79" s="38"/>
      <c r="J79" s="38"/>
    </row>
    <row r="80" spans="2:10" x14ac:dyDescent="0.3">
      <c r="B80" s="38"/>
      <c r="C80" s="38"/>
      <c r="D80" s="38"/>
      <c r="E80" s="38"/>
      <c r="F80" s="38"/>
      <c r="G80" s="38"/>
      <c r="H80" s="38"/>
      <c r="I80" s="38"/>
      <c r="J80" s="38"/>
    </row>
    <row r="81" spans="2:10" x14ac:dyDescent="0.3">
      <c r="B81" s="38">
        <v>2</v>
      </c>
      <c r="C81" s="38" t="s">
        <v>139</v>
      </c>
      <c r="D81" s="36">
        <f>5%*D71</f>
        <v>594.40500000000009</v>
      </c>
      <c r="E81" s="38"/>
      <c r="F81" s="38"/>
      <c r="G81" s="38"/>
      <c r="H81" s="38"/>
      <c r="I81" s="38"/>
      <c r="J81" s="38"/>
    </row>
    <row r="82" spans="2:10" x14ac:dyDescent="0.3">
      <c r="B82" s="38"/>
      <c r="C82" s="40" t="s">
        <v>140</v>
      </c>
      <c r="D82" s="38"/>
      <c r="E82" s="38"/>
      <c r="F82" s="38"/>
      <c r="G82" s="38"/>
      <c r="H82" s="38"/>
      <c r="I82" s="38"/>
      <c r="J82" s="38"/>
    </row>
    <row r="83" spans="2:10" x14ac:dyDescent="0.3">
      <c r="B83" s="38"/>
      <c r="C83" s="38"/>
      <c r="D83" s="38"/>
      <c r="E83" s="38"/>
      <c r="F83" s="38"/>
      <c r="G83" s="38"/>
      <c r="H83" s="38"/>
      <c r="I83" s="38"/>
      <c r="J83" s="38"/>
    </row>
    <row r="84" spans="2:10" x14ac:dyDescent="0.3">
      <c r="B84" s="38">
        <v>3</v>
      </c>
      <c r="C84" s="38" t="s">
        <v>141</v>
      </c>
      <c r="D84" s="36">
        <f>10%*D71</f>
        <v>1188.8100000000002</v>
      </c>
      <c r="E84" s="38"/>
      <c r="F84" s="38"/>
      <c r="G84" s="38"/>
      <c r="H84" s="38"/>
      <c r="I84" s="38"/>
      <c r="J84" s="38"/>
    </row>
    <row r="85" spans="2:10" x14ac:dyDescent="0.3">
      <c r="B85" s="38"/>
      <c r="C85" s="40" t="s">
        <v>142</v>
      </c>
      <c r="D85" s="38"/>
      <c r="E85" s="38"/>
      <c r="F85" s="38"/>
      <c r="G85" s="38"/>
      <c r="H85" s="38"/>
      <c r="I85" s="38"/>
      <c r="J85" s="38"/>
    </row>
    <row r="86" spans="2:10" x14ac:dyDescent="0.3">
      <c r="B86" s="38"/>
      <c r="C86" s="38"/>
      <c r="D86" s="38"/>
      <c r="E86" s="38"/>
      <c r="F86" s="38"/>
      <c r="G86" s="38"/>
      <c r="H86" s="38"/>
      <c r="I86" s="38"/>
      <c r="J86" s="38"/>
    </row>
    <row r="87" spans="2:10" x14ac:dyDescent="0.3">
      <c r="B87" s="38">
        <v>4</v>
      </c>
      <c r="C87" s="38" t="s">
        <v>143</v>
      </c>
      <c r="D87" s="45">
        <f>D78+D81+D84+D71</f>
        <v>17237.745000000003</v>
      </c>
      <c r="E87" s="38"/>
      <c r="F87" s="38"/>
      <c r="G87" s="38"/>
      <c r="H87" s="38"/>
      <c r="I87" s="38"/>
      <c r="J87" s="38"/>
    </row>
    <row r="88" spans="2:10" x14ac:dyDescent="0.3">
      <c r="B88" s="38"/>
      <c r="C88" s="40" t="s">
        <v>144</v>
      </c>
      <c r="D88" s="38"/>
      <c r="E88" s="38"/>
      <c r="F88" s="38"/>
      <c r="G88" s="38"/>
      <c r="H88" s="38"/>
      <c r="I88" s="38"/>
      <c r="J88" s="38"/>
    </row>
    <row r="89" spans="2:10" x14ac:dyDescent="0.3">
      <c r="B89" s="38"/>
      <c r="C89" s="38"/>
      <c r="D89" s="38"/>
      <c r="E89" s="38"/>
      <c r="F89" s="38"/>
      <c r="G89" s="38"/>
      <c r="H89" s="38"/>
      <c r="I89" s="38"/>
      <c r="J89" s="38"/>
    </row>
    <row r="90" spans="2:10" x14ac:dyDescent="0.3">
      <c r="B90" s="38"/>
      <c r="C90" s="38"/>
      <c r="D90" s="38"/>
      <c r="E90" s="38"/>
      <c r="F90" s="38"/>
      <c r="G90" s="38"/>
      <c r="H90" s="38"/>
      <c r="I90" s="38"/>
      <c r="J90" s="38"/>
    </row>
  </sheetData>
  <mergeCells count="10">
    <mergeCell ref="B48:C48"/>
    <mergeCell ref="B58:J58"/>
    <mergeCell ref="B59:C59"/>
    <mergeCell ref="B74:J74"/>
    <mergeCell ref="B2:J2"/>
    <mergeCell ref="B19:F19"/>
    <mergeCell ref="B21:J21"/>
    <mergeCell ref="B28:J28"/>
    <mergeCell ref="B32:C32"/>
    <mergeCell ref="B47:J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5347-3D2C-4E0E-A06E-6070027B0B2A}">
  <dimension ref="A2:R17"/>
  <sheetViews>
    <sheetView workbookViewId="0">
      <selection activeCell="E14" sqref="E14"/>
    </sheetView>
  </sheetViews>
  <sheetFormatPr defaultRowHeight="15.6" x14ac:dyDescent="0.3"/>
  <cols>
    <col min="11" max="11" width="12.09765625" customWidth="1"/>
    <col min="18" max="18" width="12.59765625" customWidth="1"/>
  </cols>
  <sheetData>
    <row r="2" spans="1:18" x14ac:dyDescent="0.3">
      <c r="A2" s="48" t="s">
        <v>148</v>
      </c>
      <c r="B2" s="49"/>
      <c r="C2" s="49"/>
      <c r="D2" s="50"/>
      <c r="G2" t="s">
        <v>149</v>
      </c>
      <c r="I2" s="51" t="s">
        <v>150</v>
      </c>
      <c r="J2" s="52"/>
      <c r="K2" s="53"/>
      <c r="M2" s="51" t="s">
        <v>151</v>
      </c>
      <c r="N2" s="52"/>
      <c r="O2" s="53"/>
      <c r="Q2" s="54" t="s">
        <v>152</v>
      </c>
      <c r="R2" s="54"/>
    </row>
    <row r="3" spans="1:18" x14ac:dyDescent="0.3">
      <c r="G3">
        <v>27</v>
      </c>
      <c r="J3">
        <f>SUM(G3:G17)</f>
        <v>399</v>
      </c>
      <c r="N3">
        <f>SUM($G$3:$G$17)</f>
        <v>399</v>
      </c>
      <c r="R3">
        <f t="shared" ref="R3:R17" si="0">SUM(Qtyy)</f>
        <v>399</v>
      </c>
    </row>
    <row r="4" spans="1:18" x14ac:dyDescent="0.3">
      <c r="A4" t="s">
        <v>153</v>
      </c>
      <c r="G4">
        <v>14</v>
      </c>
      <c r="J4">
        <f t="shared" ref="J4:J17" si="1">SUM(G4:G18)</f>
        <v>372</v>
      </c>
      <c r="N4">
        <f t="shared" ref="N4:N17" si="2">SUM($G$3:$G$17)</f>
        <v>399</v>
      </c>
      <c r="R4">
        <f t="shared" si="0"/>
        <v>399</v>
      </c>
    </row>
    <row r="5" spans="1:18" x14ac:dyDescent="0.3">
      <c r="A5" t="s">
        <v>154</v>
      </c>
      <c r="G5">
        <v>45</v>
      </c>
      <c r="J5">
        <f t="shared" si="1"/>
        <v>358</v>
      </c>
      <c r="N5">
        <f t="shared" si="2"/>
        <v>399</v>
      </c>
      <c r="R5">
        <f t="shared" si="0"/>
        <v>399</v>
      </c>
    </row>
    <row r="6" spans="1:18" x14ac:dyDescent="0.3">
      <c r="A6" t="s">
        <v>155</v>
      </c>
      <c r="G6">
        <v>16</v>
      </c>
      <c r="J6">
        <f t="shared" si="1"/>
        <v>313</v>
      </c>
      <c r="N6">
        <f t="shared" si="2"/>
        <v>399</v>
      </c>
      <c r="R6">
        <f t="shared" si="0"/>
        <v>399</v>
      </c>
    </row>
    <row r="7" spans="1:18" x14ac:dyDescent="0.3">
      <c r="A7" t="s">
        <v>156</v>
      </c>
      <c r="G7">
        <v>20</v>
      </c>
      <c r="J7">
        <f t="shared" si="1"/>
        <v>297</v>
      </c>
      <c r="N7">
        <f t="shared" si="2"/>
        <v>399</v>
      </c>
      <c r="R7">
        <f t="shared" si="0"/>
        <v>399</v>
      </c>
    </row>
    <row r="8" spans="1:18" x14ac:dyDescent="0.3">
      <c r="A8" t="s">
        <v>157</v>
      </c>
      <c r="G8">
        <v>26</v>
      </c>
      <c r="J8">
        <f t="shared" si="1"/>
        <v>277</v>
      </c>
      <c r="N8">
        <f t="shared" si="2"/>
        <v>399</v>
      </c>
      <c r="R8">
        <f t="shared" si="0"/>
        <v>399</v>
      </c>
    </row>
    <row r="9" spans="1:18" x14ac:dyDescent="0.3">
      <c r="G9">
        <v>23</v>
      </c>
      <c r="J9">
        <f t="shared" si="1"/>
        <v>251</v>
      </c>
      <c r="N9">
        <f t="shared" si="2"/>
        <v>399</v>
      </c>
      <c r="R9">
        <f t="shared" si="0"/>
        <v>399</v>
      </c>
    </row>
    <row r="10" spans="1:18" x14ac:dyDescent="0.3">
      <c r="G10">
        <v>16</v>
      </c>
      <c r="J10">
        <f t="shared" si="1"/>
        <v>228</v>
      </c>
      <c r="N10">
        <f t="shared" si="2"/>
        <v>399</v>
      </c>
      <c r="R10">
        <f t="shared" si="0"/>
        <v>399</v>
      </c>
    </row>
    <row r="11" spans="1:18" x14ac:dyDescent="0.3">
      <c r="G11">
        <v>48</v>
      </c>
      <c r="J11">
        <f t="shared" si="1"/>
        <v>212</v>
      </c>
      <c r="N11">
        <f t="shared" si="2"/>
        <v>399</v>
      </c>
      <c r="R11">
        <f t="shared" si="0"/>
        <v>399</v>
      </c>
    </row>
    <row r="12" spans="1:18" x14ac:dyDescent="0.3">
      <c r="G12">
        <v>17</v>
      </c>
      <c r="J12">
        <f t="shared" si="1"/>
        <v>164</v>
      </c>
      <c r="N12">
        <f t="shared" si="2"/>
        <v>399</v>
      </c>
      <c r="R12">
        <f t="shared" si="0"/>
        <v>399</v>
      </c>
    </row>
    <row r="13" spans="1:18" x14ac:dyDescent="0.3">
      <c r="G13">
        <v>36</v>
      </c>
      <c r="J13">
        <f t="shared" si="1"/>
        <v>147</v>
      </c>
      <c r="N13">
        <f t="shared" si="2"/>
        <v>399</v>
      </c>
      <c r="R13">
        <f t="shared" si="0"/>
        <v>399</v>
      </c>
    </row>
    <row r="14" spans="1:18" x14ac:dyDescent="0.3">
      <c r="G14">
        <v>30</v>
      </c>
      <c r="J14">
        <f t="shared" si="1"/>
        <v>111</v>
      </c>
      <c r="N14">
        <f t="shared" si="2"/>
        <v>399</v>
      </c>
      <c r="R14">
        <f t="shared" si="0"/>
        <v>399</v>
      </c>
    </row>
    <row r="15" spans="1:18" x14ac:dyDescent="0.3">
      <c r="G15">
        <v>25</v>
      </c>
      <c r="J15">
        <f t="shared" si="1"/>
        <v>81</v>
      </c>
      <c r="N15">
        <f t="shared" si="2"/>
        <v>399</v>
      </c>
      <c r="R15">
        <f t="shared" si="0"/>
        <v>399</v>
      </c>
    </row>
    <row r="16" spans="1:18" x14ac:dyDescent="0.3">
      <c r="G16">
        <v>38</v>
      </c>
      <c r="J16">
        <f t="shared" si="1"/>
        <v>56</v>
      </c>
      <c r="N16">
        <f t="shared" si="2"/>
        <v>399</v>
      </c>
      <c r="R16">
        <f t="shared" si="0"/>
        <v>399</v>
      </c>
    </row>
    <row r="17" spans="7:18" x14ac:dyDescent="0.3">
      <c r="G17">
        <v>18</v>
      </c>
      <c r="J17">
        <f t="shared" si="1"/>
        <v>18</v>
      </c>
      <c r="N17">
        <f t="shared" si="2"/>
        <v>399</v>
      </c>
      <c r="R17">
        <f t="shared" si="0"/>
        <v>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F72AF-A722-4175-AD19-D82DD9B5D048}">
  <dimension ref="A1:S19"/>
  <sheetViews>
    <sheetView workbookViewId="0">
      <selection activeCell="A17" sqref="A17:T19"/>
    </sheetView>
  </sheetViews>
  <sheetFormatPr defaultRowHeight="15.6" x14ac:dyDescent="0.3"/>
  <cols>
    <col min="4" max="4" width="14.09765625" customWidth="1"/>
    <col min="10" max="10" width="8.3984375" customWidth="1"/>
  </cols>
  <sheetData>
    <row r="1" spans="1:19" x14ac:dyDescent="0.3">
      <c r="A1" t="s">
        <v>158</v>
      </c>
    </row>
    <row r="2" spans="1:19" x14ac:dyDescent="0.3">
      <c r="A2" t="s">
        <v>159</v>
      </c>
      <c r="G2" s="55" t="s">
        <v>160</v>
      </c>
      <c r="H2" s="56"/>
      <c r="I2" s="47"/>
      <c r="K2" s="55" t="s">
        <v>161</v>
      </c>
      <c r="L2" s="55"/>
      <c r="M2" s="57"/>
      <c r="O2" s="55" t="s">
        <v>162</v>
      </c>
      <c r="P2" s="57"/>
      <c r="R2" t="s">
        <v>224</v>
      </c>
      <c r="S2" s="85">
        <v>0.14000000000000001</v>
      </c>
    </row>
    <row r="3" spans="1:19" x14ac:dyDescent="0.3">
      <c r="G3" t="s">
        <v>185</v>
      </c>
      <c r="H3" t="s">
        <v>186</v>
      </c>
      <c r="O3" t="s">
        <v>190</v>
      </c>
      <c r="R3" t="s">
        <v>225</v>
      </c>
    </row>
    <row r="4" spans="1:19" x14ac:dyDescent="0.3">
      <c r="G4">
        <f ca="1">G$4</f>
        <v>0</v>
      </c>
      <c r="H4">
        <f ca="1">H$4</f>
        <v>0</v>
      </c>
      <c r="J4" t="s">
        <v>187</v>
      </c>
      <c r="K4">
        <f ca="1">$K4</f>
        <v>0</v>
      </c>
      <c r="L4">
        <f ca="1">$K4</f>
        <v>0</v>
      </c>
      <c r="M4">
        <f ca="1">$K4</f>
        <v>0</v>
      </c>
      <c r="O4">
        <f t="shared" ref="O4:P6" ca="1" si="0">$O$4</f>
        <v>0</v>
      </c>
      <c r="P4">
        <f t="shared" ca="1" si="0"/>
        <v>0</v>
      </c>
      <c r="R4">
        <v>382</v>
      </c>
      <c r="S4">
        <f>R4*$S$2</f>
        <v>53.480000000000004</v>
      </c>
    </row>
    <row r="5" spans="1:19" x14ac:dyDescent="0.3">
      <c r="G5">
        <f t="shared" ref="G5:H6" ca="1" si="1">G$4</f>
        <v>0</v>
      </c>
      <c r="H5">
        <f t="shared" ca="1" si="1"/>
        <v>0</v>
      </c>
      <c r="J5" t="s">
        <v>188</v>
      </c>
      <c r="K5">
        <f ca="1">$K5</f>
        <v>0</v>
      </c>
      <c r="L5">
        <f t="shared" ref="L5:M6" ca="1" si="2">$K5</f>
        <v>0</v>
      </c>
      <c r="M5">
        <f t="shared" ca="1" si="2"/>
        <v>0</v>
      </c>
      <c r="O5">
        <f t="shared" ca="1" si="0"/>
        <v>0</v>
      </c>
      <c r="P5">
        <f t="shared" ca="1" si="0"/>
        <v>0</v>
      </c>
      <c r="R5">
        <v>440</v>
      </c>
      <c r="S5">
        <f t="shared" ref="S5:S16" si="3">R5*$S$2</f>
        <v>61.600000000000009</v>
      </c>
    </row>
    <row r="6" spans="1:19" x14ac:dyDescent="0.3">
      <c r="G6">
        <f t="shared" ca="1" si="1"/>
        <v>0</v>
      </c>
      <c r="H6">
        <f t="shared" ca="1" si="1"/>
        <v>0</v>
      </c>
      <c r="J6" t="s">
        <v>189</v>
      </c>
      <c r="K6">
        <f t="shared" ref="K6" ca="1" si="4">$K6</f>
        <v>0</v>
      </c>
      <c r="L6">
        <f t="shared" ca="1" si="2"/>
        <v>0</v>
      </c>
      <c r="M6">
        <f t="shared" ca="1" si="2"/>
        <v>0</v>
      </c>
      <c r="O6">
        <f t="shared" ca="1" si="0"/>
        <v>0</v>
      </c>
      <c r="P6">
        <f t="shared" ca="1" si="0"/>
        <v>0</v>
      </c>
      <c r="R6">
        <v>306</v>
      </c>
      <c r="S6">
        <f t="shared" si="3"/>
        <v>42.84</v>
      </c>
    </row>
    <row r="7" spans="1:19" x14ac:dyDescent="0.3">
      <c r="R7">
        <v>190</v>
      </c>
      <c r="S7">
        <f t="shared" si="3"/>
        <v>26.6</v>
      </c>
    </row>
    <row r="8" spans="1:19" x14ac:dyDescent="0.3">
      <c r="A8" s="58" t="s">
        <v>163</v>
      </c>
      <c r="B8" s="58" t="s">
        <v>164</v>
      </c>
      <c r="C8" s="59" t="s">
        <v>165</v>
      </c>
      <c r="D8" s="58" t="s">
        <v>166</v>
      </c>
      <c r="R8">
        <v>127</v>
      </c>
      <c r="S8">
        <f t="shared" si="3"/>
        <v>17.78</v>
      </c>
    </row>
    <row r="9" spans="1:19" x14ac:dyDescent="0.3">
      <c r="A9" s="58" t="s">
        <v>163</v>
      </c>
      <c r="B9" s="58" t="s">
        <v>167</v>
      </c>
      <c r="C9" s="59" t="s">
        <v>168</v>
      </c>
      <c r="D9" s="58" t="s">
        <v>169</v>
      </c>
      <c r="G9" t="str">
        <f>B$14</f>
        <v>Names</v>
      </c>
      <c r="H9" t="str">
        <f>C$14</f>
        <v>Qty</v>
      </c>
      <c r="K9" t="str">
        <f>$B14</f>
        <v>Names</v>
      </c>
      <c r="L9" t="str">
        <f>$B14</f>
        <v>Names</v>
      </c>
      <c r="O9" t="str">
        <f>$B$14</f>
        <v>Names</v>
      </c>
      <c r="P9" t="str">
        <f>$B$14</f>
        <v>Names</v>
      </c>
      <c r="R9">
        <v>490</v>
      </c>
      <c r="S9">
        <f t="shared" si="3"/>
        <v>68.600000000000009</v>
      </c>
    </row>
    <row r="10" spans="1:19" x14ac:dyDescent="0.3">
      <c r="A10" s="58" t="s">
        <v>163</v>
      </c>
      <c r="B10" s="58" t="s">
        <v>170</v>
      </c>
      <c r="C10" s="59" t="s">
        <v>171</v>
      </c>
      <c r="D10" s="58" t="s">
        <v>161</v>
      </c>
      <c r="G10" t="str">
        <f t="shared" ref="G10:H10" si="5">B$14</f>
        <v>Names</v>
      </c>
      <c r="H10" t="str">
        <f t="shared" si="5"/>
        <v>Qty</v>
      </c>
      <c r="K10" t="str">
        <f>$B15</f>
        <v>Ayub</v>
      </c>
      <c r="L10" t="str">
        <f>$B15</f>
        <v>Ayub</v>
      </c>
      <c r="O10" t="str">
        <f>$B$14</f>
        <v>Names</v>
      </c>
      <c r="P10" t="str">
        <f>$B$14</f>
        <v>Names</v>
      </c>
      <c r="R10">
        <v>452</v>
      </c>
      <c r="S10">
        <f t="shared" si="3"/>
        <v>63.280000000000008</v>
      </c>
    </row>
    <row r="11" spans="1:19" x14ac:dyDescent="0.3">
      <c r="A11" s="58" t="s">
        <v>163</v>
      </c>
      <c r="B11" s="58" t="s">
        <v>172</v>
      </c>
      <c r="C11" s="59" t="s">
        <v>173</v>
      </c>
      <c r="D11" s="58" t="s">
        <v>174</v>
      </c>
      <c r="R11">
        <v>232</v>
      </c>
      <c r="S11">
        <f t="shared" si="3"/>
        <v>32.480000000000004</v>
      </c>
    </row>
    <row r="12" spans="1:19" x14ac:dyDescent="0.3">
      <c r="R12">
        <v>267</v>
      </c>
      <c r="S12">
        <f t="shared" si="3"/>
        <v>37.380000000000003</v>
      </c>
    </row>
    <row r="13" spans="1:19" x14ac:dyDescent="0.3">
      <c r="R13">
        <v>301</v>
      </c>
      <c r="S13">
        <f t="shared" si="3"/>
        <v>42.14</v>
      </c>
    </row>
    <row r="14" spans="1:19" x14ac:dyDescent="0.3">
      <c r="B14" t="s">
        <v>145</v>
      </c>
      <c r="C14" s="47" t="s">
        <v>146</v>
      </c>
      <c r="R14">
        <v>431</v>
      </c>
      <c r="S14">
        <f t="shared" si="3"/>
        <v>60.34</v>
      </c>
    </row>
    <row r="15" spans="1:19" x14ac:dyDescent="0.3">
      <c r="B15" t="s">
        <v>147</v>
      </c>
      <c r="C15">
        <v>50</v>
      </c>
      <c r="R15">
        <v>394</v>
      </c>
      <c r="S15">
        <f t="shared" si="3"/>
        <v>55.160000000000004</v>
      </c>
    </row>
    <row r="16" spans="1:19" x14ac:dyDescent="0.3">
      <c r="R16">
        <v>470</v>
      </c>
      <c r="S16">
        <f t="shared" si="3"/>
        <v>65.800000000000011</v>
      </c>
    </row>
    <row r="17" spans="1:1" x14ac:dyDescent="0.3">
      <c r="A17" t="s">
        <v>226</v>
      </c>
    </row>
    <row r="18" spans="1:1" x14ac:dyDescent="0.3">
      <c r="A18" t="s">
        <v>227</v>
      </c>
    </row>
    <row r="19" spans="1:1" x14ac:dyDescent="0.3">
      <c r="A19" t="s">
        <v>228</v>
      </c>
    </row>
  </sheetData>
  <phoneticPr fontId="2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3ED9-674B-41FF-8E11-6207D8E2C45E}">
  <dimension ref="A1:R28"/>
  <sheetViews>
    <sheetView zoomScale="78" zoomScaleNormal="78" workbookViewId="0">
      <selection activeCell="H12" sqref="H12"/>
    </sheetView>
  </sheetViews>
  <sheetFormatPr defaultRowHeight="15.6" x14ac:dyDescent="0.3"/>
  <cols>
    <col min="1" max="1" width="10.59765625" customWidth="1"/>
    <col min="2" max="2" width="16.59765625" customWidth="1"/>
    <col min="3" max="3" width="18.09765625" customWidth="1"/>
    <col min="6" max="8" width="11.09765625" customWidth="1"/>
  </cols>
  <sheetData>
    <row r="1" spans="1:18" x14ac:dyDescent="0.3">
      <c r="B1" t="s">
        <v>198</v>
      </c>
      <c r="C1" t="s">
        <v>200</v>
      </c>
      <c r="D1" t="s">
        <v>201</v>
      </c>
      <c r="E1" t="s">
        <v>202</v>
      </c>
      <c r="F1" t="s">
        <v>203</v>
      </c>
      <c r="J1" s="77" t="s">
        <v>214</v>
      </c>
      <c r="K1" s="77"/>
    </row>
    <row r="2" spans="1:18" x14ac:dyDescent="0.3">
      <c r="A2" s="75">
        <v>12</v>
      </c>
      <c r="B2" s="75">
        <v>12</v>
      </c>
      <c r="C2">
        <v>12</v>
      </c>
      <c r="D2">
        <v>12</v>
      </c>
      <c r="E2" s="75"/>
      <c r="F2">
        <f t="shared" ref="F2:F4" si="0">A2</f>
        <v>12</v>
      </c>
      <c r="J2" s="78"/>
      <c r="K2" s="78"/>
    </row>
    <row r="3" spans="1:18" x14ac:dyDescent="0.3">
      <c r="A3" s="75">
        <v>55</v>
      </c>
      <c r="B3" s="75">
        <v>45</v>
      </c>
      <c r="C3">
        <v>45</v>
      </c>
      <c r="D3">
        <v>45</v>
      </c>
      <c r="E3" s="75"/>
      <c r="F3">
        <f t="shared" si="0"/>
        <v>55</v>
      </c>
      <c r="J3" s="83" t="s">
        <v>215</v>
      </c>
      <c r="K3" s="83"/>
      <c r="L3" s="84"/>
      <c r="M3" s="84"/>
      <c r="N3" s="84"/>
      <c r="O3" s="84"/>
      <c r="P3" s="84"/>
      <c r="Q3" s="84"/>
      <c r="R3" s="84"/>
    </row>
    <row r="4" spans="1:18" x14ac:dyDescent="0.3">
      <c r="A4" s="76">
        <f>A2+A3</f>
        <v>67</v>
      </c>
      <c r="B4" s="76">
        <f>B2+B3</f>
        <v>57</v>
      </c>
      <c r="C4">
        <v>57</v>
      </c>
      <c r="D4">
        <f>D2+D3</f>
        <v>57</v>
      </c>
      <c r="E4" s="76"/>
      <c r="F4">
        <f t="shared" si="0"/>
        <v>67</v>
      </c>
      <c r="J4" s="83" t="s">
        <v>216</v>
      </c>
      <c r="K4" s="83"/>
      <c r="L4" s="84"/>
      <c r="M4" s="84"/>
      <c r="N4" s="84"/>
      <c r="O4" s="84"/>
      <c r="P4" s="84"/>
      <c r="Q4" s="84"/>
      <c r="R4" s="84"/>
    </row>
    <row r="5" spans="1:18" x14ac:dyDescent="0.3">
      <c r="J5" s="83" t="s">
        <v>217</v>
      </c>
      <c r="K5" s="83"/>
      <c r="L5" s="84"/>
      <c r="M5" s="84"/>
      <c r="N5" s="84"/>
      <c r="O5" s="84"/>
      <c r="P5" s="84"/>
      <c r="Q5" s="84"/>
      <c r="R5" s="84"/>
    </row>
    <row r="7" spans="1:18" x14ac:dyDescent="0.3">
      <c r="A7" s="46"/>
      <c r="B7" s="46" t="s">
        <v>192</v>
      </c>
      <c r="C7" s="46" t="s">
        <v>193</v>
      </c>
      <c r="D7" s="46" t="s">
        <v>194</v>
      </c>
      <c r="F7" t="s">
        <v>204</v>
      </c>
      <c r="J7" s="77" t="s">
        <v>218</v>
      </c>
      <c r="K7" s="77"/>
    </row>
    <row r="8" spans="1:18" x14ac:dyDescent="0.3">
      <c r="A8" s="46" t="s">
        <v>191</v>
      </c>
      <c r="B8" s="46" t="s">
        <v>197</v>
      </c>
      <c r="C8" s="46" t="s">
        <v>197</v>
      </c>
      <c r="D8" s="46" t="s">
        <v>197</v>
      </c>
      <c r="F8" s="75">
        <v>12</v>
      </c>
      <c r="G8" s="75">
        <v>55</v>
      </c>
      <c r="H8" s="76">
        <f>F8+G8</f>
        <v>67</v>
      </c>
    </row>
    <row r="9" spans="1:18" x14ac:dyDescent="0.3">
      <c r="A9" s="46" t="s">
        <v>192</v>
      </c>
      <c r="B9" s="46" t="s">
        <v>197</v>
      </c>
      <c r="C9" s="46" t="s">
        <v>199</v>
      </c>
      <c r="D9" s="46" t="s">
        <v>199</v>
      </c>
      <c r="J9" s="77" t="s">
        <v>219</v>
      </c>
      <c r="K9" s="77"/>
    </row>
    <row r="10" spans="1:18" x14ac:dyDescent="0.3">
      <c r="A10" s="46" t="s">
        <v>193</v>
      </c>
      <c r="B10" s="46" t="s">
        <v>197</v>
      </c>
      <c r="C10" s="46" t="s">
        <v>197</v>
      </c>
      <c r="D10" s="46" t="s">
        <v>199</v>
      </c>
      <c r="J10" s="78"/>
      <c r="K10" s="78"/>
    </row>
    <row r="11" spans="1:18" x14ac:dyDescent="0.3">
      <c r="A11" s="46" t="s">
        <v>194</v>
      </c>
      <c r="B11" s="46" t="s">
        <v>199</v>
      </c>
      <c r="C11" s="46" t="s">
        <v>199</v>
      </c>
      <c r="D11" s="46" t="s">
        <v>197</v>
      </c>
      <c r="J11" s="79" t="s">
        <v>220</v>
      </c>
      <c r="K11" s="79"/>
    </row>
    <row r="12" spans="1:18" x14ac:dyDescent="0.3">
      <c r="A12" s="46" t="s">
        <v>195</v>
      </c>
      <c r="B12" s="46" t="s">
        <v>197</v>
      </c>
      <c r="C12" s="46" t="s">
        <v>197</v>
      </c>
      <c r="D12" s="46" t="s">
        <v>199</v>
      </c>
      <c r="J12" s="79" t="s">
        <v>221</v>
      </c>
      <c r="K12" s="79"/>
    </row>
    <row r="13" spans="1:18" x14ac:dyDescent="0.3">
      <c r="A13" s="46" t="s">
        <v>196</v>
      </c>
      <c r="B13" s="46" t="s">
        <v>197</v>
      </c>
      <c r="C13" s="46" t="s">
        <v>197</v>
      </c>
      <c r="D13" s="46" t="s">
        <v>197</v>
      </c>
      <c r="J13" s="79" t="s">
        <v>222</v>
      </c>
      <c r="K13" s="79"/>
    </row>
    <row r="14" spans="1:18" x14ac:dyDescent="0.3">
      <c r="J14" s="79" t="s">
        <v>223</v>
      </c>
      <c r="K14" s="79"/>
    </row>
    <row r="15" spans="1:18" x14ac:dyDescent="0.3">
      <c r="J15" s="79"/>
      <c r="K15" s="79"/>
    </row>
    <row r="16" spans="1:18" x14ac:dyDescent="0.3">
      <c r="J16" s="79"/>
      <c r="K16" s="79"/>
    </row>
    <row r="17" spans="1:14" x14ac:dyDescent="0.3">
      <c r="A17" s="77" t="s">
        <v>205</v>
      </c>
    </row>
    <row r="19" spans="1:14" x14ac:dyDescent="0.3">
      <c r="A19" s="81" t="s">
        <v>206</v>
      </c>
      <c r="B19" s="74"/>
      <c r="C19" s="74"/>
      <c r="D19" s="74"/>
      <c r="E19" s="74"/>
      <c r="F19" s="74"/>
      <c r="G19" s="74"/>
      <c r="H19" s="74"/>
      <c r="I19" s="74"/>
      <c r="J19" s="74"/>
      <c r="K19" s="74"/>
      <c r="L19" s="74"/>
      <c r="M19" s="74"/>
      <c r="N19" s="74"/>
    </row>
    <row r="20" spans="1:14" x14ac:dyDescent="0.3">
      <c r="A20" s="82"/>
      <c r="B20" s="74"/>
      <c r="C20" s="74"/>
      <c r="D20" s="74"/>
      <c r="E20" s="74"/>
      <c r="F20" s="74"/>
      <c r="G20" s="74"/>
      <c r="H20" s="74"/>
      <c r="I20" s="74"/>
      <c r="J20" s="74"/>
      <c r="K20" s="74"/>
      <c r="L20" s="74"/>
      <c r="M20" s="74"/>
      <c r="N20" s="74"/>
    </row>
    <row r="21" spans="1:14" x14ac:dyDescent="0.3">
      <c r="A21" s="80" t="s">
        <v>207</v>
      </c>
      <c r="B21" s="74"/>
      <c r="C21" s="74"/>
      <c r="D21" s="74"/>
      <c r="E21" s="74"/>
      <c r="F21" s="74"/>
      <c r="G21" s="74"/>
      <c r="H21" s="74"/>
      <c r="I21" s="74"/>
      <c r="J21" s="74"/>
      <c r="K21" s="74"/>
      <c r="L21" s="74"/>
      <c r="M21" s="74"/>
      <c r="N21" s="74"/>
    </row>
    <row r="22" spans="1:14" x14ac:dyDescent="0.3">
      <c r="A22" s="80" t="s">
        <v>208</v>
      </c>
      <c r="B22" s="74"/>
      <c r="C22" s="74"/>
      <c r="D22" s="74"/>
      <c r="E22" s="74"/>
      <c r="F22" s="74"/>
      <c r="G22" s="74"/>
      <c r="H22" s="74"/>
      <c r="I22" s="74"/>
      <c r="J22" s="74"/>
      <c r="K22" s="74"/>
      <c r="L22" s="74"/>
      <c r="M22" s="74"/>
      <c r="N22" s="74"/>
    </row>
    <row r="23" spans="1:14" x14ac:dyDescent="0.3">
      <c r="A23" s="80" t="s">
        <v>209</v>
      </c>
      <c r="B23" s="74"/>
      <c r="C23" s="74"/>
      <c r="D23" s="74"/>
      <c r="E23" s="74"/>
      <c r="F23" s="74"/>
      <c r="G23" s="74"/>
      <c r="H23" s="74"/>
      <c r="I23" s="74"/>
      <c r="J23" s="74"/>
      <c r="K23" s="74"/>
      <c r="L23" s="74"/>
      <c r="M23" s="74"/>
      <c r="N23" s="74"/>
    </row>
    <row r="24" spans="1:14" x14ac:dyDescent="0.3">
      <c r="A24" s="80" t="s">
        <v>210</v>
      </c>
      <c r="B24" s="74"/>
      <c r="C24" s="74"/>
      <c r="D24" s="74"/>
      <c r="E24" s="74"/>
      <c r="F24" s="74"/>
      <c r="G24" s="74"/>
      <c r="H24" s="74"/>
      <c r="I24" s="74"/>
      <c r="J24" s="74"/>
      <c r="K24" s="74"/>
      <c r="L24" s="74"/>
      <c r="M24" s="74"/>
      <c r="N24" s="74"/>
    </row>
    <row r="25" spans="1:14" x14ac:dyDescent="0.3">
      <c r="A25" s="80" t="s">
        <v>211</v>
      </c>
      <c r="B25" s="74"/>
      <c r="C25" s="74"/>
      <c r="D25" s="74"/>
      <c r="E25" s="74"/>
      <c r="F25" s="74"/>
      <c r="G25" s="74"/>
      <c r="H25" s="74"/>
      <c r="I25" s="74"/>
      <c r="J25" s="74"/>
      <c r="K25" s="74"/>
      <c r="L25" s="74"/>
      <c r="M25" s="74"/>
      <c r="N25" s="74"/>
    </row>
    <row r="26" spans="1:14" x14ac:dyDescent="0.3">
      <c r="A26" s="80" t="s">
        <v>212</v>
      </c>
      <c r="B26" s="74"/>
      <c r="C26" s="74"/>
      <c r="D26" s="74"/>
      <c r="E26" s="74"/>
      <c r="F26" s="74"/>
      <c r="G26" s="74"/>
      <c r="H26" s="74"/>
      <c r="I26" s="74"/>
      <c r="J26" s="74"/>
      <c r="K26" s="74"/>
      <c r="L26" s="74"/>
      <c r="M26" s="74"/>
      <c r="N26" s="74"/>
    </row>
    <row r="28" spans="1:14" x14ac:dyDescent="0.3">
      <c r="A28" s="77" t="s">
        <v>213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Day 1 - Live</vt:lpstr>
      <vt:lpstr>Formatting</vt:lpstr>
      <vt:lpstr>Day 1 - Practice</vt:lpstr>
      <vt:lpstr>Basic Formulae</vt:lpstr>
      <vt:lpstr>Name Manager</vt:lpstr>
      <vt:lpstr>Freezing</vt:lpstr>
      <vt:lpstr>Copy &amp; Paste</vt:lpstr>
      <vt:lpstr>Names</vt:lpstr>
      <vt:lpstr>Qty</vt:lpstr>
      <vt:lpstr>Qtyy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Singh</dc:creator>
  <cp:lastModifiedBy>HP</cp:lastModifiedBy>
  <dcterms:created xsi:type="dcterms:W3CDTF">2021-12-06T13:05:48Z</dcterms:created>
  <dcterms:modified xsi:type="dcterms:W3CDTF">2023-05-12T14:27:11Z</dcterms:modified>
</cp:coreProperties>
</file>