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13_ncr:1_{B7C39479-BB86-40E9-8A3B-CE54669E0CA8}" xr6:coauthVersionLast="47" xr6:coauthVersionMax="47" xr10:uidLastSave="{00000000-0000-0000-0000-000000000000}"/>
  <bookViews>
    <workbookView xWindow="-108" yWindow="-108" windowWidth="23256" windowHeight="12456" tabRatio="955" firstSheet="6" activeTab="16" xr2:uid="{804A284F-30AB-4AA4-80D9-3863464D9C5B}"/>
  </bookViews>
  <sheets>
    <sheet name="Introduction" sheetId="13" r:id="rId1"/>
    <sheet name="Day-1" sheetId="1" r:id="rId2"/>
    <sheet name="Transpose" sheetId="2" r:id="rId3"/>
    <sheet name="Paste Link" sheetId="3" r:id="rId4"/>
    <sheet name="Skip Blank" sheetId="4" r:id="rId5"/>
    <sheet name="Paste Special Operations" sheetId="5" r:id="rId6"/>
    <sheet name="Math &amp; Trigo" sheetId="6" r:id="rId7"/>
    <sheet name="IFS Functions" sheetId="7" r:id="rId8"/>
    <sheet name="Referencing" sheetId="8" r:id="rId9"/>
    <sheet name="Mixed Referencing" sheetId="9" r:id="rId10"/>
    <sheet name="Naming Range" sheetId="10" r:id="rId11"/>
    <sheet name="Date &amp; Time" sheetId="11" r:id="rId12"/>
    <sheet name="Fill Series" sheetId="16" r:id="rId13"/>
    <sheet name="Flash Fill" sheetId="15" r:id="rId14"/>
    <sheet name="Sum Product" sheetId="17" r:id="rId15"/>
    <sheet name="Text To Dolumn" sheetId="14" r:id="rId16"/>
    <sheet name="Information" sheetId="12" r:id="rId17"/>
  </sheets>
  <definedNames>
    <definedName name="Salary">'Naming Range'!$B$2:$B$14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2" l="1"/>
  <c r="L4" i="12"/>
  <c r="L5" i="12"/>
  <c r="L6" i="12"/>
  <c r="L7" i="12"/>
  <c r="L8" i="12"/>
  <c r="L9" i="12"/>
  <c r="L10" i="12"/>
  <c r="L11" i="12"/>
  <c r="L12" i="12"/>
  <c r="L13" i="12"/>
  <c r="L14" i="12"/>
  <c r="L2" i="12"/>
  <c r="K3" i="12"/>
  <c r="K4" i="12"/>
  <c r="K5" i="12"/>
  <c r="K7" i="12"/>
  <c r="K8" i="12"/>
  <c r="K9" i="12"/>
  <c r="K10" i="12"/>
  <c r="K11" i="12"/>
  <c r="K12" i="12"/>
  <c r="K13" i="12"/>
  <c r="K14" i="12"/>
  <c r="K2" i="12"/>
  <c r="H3" i="12"/>
  <c r="H4" i="12"/>
  <c r="H5" i="12"/>
  <c r="H7" i="12"/>
  <c r="H8" i="12"/>
  <c r="H9" i="12"/>
  <c r="H10" i="12"/>
  <c r="H11" i="12"/>
  <c r="H12" i="12"/>
  <c r="H13" i="12"/>
  <c r="H14" i="12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2" i="12"/>
  <c r="F3" i="12"/>
  <c r="F4" i="12"/>
  <c r="F5" i="12"/>
  <c r="F7" i="12"/>
  <c r="F8" i="12"/>
  <c r="F9" i="12"/>
  <c r="F10" i="12"/>
  <c r="F11" i="12"/>
  <c r="F12" i="12"/>
  <c r="F13" i="12"/>
  <c r="F14" i="12"/>
  <c r="F2" i="12"/>
  <c r="E3" i="12"/>
  <c r="E4" i="12"/>
  <c r="E5" i="12"/>
  <c r="E7" i="12"/>
  <c r="E8" i="12"/>
  <c r="E9" i="12"/>
  <c r="E10" i="12"/>
  <c r="E11" i="12"/>
  <c r="E12" i="12"/>
  <c r="E13" i="12"/>
  <c r="E14" i="12"/>
  <c r="E2" i="12"/>
  <c r="D3" i="12"/>
  <c r="D4" i="12"/>
  <c r="D5" i="12"/>
  <c r="D7" i="12"/>
  <c r="D8" i="12"/>
  <c r="D9" i="12"/>
  <c r="D10" i="12"/>
  <c r="D11" i="12"/>
  <c r="D12" i="12"/>
  <c r="D13" i="12"/>
  <c r="D14" i="12"/>
  <c r="D2" i="12"/>
  <c r="J6" i="12"/>
  <c r="K6" i="12" s="1"/>
  <c r="C3" i="12"/>
  <c r="C4" i="12"/>
  <c r="C5" i="12"/>
  <c r="C7" i="12"/>
  <c r="C8" i="12"/>
  <c r="C9" i="12"/>
  <c r="C10" i="12"/>
  <c r="C11" i="12"/>
  <c r="C12" i="12"/>
  <c r="C13" i="12"/>
  <c r="C14" i="12"/>
  <c r="C2" i="12"/>
  <c r="B3" i="12"/>
  <c r="B4" i="12"/>
  <c r="B5" i="12"/>
  <c r="B7" i="12"/>
  <c r="B8" i="12"/>
  <c r="B9" i="12"/>
  <c r="B10" i="12"/>
  <c r="B11" i="12"/>
  <c r="B12" i="12"/>
  <c r="B13" i="12"/>
  <c r="B14" i="12"/>
  <c r="B2" i="12"/>
  <c r="C4" i="17"/>
  <c r="C5" i="17"/>
  <c r="C6" i="17"/>
  <c r="C7" i="17"/>
  <c r="C8" i="17"/>
  <c r="C9" i="17"/>
  <c r="C3" i="17"/>
  <c r="B4" i="17"/>
  <c r="B5" i="17"/>
  <c r="B6" i="17"/>
  <c r="B7" i="17"/>
  <c r="B8" i="17"/>
  <c r="B9" i="17"/>
  <c r="B3" i="17"/>
  <c r="AF4" i="11"/>
  <c r="AF5" i="11"/>
  <c r="AF3" i="11"/>
  <c r="AC5" i="11"/>
  <c r="AC4" i="11"/>
  <c r="AC3" i="11"/>
  <c r="U11" i="11"/>
  <c r="U8" i="11"/>
  <c r="U6" i="11"/>
  <c r="P13" i="11"/>
  <c r="P11" i="11"/>
  <c r="P8" i="11"/>
  <c r="P6" i="11"/>
  <c r="L2" i="11"/>
  <c r="L4" i="11" s="1"/>
  <c r="A11" i="11"/>
  <c r="B10" i="11" s="1"/>
  <c r="F7" i="11"/>
  <c r="G7" i="11" s="1"/>
  <c r="I2" i="11"/>
  <c r="H2" i="11"/>
  <c r="G2" i="11"/>
  <c r="C6" i="11"/>
  <c r="C5" i="11"/>
  <c r="C4" i="11"/>
  <c r="F7" i="10"/>
  <c r="F6" i="10"/>
  <c r="F5" i="10"/>
  <c r="F4" i="10"/>
  <c r="F3" i="10"/>
  <c r="B3" i="9"/>
  <c r="C3" i="9"/>
  <c r="D3" i="9"/>
  <c r="E3" i="9"/>
  <c r="F3" i="9"/>
  <c r="G3" i="9"/>
  <c r="H3" i="9"/>
  <c r="I3" i="9"/>
  <c r="J3" i="9"/>
  <c r="B4" i="9"/>
  <c r="C4" i="9"/>
  <c r="D4" i="9"/>
  <c r="E4" i="9"/>
  <c r="F4" i="9"/>
  <c r="G4" i="9"/>
  <c r="H4" i="9"/>
  <c r="I4" i="9"/>
  <c r="J4" i="9"/>
  <c r="B5" i="9"/>
  <c r="C5" i="9"/>
  <c r="D5" i="9"/>
  <c r="E5" i="9"/>
  <c r="F5" i="9"/>
  <c r="G5" i="9"/>
  <c r="H5" i="9"/>
  <c r="I5" i="9"/>
  <c r="J5" i="9"/>
  <c r="B6" i="9"/>
  <c r="C6" i="9"/>
  <c r="D6" i="9"/>
  <c r="E6" i="9"/>
  <c r="F6" i="9"/>
  <c r="G6" i="9"/>
  <c r="H6" i="9"/>
  <c r="I6" i="9"/>
  <c r="J6" i="9"/>
  <c r="B7" i="9"/>
  <c r="C7" i="9"/>
  <c r="D7" i="9"/>
  <c r="E7" i="9"/>
  <c r="F7" i="9"/>
  <c r="G7" i="9"/>
  <c r="H7" i="9"/>
  <c r="I7" i="9"/>
  <c r="J7" i="9"/>
  <c r="B8" i="9"/>
  <c r="C8" i="9"/>
  <c r="D8" i="9"/>
  <c r="E8" i="9"/>
  <c r="F8" i="9"/>
  <c r="G8" i="9"/>
  <c r="H8" i="9"/>
  <c r="I8" i="9"/>
  <c r="J8" i="9"/>
  <c r="B9" i="9"/>
  <c r="C9" i="9"/>
  <c r="D9" i="9"/>
  <c r="E9" i="9"/>
  <c r="F9" i="9"/>
  <c r="G9" i="9"/>
  <c r="H9" i="9"/>
  <c r="I9" i="9"/>
  <c r="J9" i="9"/>
  <c r="B10" i="9"/>
  <c r="C10" i="9"/>
  <c r="D10" i="9"/>
  <c r="E10" i="9"/>
  <c r="F10" i="9"/>
  <c r="G10" i="9"/>
  <c r="H10" i="9"/>
  <c r="I10" i="9"/>
  <c r="J10" i="9"/>
  <c r="C2" i="9"/>
  <c r="D2" i="9"/>
  <c r="E2" i="9"/>
  <c r="F2" i="9"/>
  <c r="G2" i="9"/>
  <c r="H2" i="9"/>
  <c r="I2" i="9"/>
  <c r="J2" i="9"/>
  <c r="B2" i="9"/>
  <c r="L5" i="8"/>
  <c r="M5" i="8"/>
  <c r="N5" i="8"/>
  <c r="O5" i="8"/>
  <c r="P5" i="8"/>
  <c r="K5" i="8"/>
  <c r="H6" i="8"/>
  <c r="H7" i="8"/>
  <c r="H8" i="8"/>
  <c r="H9" i="8"/>
  <c r="H10" i="8"/>
  <c r="H5" i="8"/>
  <c r="D6" i="8"/>
  <c r="D7" i="8"/>
  <c r="D8" i="8"/>
  <c r="D9" i="8"/>
  <c r="D10" i="8"/>
  <c r="D11" i="8"/>
  <c r="D5" i="8"/>
  <c r="J26" i="7"/>
  <c r="J25" i="7"/>
  <c r="J24" i="7"/>
  <c r="J23" i="7"/>
  <c r="J2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20" i="7"/>
  <c r="R3" i="6"/>
  <c r="R4" i="6"/>
  <c r="R5" i="6"/>
  <c r="R6" i="6"/>
  <c r="R7" i="6"/>
  <c r="R8" i="6"/>
  <c r="R9" i="6"/>
  <c r="R2" i="6"/>
  <c r="J3" i="6"/>
  <c r="J4" i="6"/>
  <c r="J5" i="6"/>
  <c r="J6" i="6"/>
  <c r="J7" i="6"/>
  <c r="J8" i="6"/>
  <c r="J9" i="6"/>
  <c r="J2" i="6"/>
  <c r="H2" i="3"/>
  <c r="H3" i="3"/>
  <c r="H4" i="3"/>
  <c r="H5" i="3"/>
  <c r="H6" i="3"/>
  <c r="H7" i="3"/>
  <c r="H8" i="3"/>
  <c r="H9" i="3"/>
  <c r="H10" i="3"/>
  <c r="H11" i="3"/>
  <c r="H1" i="3"/>
  <c r="A18" i="2" a="1"/>
  <c r="A18" i="2" s="1"/>
  <c r="C2" i="2" a="1"/>
  <c r="C2" i="2" s="1"/>
  <c r="U3" i="1"/>
  <c r="U4" i="1"/>
  <c r="U5" i="1"/>
  <c r="U6" i="1"/>
  <c r="U7" i="1"/>
  <c r="U8" i="1"/>
  <c r="U9" i="1"/>
  <c r="U10" i="1"/>
  <c r="U11" i="1"/>
  <c r="U2" i="1"/>
  <c r="S3" i="1"/>
  <c r="S4" i="1"/>
  <c r="S5" i="1"/>
  <c r="S6" i="1"/>
  <c r="S7" i="1"/>
  <c r="S8" i="1"/>
  <c r="S9" i="1"/>
  <c r="S10" i="1"/>
  <c r="S11" i="1"/>
  <c r="S2" i="1"/>
  <c r="J27" i="1"/>
  <c r="I28" i="1"/>
  <c r="I27" i="1"/>
  <c r="M3" i="1"/>
  <c r="M4" i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2" i="1"/>
  <c r="O2" i="1" s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K15" i="1"/>
  <c r="K16" i="1"/>
  <c r="K17" i="1"/>
  <c r="K18" i="1"/>
  <c r="K19" i="1"/>
  <c r="K20" i="1"/>
  <c r="K21" i="1"/>
  <c r="K22" i="1"/>
  <c r="K23" i="1"/>
  <c r="K14" i="1"/>
  <c r="L14" i="1"/>
  <c r="I15" i="1"/>
  <c r="I16" i="1"/>
  <c r="I17" i="1"/>
  <c r="I18" i="1"/>
  <c r="I19" i="1"/>
  <c r="I20" i="1"/>
  <c r="I21" i="1"/>
  <c r="I22" i="1"/>
  <c r="I23" i="1"/>
  <c r="I14" i="1"/>
  <c r="L15" i="1"/>
  <c r="L16" i="1"/>
  <c r="L17" i="1"/>
  <c r="L18" i="1"/>
  <c r="L19" i="1"/>
  <c r="L20" i="1"/>
  <c r="L21" i="1"/>
  <c r="L22" i="1"/>
  <c r="L23" i="1"/>
  <c r="N15" i="1"/>
  <c r="N16" i="1"/>
  <c r="N17" i="1"/>
  <c r="N18" i="1"/>
  <c r="N19" i="1"/>
  <c r="N20" i="1"/>
  <c r="N21" i="1"/>
  <c r="N22" i="1"/>
  <c r="N23" i="1"/>
  <c r="N14" i="1"/>
  <c r="M15" i="1"/>
  <c r="M16" i="1"/>
  <c r="M17" i="1"/>
  <c r="M18" i="1"/>
  <c r="M19" i="1"/>
  <c r="M20" i="1"/>
  <c r="M21" i="1"/>
  <c r="M22" i="1"/>
  <c r="M23" i="1"/>
  <c r="M14" i="1"/>
  <c r="B2" i="1"/>
  <c r="B3" i="1"/>
  <c r="B4" i="1"/>
  <c r="B5" i="1"/>
  <c r="B6" i="1"/>
  <c r="B7" i="1"/>
  <c r="B8" i="1"/>
  <c r="B9" i="1"/>
  <c r="B10" i="1"/>
  <c r="B11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H2" i="7"/>
  <c r="Y3" i="6"/>
  <c r="Y4" i="6"/>
  <c r="Y5" i="6"/>
  <c r="Y6" i="6"/>
  <c r="Y7" i="6"/>
  <c r="Y8" i="6"/>
  <c r="Y9" i="6"/>
  <c r="Y2" i="6"/>
  <c r="V3" i="6"/>
  <c r="V4" i="6"/>
  <c r="V5" i="6"/>
  <c r="V6" i="6"/>
  <c r="V7" i="6"/>
  <c r="V8" i="6"/>
  <c r="V9" i="6"/>
  <c r="V2" i="6"/>
  <c r="O3" i="6"/>
  <c r="O4" i="6"/>
  <c r="O5" i="6"/>
  <c r="O6" i="6"/>
  <c r="O7" i="6"/>
  <c r="O8" i="6"/>
  <c r="O9" i="6"/>
  <c r="O2" i="6"/>
  <c r="L3" i="6"/>
  <c r="L4" i="6"/>
  <c r="L5" i="6"/>
  <c r="L6" i="6"/>
  <c r="L7" i="6"/>
  <c r="L8" i="6"/>
  <c r="L9" i="6"/>
  <c r="L2" i="6"/>
  <c r="I3" i="6"/>
  <c r="I4" i="6"/>
  <c r="I5" i="6"/>
  <c r="I6" i="6"/>
  <c r="I7" i="6"/>
  <c r="I8" i="6"/>
  <c r="I9" i="6"/>
  <c r="I2" i="6"/>
  <c r="E3" i="6"/>
  <c r="E4" i="6"/>
  <c r="E5" i="6"/>
  <c r="E6" i="6"/>
  <c r="E7" i="6"/>
  <c r="E8" i="6"/>
  <c r="E9" i="6"/>
  <c r="E10" i="6"/>
  <c r="E2" i="6"/>
  <c r="D3" i="6"/>
  <c r="D4" i="6"/>
  <c r="D5" i="6"/>
  <c r="D6" i="6"/>
  <c r="D7" i="6"/>
  <c r="D8" i="6"/>
  <c r="D9" i="6"/>
  <c r="D10" i="6"/>
  <c r="D2" i="6"/>
  <c r="C3" i="6"/>
  <c r="C4" i="6"/>
  <c r="C5" i="6"/>
  <c r="C6" i="6"/>
  <c r="C7" i="6"/>
  <c r="C8" i="6"/>
  <c r="C9" i="6"/>
  <c r="C10" i="6"/>
  <c r="C2" i="6"/>
  <c r="B3" i="6"/>
  <c r="B4" i="6"/>
  <c r="B5" i="6"/>
  <c r="B6" i="6"/>
  <c r="B7" i="6"/>
  <c r="B8" i="6"/>
  <c r="B9" i="6"/>
  <c r="B10" i="6"/>
  <c r="B2" i="6"/>
  <c r="G1" i="3"/>
  <c r="G2" i="3"/>
  <c r="G3" i="3"/>
  <c r="G4" i="3"/>
  <c r="G5" i="3"/>
  <c r="G6" i="3"/>
  <c r="G7" i="3"/>
  <c r="G8" i="3"/>
  <c r="G9" i="3"/>
  <c r="G10" i="3"/>
  <c r="G11" i="3"/>
  <c r="O3" i="1"/>
  <c r="O4" i="1"/>
  <c r="N3" i="1"/>
  <c r="N4" i="1"/>
  <c r="A6" i="12"/>
  <c r="B6" i="12" s="1"/>
  <c r="K15" i="7"/>
  <c r="K18" i="7"/>
  <c r="Q13" i="11"/>
  <c r="K8" i="7"/>
  <c r="C11" i="11"/>
  <c r="M8" i="11"/>
  <c r="K10" i="7"/>
  <c r="K21" i="7"/>
  <c r="M12" i="11"/>
  <c r="G4" i="10"/>
  <c r="Q11" i="11"/>
  <c r="C17" i="11"/>
  <c r="M10" i="11"/>
  <c r="G6" i="10"/>
  <c r="V11" i="11"/>
  <c r="M7" i="11"/>
  <c r="M5" i="11"/>
  <c r="M11" i="11"/>
  <c r="B17" i="11"/>
  <c r="D14" i="11"/>
  <c r="K3" i="7"/>
  <c r="K26" i="7"/>
  <c r="K20" i="7"/>
  <c r="AD3" i="11"/>
  <c r="AD4" i="11"/>
  <c r="V6" i="11"/>
  <c r="K25" i="7"/>
  <c r="H4" i="17"/>
  <c r="K11" i="7"/>
  <c r="K19" i="7"/>
  <c r="G3" i="10"/>
  <c r="AG3" i="11"/>
  <c r="G5" i="10"/>
  <c r="K9" i="7"/>
  <c r="D11" i="11"/>
  <c r="K7" i="7"/>
  <c r="C14" i="11"/>
  <c r="K5" i="7"/>
  <c r="M9" i="11"/>
  <c r="K24" i="7"/>
  <c r="K12" i="7"/>
  <c r="Q6" i="11"/>
  <c r="M6" i="11"/>
  <c r="K16" i="7"/>
  <c r="AD5" i="11"/>
  <c r="K17" i="7"/>
  <c r="K4" i="7"/>
  <c r="G7" i="10"/>
  <c r="Q8" i="11"/>
  <c r="K14" i="7"/>
  <c r="M4" i="11"/>
  <c r="K22" i="7"/>
  <c r="V8" i="11"/>
  <c r="K13" i="7"/>
  <c r="AG4" i="11"/>
  <c r="B14" i="11"/>
  <c r="AG5" i="11"/>
  <c r="K23" i="7"/>
  <c r="K6" i="7"/>
  <c r="B11" i="11"/>
  <c r="H6" i="12" l="1"/>
  <c r="D6" i="12"/>
  <c r="F6" i="12"/>
  <c r="E6" i="12"/>
  <c r="C6" i="12"/>
  <c r="G4" i="17"/>
  <c r="D6" i="17"/>
  <c r="D5" i="17"/>
  <c r="D8" i="17"/>
  <c r="D7" i="17"/>
  <c r="D4" i="17"/>
  <c r="D3" i="17"/>
  <c r="D9" i="17"/>
  <c r="L12" i="11"/>
  <c r="L9" i="11"/>
  <c r="L11" i="11"/>
  <c r="L10" i="11"/>
  <c r="L7" i="11"/>
  <c r="L8" i="11"/>
  <c r="L6" i="11"/>
  <c r="L5" i="11"/>
  <c r="C19" i="11"/>
  <c r="B19" i="11"/>
  <c r="C16" i="11"/>
  <c r="B16" i="11"/>
  <c r="D13" i="11"/>
  <c r="C13" i="11"/>
  <c r="B13" i="11"/>
  <c r="D10" i="11"/>
  <c r="C10" i="11"/>
  <c r="I7" i="11"/>
  <c r="H7" i="11"/>
  <c r="O11" i="1"/>
  <c r="O10" i="1"/>
  <c r="O9" i="1"/>
  <c r="O8" i="1"/>
  <c r="O7" i="1"/>
  <c r="O6" i="1"/>
  <c r="O5" i="1"/>
  <c r="N2" i="1"/>
  <c r="D10" i="17" l="1"/>
  <c r="M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<sst xmlns="http://schemas.openxmlformats.org/spreadsheetml/2006/main" count="777" uniqueCount="464">
  <si>
    <t>Employee Name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</si>
  <si>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</si>
  <si>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</si>
  <si>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</si>
  <si>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</si>
  <si>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</si>
  <si>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</si>
  <si>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</si>
  <si>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</si>
  <si>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</si>
  <si>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</si>
  <si>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Anjali THakur</t>
  </si>
  <si>
    <t>Priya AgarwaL</t>
  </si>
  <si>
    <t>Sanjay GuptA</t>
  </si>
  <si>
    <t>Arjun JAiN</t>
  </si>
  <si>
    <t>Upper</t>
  </si>
  <si>
    <t>Lower</t>
  </si>
  <si>
    <t>Proper</t>
  </si>
  <si>
    <t>Len</t>
  </si>
  <si>
    <t>Left</t>
  </si>
  <si>
    <t>Right</t>
  </si>
  <si>
    <t>MID</t>
  </si>
  <si>
    <t>JP</t>
  </si>
  <si>
    <t>Kumar</t>
  </si>
  <si>
    <t>Anjali</t>
  </si>
  <si>
    <t>THakur</t>
  </si>
  <si>
    <t>Priya</t>
  </si>
  <si>
    <t>AgarwaL</t>
  </si>
  <si>
    <t>R</t>
  </si>
  <si>
    <t>Vasu</t>
  </si>
  <si>
    <t>Sanjay</t>
  </si>
  <si>
    <t>GuptA</t>
  </si>
  <si>
    <t>Jharna</t>
  </si>
  <si>
    <t>Biswal</t>
  </si>
  <si>
    <t>Prakash</t>
  </si>
  <si>
    <t>Dutta</t>
  </si>
  <si>
    <t>Manisha</t>
  </si>
  <si>
    <t>Guha</t>
  </si>
  <si>
    <t>Arjun</t>
  </si>
  <si>
    <t>JAiN</t>
  </si>
  <si>
    <t>Kapoor</t>
  </si>
  <si>
    <t>First Name</t>
  </si>
  <si>
    <t>Last Name</t>
  </si>
  <si>
    <t>Full Name</t>
  </si>
  <si>
    <t>Exact</t>
  </si>
  <si>
    <t>(Operator)</t>
  </si>
  <si>
    <t>Replace</t>
  </si>
  <si>
    <t>Substitute</t>
  </si>
  <si>
    <t>Q-1</t>
  </si>
  <si>
    <t>Transpose A Column data in Horizontal Format</t>
  </si>
  <si>
    <t>Q-2</t>
  </si>
  <si>
    <t>Transpose 16 Row  data in Vertical Format</t>
  </si>
  <si>
    <t>Region</t>
  </si>
  <si>
    <t>North</t>
  </si>
  <si>
    <t>East</t>
  </si>
  <si>
    <t>South</t>
  </si>
  <si>
    <t>West</t>
  </si>
  <si>
    <t>Central</t>
  </si>
  <si>
    <t>Nort-East</t>
  </si>
  <si>
    <t>South_west</t>
  </si>
  <si>
    <t>Qtr-1</t>
  </si>
  <si>
    <t>Qtr-2</t>
  </si>
  <si>
    <t>Sales Data</t>
  </si>
  <si>
    <t>Data</t>
  </si>
  <si>
    <t>Add</t>
  </si>
  <si>
    <t>Substract</t>
  </si>
  <si>
    <t>Multiply</t>
  </si>
  <si>
    <t>Divide</t>
  </si>
  <si>
    <t>Value</t>
  </si>
  <si>
    <t>INT</t>
  </si>
  <si>
    <t>Round</t>
  </si>
  <si>
    <t>Roundup</t>
  </si>
  <si>
    <t>Rounddown</t>
  </si>
  <si>
    <t>Power</t>
  </si>
  <si>
    <t>Power Function</t>
  </si>
  <si>
    <t>Anjali        THakur</t>
  </si>
  <si>
    <t>Priya                 AgarwaL</t>
  </si>
  <si>
    <t>R             Vasu</t>
  </si>
  <si>
    <t>Sanjay                  GuptA</t>
  </si>
  <si>
    <t>Jharna                    Biswal</t>
  </si>
  <si>
    <t>Prakash                    Dutta</t>
  </si>
  <si>
    <t>Manisha                   Guha</t>
  </si>
  <si>
    <t>Arjun             JAiN</t>
  </si>
  <si>
    <t>Arjun                        Kapoor</t>
  </si>
  <si>
    <t>JP                           Kumar</t>
  </si>
  <si>
    <t>Trim</t>
  </si>
  <si>
    <t>Roman</t>
  </si>
  <si>
    <t>IV</t>
  </si>
  <si>
    <t>VI</t>
  </si>
  <si>
    <t>II</t>
  </si>
  <si>
    <t>VIII</t>
  </si>
  <si>
    <t>V</t>
  </si>
  <si>
    <t>IX</t>
  </si>
  <si>
    <t>VII</t>
  </si>
  <si>
    <t>REPT</t>
  </si>
  <si>
    <t>*</t>
  </si>
  <si>
    <t>SQRT</t>
  </si>
  <si>
    <t>Emp Code</t>
  </si>
  <si>
    <t>Address</t>
  </si>
  <si>
    <t>City</t>
  </si>
  <si>
    <t>Department</t>
  </si>
  <si>
    <t>Basic</t>
  </si>
  <si>
    <t>Andheri (W)</t>
  </si>
  <si>
    <t>Mumbai</t>
  </si>
  <si>
    <t>W</t>
  </si>
  <si>
    <t>Training</t>
  </si>
  <si>
    <t>Govindpuri</t>
  </si>
  <si>
    <t>Delhi</t>
  </si>
  <si>
    <t>N</t>
  </si>
  <si>
    <t>Accounts</t>
  </si>
  <si>
    <t>Sector 9</t>
  </si>
  <si>
    <t>Noida</t>
  </si>
  <si>
    <t>Marketing</t>
  </si>
  <si>
    <t>Egmore</t>
  </si>
  <si>
    <t>Chennai</t>
  </si>
  <si>
    <t>S</t>
  </si>
  <si>
    <t>R&amp;D</t>
  </si>
  <si>
    <t>Link Road</t>
  </si>
  <si>
    <t>Cuttack</t>
  </si>
  <si>
    <t>E</t>
  </si>
  <si>
    <t>Elgin Road</t>
  </si>
  <si>
    <t>Kolkata</t>
  </si>
  <si>
    <t>Alipore</t>
  </si>
  <si>
    <t>MG Road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</si>
  <si>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</si>
  <si>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</si>
  <si>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</si>
  <si>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</si>
  <si>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</si>
  <si>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</si>
  <si>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</si>
  <si>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</si>
  <si>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</si>
  <si>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</si>
  <si>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</si>
  <si>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</si>
  <si>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</si>
  <si>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</si>
  <si>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</si>
  <si>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</si>
  <si>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</si>
  <si>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</si>
  <si>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</si>
  <si>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</si>
  <si>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</si>
  <si>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</si>
  <si>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SUMIFS</t>
  </si>
  <si>
    <t>COUNTIFS</t>
  </si>
  <si>
    <t>AverageIFs</t>
  </si>
  <si>
    <t>Q-1 Total Salary of Training Department Employees form W Region</t>
  </si>
  <si>
    <t>Q-2 Average Salary of Training Department Employees form W Region</t>
  </si>
  <si>
    <t>Q-3 Total Number of Employees from  Training Department and form W Region</t>
  </si>
  <si>
    <t>Tax Rate</t>
  </si>
  <si>
    <t>Relative Demo</t>
  </si>
  <si>
    <t>Absolute Referencing Demo</t>
  </si>
  <si>
    <t>Product Name</t>
  </si>
  <si>
    <t>Quantity</t>
  </si>
  <si>
    <t>Rate</t>
  </si>
  <si>
    <t>Amount</t>
  </si>
  <si>
    <t>Emp Name</t>
  </si>
  <si>
    <t>Salary</t>
  </si>
  <si>
    <t>Tax</t>
  </si>
  <si>
    <t>Pepsi</t>
  </si>
  <si>
    <t>Ram</t>
  </si>
  <si>
    <t>coke</t>
  </si>
  <si>
    <t>Shyam</t>
  </si>
  <si>
    <t>Slice</t>
  </si>
  <si>
    <t>Hari</t>
  </si>
  <si>
    <t>Miranda</t>
  </si>
  <si>
    <t>Manish</t>
  </si>
  <si>
    <t>Team</t>
  </si>
  <si>
    <t>Asha</t>
  </si>
  <si>
    <t>7-Up</t>
  </si>
  <si>
    <t>Ansu</t>
  </si>
  <si>
    <t>frooty</t>
  </si>
  <si>
    <t>ABS</t>
  </si>
  <si>
    <t>Sum</t>
  </si>
  <si>
    <t>Average</t>
  </si>
  <si>
    <t>Max</t>
  </si>
  <si>
    <t>Min</t>
  </si>
  <si>
    <t>Count</t>
  </si>
  <si>
    <t>CTRL+;</t>
  </si>
  <si>
    <t>CTRL+SHIFT+:</t>
  </si>
  <si>
    <t>TODAY</t>
  </si>
  <si>
    <t>NOW</t>
  </si>
  <si>
    <t>NOW-TODAY</t>
  </si>
  <si>
    <t>TIME</t>
  </si>
  <si>
    <t>DATE</t>
  </si>
  <si>
    <t>HOUR</t>
  </si>
  <si>
    <t>MINUTES</t>
  </si>
  <si>
    <t>SECOND</t>
  </si>
  <si>
    <t>DATA</t>
  </si>
  <si>
    <t>ISTEXT</t>
  </si>
  <si>
    <t>ISNUMBER</t>
  </si>
  <si>
    <t>ISEVEN</t>
  </si>
  <si>
    <t>ISODD</t>
  </si>
  <si>
    <t>ISNONTEXT</t>
  </si>
  <si>
    <t>ISFORMULA</t>
  </si>
  <si>
    <t>India</t>
  </si>
  <si>
    <t>Excel</t>
  </si>
  <si>
    <t>ISLOGICAL</t>
  </si>
  <si>
    <t>Weekday</t>
  </si>
  <si>
    <t>Weeknum</t>
  </si>
  <si>
    <t>Excel is World Most Famous Spreadsheet Application</t>
  </si>
  <si>
    <t xml:space="preserve">It is Integral Part of MS-Office </t>
  </si>
  <si>
    <t>Any Software that contain data in rows &amp; Column is known As Spreadsheet</t>
  </si>
  <si>
    <t>Horizontal lines are known as Rows</t>
  </si>
  <si>
    <t>Vertical Lines are Known as Columns</t>
  </si>
  <si>
    <t>Intersection of Row &amp; Column is Known as Cell.</t>
  </si>
  <si>
    <t>Alphabets are Columns</t>
  </si>
  <si>
    <t>Number are denoted as Rows</t>
  </si>
  <si>
    <t>Total Numbers of Rows 10,48,576</t>
  </si>
  <si>
    <t>Total Number of Columns 16,384</t>
  </si>
  <si>
    <t>1 is First Row</t>
  </si>
  <si>
    <t>A is First Column</t>
  </si>
  <si>
    <t>A1 is First Cell</t>
  </si>
  <si>
    <t>XFD1048576 is Last Cell.</t>
  </si>
  <si>
    <t>CTRL+DOWN Arrow Key To go Last Row</t>
  </si>
  <si>
    <t>CTRL+RIGHT Arrow key to go Last Column</t>
  </si>
  <si>
    <t>CTRL+LEFT Arrow Key for First Column</t>
  </si>
  <si>
    <t>CTRL+UP Arrow Key To go First  Row</t>
  </si>
  <si>
    <t>SHIFT + F11 Key Used to Insert New Worksheet</t>
  </si>
  <si>
    <t>CTRL+PGDn is Used To Next Sheet</t>
  </si>
  <si>
    <t>CTRL+UP is Used To Previous Sheet</t>
  </si>
  <si>
    <t>CLRT+HOME For First  Cell</t>
  </si>
  <si>
    <t>CTRL+A To Select All Data</t>
  </si>
  <si>
    <t xml:space="preserve">ALT+PGDN </t>
  </si>
  <si>
    <t>F11 To Insert Instant Chart</t>
  </si>
  <si>
    <t>ALT+F1 To Insert Chart in Data Sheet</t>
  </si>
  <si>
    <t>.XLSX</t>
  </si>
  <si>
    <t>.XLSM</t>
  </si>
  <si>
    <t>.XLS</t>
  </si>
  <si>
    <t>.XLSB</t>
  </si>
  <si>
    <t>=TODAY()</t>
  </si>
  <si>
    <t>=NOW()</t>
  </si>
  <si>
    <t>CLRT+;</t>
  </si>
  <si>
    <t>KA-05-KP-8562</t>
  </si>
  <si>
    <t>TN-10-RD-9878</t>
  </si>
  <si>
    <t>AP-10-NA-2378</t>
  </si>
  <si>
    <t>TS-04-BA-9567</t>
  </si>
  <si>
    <t>KL-07-ST-8923</t>
  </si>
  <si>
    <t>WB-11-CG-5679</t>
  </si>
  <si>
    <t>UP-09-ST-7453</t>
  </si>
  <si>
    <t>MH-05-AP-9845</t>
  </si>
  <si>
    <t>OR-06-KN-4598</t>
  </si>
  <si>
    <t>DL-03-EG-8345</t>
  </si>
  <si>
    <t>GA-05-AP-3456</t>
  </si>
  <si>
    <t>Anjali ,Thakur</t>
  </si>
  <si>
    <t>Jharna ,Biswal</t>
  </si>
  <si>
    <t>Prakash#Dutta</t>
  </si>
  <si>
    <t>Manisha;Guha</t>
  </si>
  <si>
    <t>Arjun,JAiN</t>
  </si>
  <si>
    <t>Arjun#Kapoor</t>
  </si>
  <si>
    <t>R#Vasu,Muthanna</t>
  </si>
  <si>
    <t>Sanjay;Gupta</t>
  </si>
  <si>
    <t>Example-1</t>
  </si>
  <si>
    <t>Example-2</t>
  </si>
  <si>
    <t>jp.kumar@gmail.com</t>
  </si>
  <si>
    <t>anjali.thakur@gmail.com</t>
  </si>
  <si>
    <t>priya.agarwal@gmail.com</t>
  </si>
  <si>
    <t>r.vasu@gmail.com</t>
  </si>
  <si>
    <t>sanjay.gupta@gmail.com</t>
  </si>
  <si>
    <t>jharna.biswal@gmail.com</t>
  </si>
  <si>
    <t>prakash.dutta@gmail.com</t>
  </si>
  <si>
    <t>manisha.guha@gmail.com</t>
  </si>
  <si>
    <t>arjun.jain@gmail.com</t>
  </si>
  <si>
    <t>arjun.kapoor@gmail.com</t>
  </si>
  <si>
    <t>Example-3</t>
  </si>
  <si>
    <t>Example-4</t>
  </si>
  <si>
    <t>jpkumar@GMAIL.COM</t>
  </si>
  <si>
    <t>anjalikumar@GMAIL</t>
  </si>
  <si>
    <t>priyakumar@GMAIL</t>
  </si>
  <si>
    <t>rkumar@GMAIL</t>
  </si>
  <si>
    <t>sanjaykumar@GMAIL</t>
  </si>
  <si>
    <t>jharnakumar@GMAIL</t>
  </si>
  <si>
    <t>prakashkumar@GMAIL</t>
  </si>
  <si>
    <t>manishakumar@GMAIL</t>
  </si>
  <si>
    <t>arjunkumar@GMAIL</t>
  </si>
  <si>
    <t>Linear</t>
  </si>
  <si>
    <t>Growth</t>
  </si>
  <si>
    <t>Date</t>
  </si>
  <si>
    <t>Month</t>
  </si>
  <si>
    <t>Year</t>
  </si>
  <si>
    <t>Custom List</t>
  </si>
  <si>
    <t>Linear(Step value)</t>
  </si>
  <si>
    <t>Growth(With Step Value</t>
  </si>
  <si>
    <t>PP Kumar</t>
  </si>
  <si>
    <t>Priya Sharma</t>
  </si>
  <si>
    <t>Arjun Reddy</t>
  </si>
  <si>
    <t>jhjsk</t>
  </si>
  <si>
    <t>^</t>
  </si>
  <si>
    <t>Arabic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</si>
  <si>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</si>
  <si>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</si>
  <si>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</si>
  <si>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</si>
  <si>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</si>
  <si>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</si>
  <si>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</si>
  <si>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</si>
  <si>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</si>
  <si>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</si>
  <si>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</si>
  <si>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</si>
  <si>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RANK</t>
  </si>
  <si>
    <t>Middle Name</t>
  </si>
  <si>
    <t>JP Kumar Tapaswi</t>
  </si>
  <si>
    <t>Priya S AgarwaL</t>
  </si>
  <si>
    <t>R Vasu Nayak</t>
  </si>
  <si>
    <t xml:space="preserve">Sanjay S GuptA </t>
  </si>
  <si>
    <t>Prakash Kumar Dutta</t>
  </si>
  <si>
    <t>Manisha G Guha</t>
  </si>
  <si>
    <t>Arjun Narayan JAiN</t>
  </si>
  <si>
    <t>Last Name in 2 word</t>
  </si>
  <si>
    <t>1st Space</t>
  </si>
  <si>
    <t>2nd Space</t>
  </si>
  <si>
    <t>Find (case sentitive)</t>
  </si>
  <si>
    <t>Search (not case sensitive)</t>
  </si>
  <si>
    <t>Sales data</t>
  </si>
  <si>
    <t>replace</t>
  </si>
  <si>
    <t>Bangalor</t>
  </si>
  <si>
    <t>Amit Kumar</t>
  </si>
  <si>
    <t>MaxIfs</t>
  </si>
  <si>
    <t>MinIfs</t>
  </si>
  <si>
    <t xml:space="preserve">Tax </t>
  </si>
  <si>
    <t>dynamic</t>
  </si>
  <si>
    <t>Day</t>
  </si>
  <si>
    <t>Start Date</t>
  </si>
  <si>
    <t>Current date</t>
  </si>
  <si>
    <t>Days</t>
  </si>
  <si>
    <t>Months</t>
  </si>
  <si>
    <t>Years</t>
  </si>
  <si>
    <t>Yearfrac</t>
  </si>
  <si>
    <t>Year Month</t>
  </si>
  <si>
    <t>year days</t>
  </si>
  <si>
    <t xml:space="preserve">month days </t>
  </si>
  <si>
    <t>End Date</t>
  </si>
  <si>
    <t>Holidays</t>
  </si>
  <si>
    <t>removing weekends</t>
  </si>
  <si>
    <t>removing holidays</t>
  </si>
  <si>
    <t>Specifies which days to consider as weekends</t>
  </si>
  <si>
    <t>start date</t>
  </si>
  <si>
    <t>days</t>
  </si>
  <si>
    <t>predicting future dates</t>
  </si>
  <si>
    <t>predicting future dates including holidays</t>
  </si>
  <si>
    <t>only Sunday considered as weekend</t>
  </si>
  <si>
    <t>Employye name</t>
  </si>
  <si>
    <t>Date of joining</t>
  </si>
  <si>
    <t>No of months</t>
  </si>
  <si>
    <t>Contract End date</t>
  </si>
  <si>
    <t>Jp</t>
  </si>
  <si>
    <t>Amit</t>
  </si>
  <si>
    <t>Aswin</t>
  </si>
  <si>
    <t>End Of MONTH</t>
  </si>
  <si>
    <t>SL No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</si>
  <si>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</si>
  <si>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</si>
  <si>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</si>
  <si>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</si>
  <si>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</si>
  <si>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</si>
  <si>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</si>
  <si>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</si>
  <si>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</si>
  <si>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</si>
  <si>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</si>
  <si>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</si>
  <si>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</si>
  <si>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</si>
  <si>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</si>
  <si>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</si>
  <si>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</si>
  <si>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</si>
  <si>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</si>
  <si>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Hyderabad</t>
  </si>
  <si>
    <t>Bhubaneswar</t>
  </si>
  <si>
    <t>Gurgaon</t>
  </si>
  <si>
    <t>kumar jp</t>
  </si>
  <si>
    <t>thakur anjali</t>
  </si>
  <si>
    <t>agarwal priya</t>
  </si>
  <si>
    <t>vasu r</t>
  </si>
  <si>
    <t>gupta sanjay</t>
  </si>
  <si>
    <t>biswal jharna</t>
  </si>
  <si>
    <t>dutta prakash</t>
  </si>
  <si>
    <t>guha manisha</t>
  </si>
  <si>
    <t>jain arjun</t>
  </si>
  <si>
    <t>kapoor arjun</t>
  </si>
  <si>
    <t>JP Kumar IBM</t>
  </si>
  <si>
    <t>Anjali THakur IBM</t>
  </si>
  <si>
    <t>Priya AgarwaL IBM</t>
  </si>
  <si>
    <t>R Vasu IBM</t>
  </si>
  <si>
    <t>Sanjay GuptA IBM</t>
  </si>
  <si>
    <t>Jharna Biswal IBM</t>
  </si>
  <si>
    <t>Prakash Dutta IBM</t>
  </si>
  <si>
    <t>Manisha Guha IBM</t>
  </si>
  <si>
    <t>Arjun JAiN IBM</t>
  </si>
  <si>
    <t>Arjun Kapoor IBM</t>
  </si>
  <si>
    <t>DOB</t>
  </si>
  <si>
    <t>Example-5</t>
  </si>
  <si>
    <t>jpkumar8102001@gmail</t>
  </si>
  <si>
    <t>anjalikumar9112001@gmail</t>
  </si>
  <si>
    <t>priyakumar2122001@gmail</t>
  </si>
  <si>
    <t>rkumar4012002@gmail</t>
  </si>
  <si>
    <t>sanjaykumar8022002@gmail</t>
  </si>
  <si>
    <t>jharnakumar6032002@gmail</t>
  </si>
  <si>
    <t>prakashkumar6042002@gmail</t>
  </si>
  <si>
    <t>manishakumar8052002@gmail</t>
  </si>
  <si>
    <t>arjunkumar8062002@gmail</t>
  </si>
  <si>
    <t>arjunkumar8072002@gmail</t>
  </si>
  <si>
    <t>Product</t>
  </si>
  <si>
    <t>Coca Cola</t>
  </si>
  <si>
    <t>Limka</t>
  </si>
  <si>
    <t>Mazza</t>
  </si>
  <si>
    <t>Soda</t>
  </si>
  <si>
    <t>Thumps up</t>
  </si>
  <si>
    <t>Sprite</t>
  </si>
  <si>
    <t>KA</t>
  </si>
  <si>
    <t>05</t>
  </si>
  <si>
    <t>KP</t>
  </si>
  <si>
    <t>MH</t>
  </si>
  <si>
    <t>AP</t>
  </si>
  <si>
    <t>TN</t>
  </si>
  <si>
    <t>10</t>
  </si>
  <si>
    <t>RD</t>
  </si>
  <si>
    <t>NA</t>
  </si>
  <si>
    <t>TS</t>
  </si>
  <si>
    <t>04</t>
  </si>
  <si>
    <t>BA</t>
  </si>
  <si>
    <t>KL</t>
  </si>
  <si>
    <t>07</t>
  </si>
  <si>
    <t>ST</t>
  </si>
  <si>
    <t>WB</t>
  </si>
  <si>
    <t>11</t>
  </si>
  <si>
    <t>CG</t>
  </si>
  <si>
    <t>UP</t>
  </si>
  <si>
    <t>09</t>
  </si>
  <si>
    <t>OR</t>
  </si>
  <si>
    <t>06</t>
  </si>
  <si>
    <t>KN</t>
  </si>
  <si>
    <t>DL</t>
  </si>
  <si>
    <t>03</t>
  </si>
  <si>
    <t>EG</t>
  </si>
  <si>
    <t>GA</t>
  </si>
  <si>
    <t>Thakur</t>
  </si>
  <si>
    <t>Muthanna</t>
  </si>
  <si>
    <t>Gupta</t>
  </si>
  <si>
    <t>Ajay Kumar</t>
  </si>
  <si>
    <t>Ajay</t>
  </si>
  <si>
    <t>KA05KP8562</t>
  </si>
  <si>
    <t>MH05AP9845</t>
  </si>
  <si>
    <t>TN10RD9878</t>
  </si>
  <si>
    <t>AP10NA2378</t>
  </si>
  <si>
    <t>TS04BA9567</t>
  </si>
  <si>
    <t>KL07ST8923</t>
  </si>
  <si>
    <t>WB11CG5679</t>
  </si>
  <si>
    <t>UP09ST7453</t>
  </si>
  <si>
    <t>OR06KN4598</t>
  </si>
  <si>
    <t>DL03EG8345</t>
  </si>
  <si>
    <t>GA05AP3456</t>
  </si>
  <si>
    <t>Text</t>
  </si>
  <si>
    <t>Number</t>
  </si>
  <si>
    <t>Power BI</t>
  </si>
  <si>
    <t>Tableau</t>
  </si>
  <si>
    <t>Hello1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</si>
</sst>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;[Red]&quot;₹&quot;\ #,##0.00"/>
    <numFmt numFmtId="165" formatCode="[$-F400]h:mm:ss\ AM/PM"/>
    <numFmt numFmtId="166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0" fillId="0" borderId="0" xfId="0" quotePrefix="1"/>
    <xf numFmtId="20" fontId="0" fillId="0" borderId="0" xfId="0" applyNumberFormat="1"/>
    <xf numFmtId="18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E69F-5CF7-47B5-AADD-43CBA0FAD2A7}">
  <sheetPr codeName="Sheet1"/>
  <dimension ref="A1:C38"/>
  <sheetViews>
    <sheetView topLeftCell="A19" zoomScale="170" zoomScaleNormal="170" workbookViewId="0">
      <selection activeCell="C1" sqref="C1"/>
    </sheetView>
  </sheetViews>
  <sheetFormatPr defaultRowHeight="14.4" x14ac:dyDescent="0.3"/>
  <cols>
    <col min="1" max="1" width="5.44140625" customWidth="1"/>
    <col min="2" max="2" width="62.88671875" bestFit="1" customWidth="1"/>
  </cols>
  <sheetData>
    <row r="1" spans="1:2" x14ac:dyDescent="0.3">
      <c r="A1">
        <v>1</v>
      </c>
      <c r="B1" t="s">
        <v>203</v>
      </c>
    </row>
    <row r="2" spans="1:2" x14ac:dyDescent="0.3">
      <c r="A2">
        <v>2</v>
      </c>
      <c r="B2" t="s">
        <v>205</v>
      </c>
    </row>
    <row r="3" spans="1:2" x14ac:dyDescent="0.3">
      <c r="A3">
        <v>3</v>
      </c>
      <c r="B3" t="s">
        <v>204</v>
      </c>
    </row>
    <row r="4" spans="1:2" x14ac:dyDescent="0.3">
      <c r="A4">
        <v>4</v>
      </c>
      <c r="B4" t="s">
        <v>206</v>
      </c>
    </row>
    <row r="5" spans="1:2" x14ac:dyDescent="0.3">
      <c r="A5">
        <v>5</v>
      </c>
      <c r="B5" t="s">
        <v>207</v>
      </c>
    </row>
    <row r="6" spans="1:2" x14ac:dyDescent="0.3">
      <c r="A6">
        <v>6</v>
      </c>
      <c r="B6" t="s">
        <v>208</v>
      </c>
    </row>
    <row r="7" spans="1:2" x14ac:dyDescent="0.3">
      <c r="A7">
        <v>7</v>
      </c>
      <c r="B7" t="s">
        <v>209</v>
      </c>
    </row>
    <row r="8" spans="1:2" x14ac:dyDescent="0.3">
      <c r="A8">
        <v>8</v>
      </c>
      <c r="B8" t="s">
        <v>210</v>
      </c>
    </row>
    <row r="9" spans="1:2" x14ac:dyDescent="0.3">
      <c r="A9">
        <v>9</v>
      </c>
      <c r="B9" t="s">
        <v>211</v>
      </c>
    </row>
    <row r="10" spans="1:2" x14ac:dyDescent="0.3">
      <c r="A10">
        <v>10</v>
      </c>
      <c r="B10" t="s">
        <v>212</v>
      </c>
    </row>
    <row r="11" spans="1:2" x14ac:dyDescent="0.3">
      <c r="A11">
        <v>11</v>
      </c>
      <c r="B11" t="s">
        <v>213</v>
      </c>
    </row>
    <row r="12" spans="1:2" x14ac:dyDescent="0.3">
      <c r="A12">
        <v>12</v>
      </c>
      <c r="B12" t="s">
        <v>214</v>
      </c>
    </row>
    <row r="13" spans="1:2" x14ac:dyDescent="0.3">
      <c r="A13">
        <v>13</v>
      </c>
      <c r="B13" t="s">
        <v>215</v>
      </c>
    </row>
    <row r="14" spans="1:2" x14ac:dyDescent="0.3">
      <c r="A14">
        <v>14</v>
      </c>
      <c r="B14" t="s">
        <v>216</v>
      </c>
    </row>
    <row r="15" spans="1:2" x14ac:dyDescent="0.3">
      <c r="A15">
        <v>15</v>
      </c>
      <c r="B15" t="s">
        <v>217</v>
      </c>
    </row>
    <row r="16" spans="1:2" x14ac:dyDescent="0.3">
      <c r="A16">
        <v>16</v>
      </c>
      <c r="B16" t="s">
        <v>218</v>
      </c>
    </row>
    <row r="17" spans="1:3" x14ac:dyDescent="0.3">
      <c r="A17">
        <v>17</v>
      </c>
      <c r="B17" t="s">
        <v>219</v>
      </c>
    </row>
    <row r="18" spans="1:3" x14ac:dyDescent="0.3">
      <c r="A18">
        <v>18</v>
      </c>
      <c r="B18" t="s">
        <v>220</v>
      </c>
    </row>
    <row r="19" spans="1:3" x14ac:dyDescent="0.3">
      <c r="A19">
        <v>19</v>
      </c>
      <c r="B19" t="s">
        <v>221</v>
      </c>
    </row>
    <row r="20" spans="1:3" x14ac:dyDescent="0.3">
      <c r="A20">
        <v>20</v>
      </c>
      <c r="B20" t="s">
        <v>222</v>
      </c>
    </row>
    <row r="21" spans="1:3" x14ac:dyDescent="0.3">
      <c r="A21">
        <v>21</v>
      </c>
      <c r="B21" t="s">
        <v>223</v>
      </c>
    </row>
    <row r="22" spans="1:3" x14ac:dyDescent="0.3">
      <c r="A22">
        <v>22</v>
      </c>
      <c r="B22" t="s">
        <v>224</v>
      </c>
    </row>
    <row r="23" spans="1:3" x14ac:dyDescent="0.3">
      <c r="A23">
        <v>23</v>
      </c>
      <c r="B23" t="s">
        <v>225</v>
      </c>
    </row>
    <row r="24" spans="1:3" x14ac:dyDescent="0.3">
      <c r="A24">
        <v>24</v>
      </c>
      <c r="B24" t="s">
        <v>226</v>
      </c>
    </row>
    <row r="25" spans="1:3" x14ac:dyDescent="0.3">
      <c r="A25">
        <v>25</v>
      </c>
      <c r="B25" t="s">
        <v>227</v>
      </c>
    </row>
    <row r="26" spans="1:3" x14ac:dyDescent="0.3">
      <c r="A26">
        <v>26</v>
      </c>
      <c r="B26" t="s">
        <v>228</v>
      </c>
    </row>
    <row r="27" spans="1:3" x14ac:dyDescent="0.3">
      <c r="A27">
        <v>27</v>
      </c>
      <c r="B27" t="s">
        <v>229</v>
      </c>
      <c r="C27" t="s">
        <v>231</v>
      </c>
    </row>
    <row r="28" spans="1:3" x14ac:dyDescent="0.3">
      <c r="A28">
        <v>28</v>
      </c>
      <c r="B28" t="s">
        <v>230</v>
      </c>
    </row>
    <row r="29" spans="1:3" x14ac:dyDescent="0.3">
      <c r="A29">
        <v>29</v>
      </c>
      <c r="B29" t="s">
        <v>232</v>
      </c>
    </row>
    <row r="31" spans="1:3" x14ac:dyDescent="0.3">
      <c r="B31" s="8" t="s">
        <v>233</v>
      </c>
    </row>
    <row r="32" spans="1:3" x14ac:dyDescent="0.3">
      <c r="B32" s="8" t="s">
        <v>234</v>
      </c>
    </row>
    <row r="33" spans="2:3" x14ac:dyDescent="0.3">
      <c r="B33" t="s">
        <v>235</v>
      </c>
      <c r="C33" t="s">
        <v>187</v>
      </c>
    </row>
    <row r="34" spans="2:3" x14ac:dyDescent="0.3">
      <c r="B34" t="s">
        <v>182</v>
      </c>
      <c r="C34" t="s">
        <v>186</v>
      </c>
    </row>
    <row r="37" spans="2:3" x14ac:dyDescent="0.3">
      <c r="B37" s="5">
        <v>44714</v>
      </c>
    </row>
    <row r="38" spans="2:3" x14ac:dyDescent="0.3">
      <c r="B38" s="9">
        <v>0.74861111111111101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5907-C06F-4312-84E7-20602E6C7C3B}">
  <sheetPr codeName="Sheet2"/>
  <dimension ref="A1:U28"/>
  <sheetViews>
    <sheetView zoomScale="67" zoomScaleNormal="67" workbookViewId="0">
      <selection activeCell="T16" sqref="T16"/>
    </sheetView>
  </sheetViews>
  <sheetFormatPr defaultColWidth="18.44140625" defaultRowHeight="14.4" x14ac:dyDescent="0.3"/>
  <cols>
    <col min="2" max="2" width="15.88671875" hidden="1" customWidth="1"/>
    <col min="3" max="3" width="17.109375" hidden="1" customWidth="1"/>
    <col min="4" max="8" width="18.44140625" hidden="1" customWidth="1"/>
    <col min="13" max="13" width="18.44140625" customWidth="1"/>
    <col min="20" max="20" width="22.5546875" bestFit="1" customWidth="1"/>
  </cols>
  <sheetData>
    <row r="1" spans="1:21" x14ac:dyDescent="0.3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1" t="s">
        <v>41</v>
      </c>
      <c r="J1" s="1" t="s">
        <v>42</v>
      </c>
      <c r="K1" s="1" t="s">
        <v>43</v>
      </c>
      <c r="L1" s="1" t="s">
        <v>0</v>
      </c>
      <c r="M1" s="1" t="s">
        <v>0</v>
      </c>
      <c r="N1" s="1" t="s">
        <v>44</v>
      </c>
      <c r="O1" s="1" t="s">
        <v>45</v>
      </c>
      <c r="P1" s="1" t="s">
        <v>316</v>
      </c>
      <c r="Q1" s="1" t="s">
        <v>317</v>
      </c>
      <c r="R1" s="1" t="s">
        <v>46</v>
      </c>
      <c r="S1" s="1" t="s">
        <v>47</v>
      </c>
      <c r="T1" s="1" t="s">
        <v>0</v>
      </c>
      <c r="U1" s="1" t="s">
        <v>85</v>
      </c>
    </row>
    <row r="2" spans="1:21" x14ac:dyDescent="0.3">
      <c r="A2" t="s">
        <v>1</v>
      </c>
      <c r="B2" t="str">
        <f>UPPER(A2)</f>
        <v>JP KUMAR</v>
      </c>
      <c r="C2" t="str">
        <f>LOWER(A2)</f>
        <v>jp kumar</v>
      </c>
      <c r="D2" t="str">
        <f>PROPER(A2)</f>
        <v>Jp Kumar</v>
      </c>
      <c r="E2">
        <f>LEN(A2)</f>
        <v>8</v>
      </c>
      <c r="F2" t="str">
        <f>LEFT(A2,3)</f>
        <v xml:space="preserve">JP </v>
      </c>
      <c r="G2" t="str">
        <f>RIGHT(A2,4)</f>
        <v>umar</v>
      </c>
      <c r="H2" t="str">
        <f>MID(A2,3,4)</f>
        <v xml:space="preserve"> Kum</v>
      </c>
      <c r="I2" t="s">
        <v>22</v>
      </c>
      <c r="J2" t="s">
        <v>23</v>
      </c>
      <c r="K2" t="str">
        <f>I2&amp;" "&amp;J2</f>
        <v>JP Kumar</v>
      </c>
      <c r="L2" t="str">
        <f>CONCATENATE(I2," ",J2)</f>
        <v>JP Kumar</v>
      </c>
      <c r="M2" t="str">
        <f>_xlfn.CONCAT(I2," ",J2)</f>
        <v>JP Kumar</v>
      </c>
      <c r="N2" t="b">
        <f>EXACT(L2,M2)</f>
        <v>1</v>
      </c>
      <c r="O2" t="b">
        <f>L2=M2</f>
        <v>1</v>
      </c>
      <c r="S2" t="str">
        <f>SUBSTITUTE(A2,"a","u",2)</f>
        <v>JP Kumar</v>
      </c>
      <c r="T2" t="s">
        <v>84</v>
      </c>
      <c r="U2" t="str">
        <f>TRIM(T2)</f>
        <v>JP Kumar</v>
      </c>
    </row>
    <row r="3" spans="1:21" x14ac:dyDescent="0.3">
      <c r="A3" t="s">
        <v>11</v>
      </c>
      <c r="B3" t="str">
        <f t="shared" ref="B3:B11" si="0">UPPER(A3)</f>
        <v>ANJALI THAKUR</v>
      </c>
      <c r="C3" t="str">
        <f t="shared" ref="C3:C11" si="1">LOWER(A3)</f>
        <v>anjali thakur</v>
      </c>
      <c r="D3" t="str">
        <f t="shared" ref="D3:D11" si="2">PROPER(A3)</f>
        <v>Anjali Thakur</v>
      </c>
      <c r="E3">
        <f t="shared" ref="E3:E11" si="3">LEN(A3)</f>
        <v>13</v>
      </c>
      <c r="F3" t="str">
        <f t="shared" ref="F3:F11" si="4">LEFT(A3,3)</f>
        <v>Anj</v>
      </c>
      <c r="G3" t="str">
        <f t="shared" ref="G3:G11" si="5">RIGHT(A3,4)</f>
        <v>akur</v>
      </c>
      <c r="H3" t="str">
        <f t="shared" ref="H3:H11" si="6">MID(A3,3,4)</f>
        <v>jali</v>
      </c>
      <c r="I3" t="s">
        <v>24</v>
      </c>
      <c r="J3" t="s">
        <v>25</v>
      </c>
      <c r="K3" t="str">
        <f t="shared" ref="K3:K11" si="7">I3&amp;" "&amp;J3</f>
        <v>Anjali THakur</v>
      </c>
      <c r="L3" t="str">
        <f t="shared" ref="L3:L11" si="8">CONCATENATE(I3," ",J3)</f>
        <v>Anjali THakur</v>
      </c>
      <c r="M3" t="str">
        <f t="shared" ref="M3:M11" si="9">_xlfn.CONCAT(I3," ",J3)</f>
        <v>Anjali THakur</v>
      </c>
      <c r="N3" t="b">
        <f t="shared" ref="N3:N11" si="10">EXACT(L3,M3)</f>
        <v>1</v>
      </c>
      <c r="O3" t="b">
        <f t="shared" ref="O3:O11" si="11">L3=M3</f>
        <v>1</v>
      </c>
      <c r="S3" t="str">
        <f t="shared" ref="S3:S11" si="12">SUBSTITUTE(A3,"a","u",2)</f>
        <v>Anjali THukur</v>
      </c>
      <c r="T3" t="s">
        <v>75</v>
      </c>
      <c r="U3" t="str">
        <f t="shared" ref="U3:U11" si="13">TRIM(T3)</f>
        <v>Anjali THakur</v>
      </c>
    </row>
    <row r="4" spans="1:21" x14ac:dyDescent="0.3">
      <c r="A4" t="s">
        <v>12</v>
      </c>
      <c r="B4" t="str">
        <f t="shared" si="0"/>
        <v>PRIYA AGARWAL</v>
      </c>
      <c r="C4" t="str">
        <f t="shared" si="1"/>
        <v>priya agarwal</v>
      </c>
      <c r="D4" t="str">
        <f t="shared" si="2"/>
        <v>Priya Agarwal</v>
      </c>
      <c r="E4">
        <f t="shared" si="3"/>
        <v>13</v>
      </c>
      <c r="F4" t="str">
        <f t="shared" si="4"/>
        <v>Pri</v>
      </c>
      <c r="G4" t="str">
        <f t="shared" si="5"/>
        <v>rwaL</v>
      </c>
      <c r="H4" t="str">
        <f t="shared" si="6"/>
        <v xml:space="preserve">iya </v>
      </c>
      <c r="I4" t="s">
        <v>26</v>
      </c>
      <c r="J4" t="s">
        <v>27</v>
      </c>
      <c r="K4" t="str">
        <f t="shared" si="7"/>
        <v>Priya AgarwaL</v>
      </c>
      <c r="L4" t="str">
        <f t="shared" si="8"/>
        <v>Priya AgarwaL</v>
      </c>
      <c r="M4" t="str">
        <f t="shared" si="9"/>
        <v>Priya AgarwaL</v>
      </c>
      <c r="N4" t="b">
        <f t="shared" si="10"/>
        <v>1</v>
      </c>
      <c r="O4" t="b">
        <f t="shared" si="11"/>
        <v>1</v>
      </c>
      <c r="S4" t="str">
        <f t="shared" si="12"/>
        <v>Priya AgurwaL</v>
      </c>
      <c r="T4" t="s">
        <v>76</v>
      </c>
      <c r="U4" t="str">
        <f t="shared" si="13"/>
        <v>Priya AgarwaL</v>
      </c>
    </row>
    <row r="5" spans="1:21" x14ac:dyDescent="0.3">
      <c r="A5" t="s">
        <v>4</v>
      </c>
      <c r="B5" t="str">
        <f t="shared" si="0"/>
        <v>R VASU</v>
      </c>
      <c r="C5" t="str">
        <f t="shared" si="1"/>
        <v>r vasu</v>
      </c>
      <c r="D5" t="str">
        <f t="shared" si="2"/>
        <v>R Vasu</v>
      </c>
      <c r="E5">
        <f t="shared" si="3"/>
        <v>6</v>
      </c>
      <c r="F5" t="str">
        <f t="shared" si="4"/>
        <v>R V</v>
      </c>
      <c r="G5" t="str">
        <f t="shared" si="5"/>
        <v>Vasu</v>
      </c>
      <c r="H5" t="str">
        <f t="shared" si="6"/>
        <v>Vasu</v>
      </c>
      <c r="I5" t="s">
        <v>28</v>
      </c>
      <c r="J5" t="s">
        <v>29</v>
      </c>
      <c r="K5" t="str">
        <f t="shared" si="7"/>
        <v>R Vasu</v>
      </c>
      <c r="L5" t="str">
        <f t="shared" si="8"/>
        <v>R Vasu</v>
      </c>
      <c r="M5" t="str">
        <f t="shared" si="9"/>
        <v>R Vasu</v>
      </c>
      <c r="N5" t="b">
        <f t="shared" si="10"/>
        <v>1</v>
      </c>
      <c r="O5" t="b">
        <f t="shared" si="11"/>
        <v>1</v>
      </c>
      <c r="S5" t="str">
        <f t="shared" si="12"/>
        <v>R Vasu</v>
      </c>
      <c r="T5" t="s">
        <v>77</v>
      </c>
      <c r="U5" t="str">
        <f t="shared" si="13"/>
        <v>R Vasu</v>
      </c>
    </row>
    <row r="6" spans="1:21" x14ac:dyDescent="0.3">
      <c r="A6" t="s">
        <v>13</v>
      </c>
      <c r="B6" t="str">
        <f t="shared" si="0"/>
        <v>SANJAY GUPTA</v>
      </c>
      <c r="C6" t="str">
        <f t="shared" si="1"/>
        <v>sanjay gupta</v>
      </c>
      <c r="D6" t="str">
        <f t="shared" si="2"/>
        <v>Sanjay Gupta</v>
      </c>
      <c r="E6">
        <f t="shared" si="3"/>
        <v>12</v>
      </c>
      <c r="F6" t="str">
        <f t="shared" si="4"/>
        <v>San</v>
      </c>
      <c r="G6" t="str">
        <f t="shared" si="5"/>
        <v>uptA</v>
      </c>
      <c r="H6" t="str">
        <f t="shared" si="6"/>
        <v>njay</v>
      </c>
      <c r="I6" t="s">
        <v>30</v>
      </c>
      <c r="J6" t="s">
        <v>31</v>
      </c>
      <c r="K6" t="str">
        <f t="shared" si="7"/>
        <v>Sanjay GuptA</v>
      </c>
      <c r="L6" t="str">
        <f t="shared" si="8"/>
        <v>Sanjay GuptA</v>
      </c>
      <c r="M6" t="str">
        <f t="shared" si="9"/>
        <v>Sanjay GuptA</v>
      </c>
      <c r="N6" t="b">
        <f t="shared" si="10"/>
        <v>1</v>
      </c>
      <c r="O6" t="b">
        <f t="shared" si="11"/>
        <v>1</v>
      </c>
      <c r="S6" t="str">
        <f t="shared" si="12"/>
        <v>Sanjuy GuptA</v>
      </c>
      <c r="T6" t="s">
        <v>78</v>
      </c>
      <c r="U6" t="str">
        <f t="shared" si="13"/>
        <v>Sanjay GuptA</v>
      </c>
    </row>
    <row r="7" spans="1:21" x14ac:dyDescent="0.3">
      <c r="A7" t="s">
        <v>6</v>
      </c>
      <c r="B7" t="str">
        <f t="shared" si="0"/>
        <v>JHARNA BISWAL</v>
      </c>
      <c r="C7" t="str">
        <f t="shared" si="1"/>
        <v>jharna biswal</v>
      </c>
      <c r="D7" t="str">
        <f t="shared" si="2"/>
        <v>Jharna Biswal</v>
      </c>
      <c r="E7">
        <f t="shared" si="3"/>
        <v>13</v>
      </c>
      <c r="F7" t="str">
        <f t="shared" si="4"/>
        <v>Jha</v>
      </c>
      <c r="G7" t="str">
        <f t="shared" si="5"/>
        <v>swal</v>
      </c>
      <c r="H7" t="str">
        <f t="shared" si="6"/>
        <v>arna</v>
      </c>
      <c r="I7" t="s">
        <v>32</v>
      </c>
      <c r="J7" t="s">
        <v>33</v>
      </c>
      <c r="K7" t="str">
        <f t="shared" si="7"/>
        <v>Jharna Biswal</v>
      </c>
      <c r="L7" t="str">
        <f t="shared" si="8"/>
        <v>Jharna Biswal</v>
      </c>
      <c r="M7" t="str">
        <f t="shared" si="9"/>
        <v>Jharna Biswal</v>
      </c>
      <c r="N7" t="b">
        <f t="shared" si="10"/>
        <v>1</v>
      </c>
      <c r="O7" t="b">
        <f t="shared" si="11"/>
        <v>1</v>
      </c>
      <c r="S7" t="str">
        <f t="shared" si="12"/>
        <v>Jharnu Biswal</v>
      </c>
      <c r="T7" t="s">
        <v>79</v>
      </c>
      <c r="U7" t="str">
        <f t="shared" si="13"/>
        <v>Jharna Biswal</v>
      </c>
    </row>
    <row r="8" spans="1:21" x14ac:dyDescent="0.3">
      <c r="A8" t="s">
        <v>7</v>
      </c>
      <c r="B8" t="str">
        <f t="shared" si="0"/>
        <v>PRAKASH DUTTA</v>
      </c>
      <c r="C8" t="str">
        <f t="shared" si="1"/>
        <v>prakash dutta</v>
      </c>
      <c r="D8" t="str">
        <f t="shared" si="2"/>
        <v>Prakash Dutta</v>
      </c>
      <c r="E8">
        <f t="shared" si="3"/>
        <v>13</v>
      </c>
      <c r="F8" t="str">
        <f t="shared" si="4"/>
        <v>Pra</v>
      </c>
      <c r="G8" t="str">
        <f t="shared" si="5"/>
        <v>utta</v>
      </c>
      <c r="H8" t="str">
        <f t="shared" si="6"/>
        <v>akas</v>
      </c>
      <c r="I8" t="s">
        <v>34</v>
      </c>
      <c r="J8" t="s">
        <v>35</v>
      </c>
      <c r="K8" t="str">
        <f t="shared" si="7"/>
        <v>Prakash Dutta</v>
      </c>
      <c r="L8" t="str">
        <f t="shared" si="8"/>
        <v>Prakash Dutta</v>
      </c>
      <c r="M8" t="str">
        <f t="shared" si="9"/>
        <v>Prakash Dutta</v>
      </c>
      <c r="N8" t="b">
        <f t="shared" si="10"/>
        <v>1</v>
      </c>
      <c r="O8" t="b">
        <f t="shared" si="11"/>
        <v>1</v>
      </c>
      <c r="S8" t="str">
        <f t="shared" si="12"/>
        <v>Prakush Dutta</v>
      </c>
      <c r="T8" t="s">
        <v>80</v>
      </c>
      <c r="U8" t="str">
        <f t="shared" si="13"/>
        <v>Prakash Dutta</v>
      </c>
    </row>
    <row r="9" spans="1:21" x14ac:dyDescent="0.3">
      <c r="A9" t="s">
        <v>8</v>
      </c>
      <c r="B9" t="str">
        <f t="shared" si="0"/>
        <v>MANISHA GUHA</v>
      </c>
      <c r="C9" t="str">
        <f t="shared" si="1"/>
        <v>manisha guha</v>
      </c>
      <c r="D9" t="str">
        <f t="shared" si="2"/>
        <v>Manisha Guha</v>
      </c>
      <c r="E9">
        <f t="shared" si="3"/>
        <v>12</v>
      </c>
      <c r="F9" t="str">
        <f t="shared" si="4"/>
        <v>Man</v>
      </c>
      <c r="G9" t="str">
        <f t="shared" si="5"/>
        <v>Guha</v>
      </c>
      <c r="H9" t="str">
        <f t="shared" si="6"/>
        <v>nish</v>
      </c>
      <c r="I9" t="s">
        <v>36</v>
      </c>
      <c r="J9" t="s">
        <v>37</v>
      </c>
      <c r="K9" t="str">
        <f t="shared" si="7"/>
        <v>Manisha Guha</v>
      </c>
      <c r="L9" t="str">
        <f t="shared" si="8"/>
        <v>Manisha Guha</v>
      </c>
      <c r="M9" t="str">
        <f t="shared" si="9"/>
        <v>Manisha Guha</v>
      </c>
      <c r="N9" t="b">
        <f t="shared" si="10"/>
        <v>1</v>
      </c>
      <c r="O9" t="b">
        <f t="shared" si="11"/>
        <v>1</v>
      </c>
      <c r="S9" t="str">
        <f t="shared" si="12"/>
        <v>Manishu Guha</v>
      </c>
      <c r="T9" t="s">
        <v>81</v>
      </c>
      <c r="U9" t="str">
        <f t="shared" si="13"/>
        <v>Manisha Guha</v>
      </c>
    </row>
    <row r="10" spans="1:21" x14ac:dyDescent="0.3">
      <c r="A10" t="s">
        <v>14</v>
      </c>
      <c r="B10" t="str">
        <f t="shared" si="0"/>
        <v>ARJUN JAIN</v>
      </c>
      <c r="C10" t="str">
        <f t="shared" si="1"/>
        <v>arjun jain</v>
      </c>
      <c r="D10" t="str">
        <f t="shared" si="2"/>
        <v>Arjun Jain</v>
      </c>
      <c r="E10">
        <f t="shared" si="3"/>
        <v>10</v>
      </c>
      <c r="F10" t="str">
        <f t="shared" si="4"/>
        <v>Arj</v>
      </c>
      <c r="G10" t="str">
        <f t="shared" si="5"/>
        <v>JAiN</v>
      </c>
      <c r="H10" t="str">
        <f t="shared" si="6"/>
        <v xml:space="preserve">jun </v>
      </c>
      <c r="I10" t="s">
        <v>38</v>
      </c>
      <c r="J10" t="s">
        <v>39</v>
      </c>
      <c r="K10" t="str">
        <f t="shared" si="7"/>
        <v>Arjun JAiN</v>
      </c>
      <c r="L10" t="str">
        <f t="shared" si="8"/>
        <v>Arjun JAiN</v>
      </c>
      <c r="M10" t="str">
        <f t="shared" si="9"/>
        <v>Arjun JAiN</v>
      </c>
      <c r="N10" t="b">
        <f t="shared" si="10"/>
        <v>1</v>
      </c>
      <c r="O10" t="b">
        <f t="shared" si="11"/>
        <v>1</v>
      </c>
      <c r="S10" t="str">
        <f t="shared" si="12"/>
        <v>Arjun JAiN</v>
      </c>
      <c r="T10" t="s">
        <v>82</v>
      </c>
      <c r="U10" t="str">
        <f t="shared" si="13"/>
        <v>Arjun JAiN</v>
      </c>
    </row>
    <row r="11" spans="1:21" x14ac:dyDescent="0.3">
      <c r="A11" t="s">
        <v>10</v>
      </c>
      <c r="B11" t="str">
        <f t="shared" si="0"/>
        <v>ARJUN KAPOOR</v>
      </c>
      <c r="C11" t="str">
        <f t="shared" si="1"/>
        <v>arjun kapoor</v>
      </c>
      <c r="D11" t="str">
        <f t="shared" si="2"/>
        <v>Arjun Kapoor</v>
      </c>
      <c r="E11">
        <f t="shared" si="3"/>
        <v>12</v>
      </c>
      <c r="F11" t="str">
        <f t="shared" si="4"/>
        <v>Arj</v>
      </c>
      <c r="G11" t="str">
        <f t="shared" si="5"/>
        <v>poor</v>
      </c>
      <c r="H11" t="str">
        <f t="shared" si="6"/>
        <v xml:space="preserve">jun </v>
      </c>
      <c r="I11" t="s">
        <v>38</v>
      </c>
      <c r="J11" t="s">
        <v>40</v>
      </c>
      <c r="K11" t="str">
        <f t="shared" si="7"/>
        <v>Arjun Kapoor</v>
      </c>
      <c r="L11" t="str">
        <f t="shared" si="8"/>
        <v>Arjun Kapoor</v>
      </c>
      <c r="M11" t="str">
        <f t="shared" si="9"/>
        <v>Arjun Kapoor</v>
      </c>
      <c r="N11" t="b">
        <f t="shared" si="10"/>
        <v>1</v>
      </c>
      <c r="O11" t="b">
        <f t="shared" si="11"/>
        <v>1</v>
      </c>
      <c r="S11" t="str">
        <f t="shared" si="12"/>
        <v>Arjun Kapoor</v>
      </c>
      <c r="T11" t="s">
        <v>83</v>
      </c>
      <c r="U11" t="str">
        <f t="shared" si="13"/>
        <v>Arjun Kapoor</v>
      </c>
    </row>
    <row r="13" spans="1:21" x14ac:dyDescent="0.3">
      <c r="I13" t="s">
        <v>41</v>
      </c>
      <c r="J13" t="s">
        <v>305</v>
      </c>
      <c r="K13" t="s">
        <v>42</v>
      </c>
      <c r="L13" t="s">
        <v>313</v>
      </c>
      <c r="M13" t="s">
        <v>314</v>
      </c>
      <c r="N13" t="s">
        <v>315</v>
      </c>
    </row>
    <row r="14" spans="1:21" x14ac:dyDescent="0.3">
      <c r="A14" t="s">
        <v>306</v>
      </c>
      <c r="I14" t="str">
        <f>LEFT(A14,FIND(" ",A14)-1)</f>
        <v>JP</v>
      </c>
      <c r="K14" t="str">
        <f>IFERROR(RIGHT(A14,LEN(A14)-SEARCH(" ",A14,FIND(" ",A14)+1)),RIGHT(A14,LEN(A14)-FIND(" ",A14)))</f>
        <v>Tapaswi</v>
      </c>
      <c r="L14" t="str">
        <f t="shared" ref="L14:L23" si="14">RIGHT(A14,LEN(A14)-FIND(" ",A14))</f>
        <v>Kumar Tapaswi</v>
      </c>
      <c r="M14">
        <f>FIND(" ",A14)</f>
        <v>3</v>
      </c>
      <c r="N14">
        <f>SEARCH(" ",A14,FIND(" ",A14)+1)</f>
        <v>9</v>
      </c>
    </row>
    <row r="15" spans="1:21" x14ac:dyDescent="0.3">
      <c r="A15" t="s">
        <v>2</v>
      </c>
      <c r="I15" t="str">
        <f t="shared" ref="I15:I23" si="15">LEFT(A15,FIND(" ",A15)-1)</f>
        <v>Anjali</v>
      </c>
      <c r="K15" t="str">
        <f t="shared" ref="K15:K23" si="16">IFERROR(RIGHT(A15,LEN(A15)-SEARCH(" ",A15,FIND(" ",A15)+1)),RIGHT(A15,LEN(A15)-FIND(" ",A15)))</f>
        <v>Thakur</v>
      </c>
      <c r="L15" t="str">
        <f t="shared" si="14"/>
        <v>Thakur</v>
      </c>
      <c r="M15">
        <f t="shared" ref="M15:M23" si="17">FIND(" ",A15)</f>
        <v>7</v>
      </c>
      <c r="N15" t="e">
        <f t="shared" ref="N15:N23" si="18">SEARCH(" ",A15,FIND(" ",A15)+1)</f>
        <v>#VALUE!</v>
      </c>
    </row>
    <row r="16" spans="1:21" x14ac:dyDescent="0.3">
      <c r="A16" t="s">
        <v>307</v>
      </c>
      <c r="I16" t="str">
        <f t="shared" si="15"/>
        <v>Priya</v>
      </c>
      <c r="K16" t="str">
        <f t="shared" si="16"/>
        <v>AgarwaL</v>
      </c>
      <c r="L16" t="str">
        <f t="shared" si="14"/>
        <v>S AgarwaL</v>
      </c>
      <c r="M16">
        <f t="shared" si="17"/>
        <v>6</v>
      </c>
      <c r="N16">
        <f t="shared" si="18"/>
        <v>8</v>
      </c>
    </row>
    <row r="17" spans="1:14" x14ac:dyDescent="0.3">
      <c r="A17" t="s">
        <v>308</v>
      </c>
      <c r="I17" t="str">
        <f t="shared" si="15"/>
        <v>R</v>
      </c>
      <c r="K17" t="str">
        <f t="shared" si="16"/>
        <v>Nayak</v>
      </c>
      <c r="L17" t="str">
        <f t="shared" si="14"/>
        <v>Vasu Nayak</v>
      </c>
      <c r="M17">
        <f t="shared" si="17"/>
        <v>2</v>
      </c>
      <c r="N17">
        <f t="shared" si="18"/>
        <v>7</v>
      </c>
    </row>
    <row r="18" spans="1:14" x14ac:dyDescent="0.3">
      <c r="A18" t="s">
        <v>309</v>
      </c>
      <c r="I18" t="str">
        <f t="shared" si="15"/>
        <v>Sanjay</v>
      </c>
      <c r="K18" t="str">
        <f t="shared" si="16"/>
        <v xml:space="preserve">GuptA </v>
      </c>
      <c r="L18" t="str">
        <f t="shared" si="14"/>
        <v xml:space="preserve">S GuptA </v>
      </c>
      <c r="M18">
        <f t="shared" si="17"/>
        <v>7</v>
      </c>
      <c r="N18">
        <f t="shared" si="18"/>
        <v>9</v>
      </c>
    </row>
    <row r="19" spans="1:14" x14ac:dyDescent="0.3">
      <c r="A19" t="s">
        <v>6</v>
      </c>
      <c r="I19" t="str">
        <f t="shared" si="15"/>
        <v>Jharna</v>
      </c>
      <c r="K19" t="str">
        <f t="shared" si="16"/>
        <v>Biswal</v>
      </c>
      <c r="L19" t="str">
        <f t="shared" si="14"/>
        <v>Biswal</v>
      </c>
      <c r="M19">
        <f t="shared" si="17"/>
        <v>7</v>
      </c>
      <c r="N19" t="e">
        <f t="shared" si="18"/>
        <v>#VALUE!</v>
      </c>
    </row>
    <row r="20" spans="1:14" x14ac:dyDescent="0.3">
      <c r="A20" t="s">
        <v>310</v>
      </c>
      <c r="I20" t="str">
        <f t="shared" si="15"/>
        <v>Prakash</v>
      </c>
      <c r="K20" t="str">
        <f t="shared" si="16"/>
        <v>Dutta</v>
      </c>
      <c r="L20" t="str">
        <f t="shared" si="14"/>
        <v>Kumar Dutta</v>
      </c>
      <c r="M20">
        <f t="shared" si="17"/>
        <v>8</v>
      </c>
      <c r="N20">
        <f t="shared" si="18"/>
        <v>14</v>
      </c>
    </row>
    <row r="21" spans="1:14" x14ac:dyDescent="0.3">
      <c r="A21" t="s">
        <v>311</v>
      </c>
      <c r="I21" t="str">
        <f t="shared" si="15"/>
        <v>Manisha</v>
      </c>
      <c r="K21" t="str">
        <f t="shared" si="16"/>
        <v>Guha</v>
      </c>
      <c r="L21" t="str">
        <f t="shared" si="14"/>
        <v>G Guha</v>
      </c>
      <c r="M21">
        <f t="shared" si="17"/>
        <v>8</v>
      </c>
      <c r="N21">
        <f t="shared" si="18"/>
        <v>10</v>
      </c>
    </row>
    <row r="22" spans="1:14" x14ac:dyDescent="0.3">
      <c r="A22" t="s">
        <v>312</v>
      </c>
      <c r="I22" t="str">
        <f t="shared" si="15"/>
        <v>Arjun</v>
      </c>
      <c r="K22" t="str">
        <f t="shared" si="16"/>
        <v>JAiN</v>
      </c>
      <c r="L22" t="str">
        <f t="shared" si="14"/>
        <v>Narayan JAiN</v>
      </c>
      <c r="M22">
        <f t="shared" si="17"/>
        <v>6</v>
      </c>
      <c r="N22">
        <f t="shared" si="18"/>
        <v>14</v>
      </c>
    </row>
    <row r="23" spans="1:14" x14ac:dyDescent="0.3">
      <c r="A23" t="s">
        <v>10</v>
      </c>
      <c r="I23" t="str">
        <f t="shared" si="15"/>
        <v>Arjun</v>
      </c>
      <c r="K23" t="str">
        <f t="shared" si="16"/>
        <v>Kapoor</v>
      </c>
      <c r="L23" t="str">
        <f t="shared" si="14"/>
        <v>Kapoor</v>
      </c>
      <c r="M23">
        <f t="shared" si="17"/>
        <v>6</v>
      </c>
      <c r="N23" t="e">
        <f t="shared" si="18"/>
        <v>#VALUE!</v>
      </c>
    </row>
    <row r="26" spans="1:14" x14ac:dyDescent="0.3">
      <c r="I26" t="s">
        <v>319</v>
      </c>
    </row>
    <row r="27" spans="1:14" x14ac:dyDescent="0.3">
      <c r="A27" t="s">
        <v>318</v>
      </c>
      <c r="I27" t="str">
        <f>REPLACE(A27,1,5,"Cost")</f>
        <v>Cost data</v>
      </c>
      <c r="J27" t="str">
        <f>REPLACE(I27,6,4,"Sheet")</f>
        <v>Cost Sheet</v>
      </c>
    </row>
    <row r="28" spans="1:14" x14ac:dyDescent="0.3">
      <c r="A28" t="s">
        <v>320</v>
      </c>
      <c r="I28" t="str">
        <f>REPLACE(A28,1,1,"M")</f>
        <v>Mangalor</v>
      </c>
    </row>
  </sheetData>
  <dataValidations count="1">
    <dataValidation type="custom" allowBlank="1" showInputMessage="1" showErrorMessage="1" sqref="A1:A11 I1:I11 A14:A23 T1:T11 L1:L11" xr:uid="{D16A34D6-7D5F-4275-A3B1-EFE8C37F9B1B}">
      <formula1>ISTEXT(A1)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8368-3C7D-46E1-92B9-499A93241FF7}">
  <sheetPr codeName="Sheet3"/>
  <dimension ref="A1:L28"/>
  <sheetViews>
    <sheetView topLeftCell="A17" zoomScale="200" zoomScaleNormal="200" workbookViewId="0">
      <selection activeCell="B22" sqref="B22"/>
    </sheetView>
  </sheetViews>
  <sheetFormatPr defaultRowHeight="14.4" x14ac:dyDescent="0.3"/>
  <cols>
    <col min="1" max="1" width="14.88671875" bestFit="1" customWidth="1"/>
    <col min="2" max="2" width="8.33203125" bestFit="1" customWidth="1"/>
    <col min="3" max="3" width="13.33203125" customWidth="1"/>
    <col min="4" max="4" width="12.44140625" bestFit="1" customWidth="1"/>
  </cols>
  <sheetData>
    <row r="1" spans="1:12" x14ac:dyDescent="0.3">
      <c r="A1" s="1" t="s">
        <v>0</v>
      </c>
      <c r="C1" t="s">
        <v>1</v>
      </c>
      <c r="D1" t="s">
        <v>11</v>
      </c>
      <c r="E1" t="s">
        <v>12</v>
      </c>
      <c r="F1" t="s">
        <v>4</v>
      </c>
      <c r="G1" t="s">
        <v>13</v>
      </c>
      <c r="H1" t="s">
        <v>6</v>
      </c>
      <c r="I1" t="s">
        <v>7</v>
      </c>
      <c r="J1" t="s">
        <v>8</v>
      </c>
      <c r="K1" t="s">
        <v>14</v>
      </c>
      <c r="L1" t="s">
        <v>10</v>
      </c>
    </row>
    <row r="2" spans="1:12" x14ac:dyDescent="0.3">
      <c r="A2" t="s">
        <v>321</v>
      </c>
      <c r="C2" t="str" cm="1">
        <f t="array" ref="C2:L2">TRANSPOSE(A2:A11)</f>
        <v>Amit Kumar</v>
      </c>
      <c r="D2" t="str">
        <v>Anjali THakur</v>
      </c>
      <c r="E2" t="str">
        <v>Priya AgarwaL</v>
      </c>
      <c r="F2" t="str">
        <v>R Vasu</v>
      </c>
      <c r="G2" t="str">
        <v>Sanjay GuptA</v>
      </c>
      <c r="H2" t="str">
        <v>Jharna Biswal</v>
      </c>
      <c r="I2" t="str">
        <v>Prakash Dutta</v>
      </c>
      <c r="J2" t="str">
        <v>Manisha Guha</v>
      </c>
      <c r="K2" t="str">
        <v>Arjun JAiN</v>
      </c>
      <c r="L2" t="str">
        <v>Arjun Kapoor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4</v>
      </c>
    </row>
    <row r="6" spans="1:12" x14ac:dyDescent="0.3">
      <c r="A6" t="s">
        <v>13</v>
      </c>
    </row>
    <row r="7" spans="1:12" x14ac:dyDescent="0.3">
      <c r="A7" t="s">
        <v>6</v>
      </c>
      <c r="E7" t="s">
        <v>48</v>
      </c>
      <c r="F7" t="s">
        <v>49</v>
      </c>
    </row>
    <row r="8" spans="1:12" x14ac:dyDescent="0.3">
      <c r="A8" t="s">
        <v>7</v>
      </c>
      <c r="E8" t="s">
        <v>50</v>
      </c>
      <c r="F8" t="s">
        <v>51</v>
      </c>
    </row>
    <row r="9" spans="1:12" x14ac:dyDescent="0.3">
      <c r="A9" t="s">
        <v>8</v>
      </c>
    </row>
    <row r="10" spans="1:12" x14ac:dyDescent="0.3">
      <c r="A10" t="s">
        <v>14</v>
      </c>
    </row>
    <row r="11" spans="1:12" x14ac:dyDescent="0.3">
      <c r="A11" t="s">
        <v>10</v>
      </c>
    </row>
    <row r="16" spans="1:12" x14ac:dyDescent="0.3">
      <c r="A16" t="s">
        <v>0</v>
      </c>
      <c r="B16" t="s">
        <v>1</v>
      </c>
      <c r="C16" t="s">
        <v>11</v>
      </c>
      <c r="D16" t="s">
        <v>12</v>
      </c>
      <c r="E16" t="s">
        <v>4</v>
      </c>
      <c r="F16" t="s">
        <v>13</v>
      </c>
      <c r="G16" t="s">
        <v>6</v>
      </c>
      <c r="H16" t="s">
        <v>7</v>
      </c>
      <c r="I16" t="s">
        <v>8</v>
      </c>
      <c r="J16" t="s">
        <v>14</v>
      </c>
      <c r="K16" t="s">
        <v>10</v>
      </c>
    </row>
    <row r="18" spans="1:1" x14ac:dyDescent="0.3">
      <c r="A18" t="str" cm="1">
        <f t="array" ref="A18:A28">TRANSPOSE(A16:K16)</f>
        <v>Employee Name</v>
      </c>
    </row>
    <row r="19" spans="1:1" x14ac:dyDescent="0.3">
      <c r="A19" t="str">
        <v>JP Kumar</v>
      </c>
    </row>
    <row r="20" spans="1:1" x14ac:dyDescent="0.3">
      <c r="A20" t="str">
        <v>Anjali THakur</v>
      </c>
    </row>
    <row r="21" spans="1:1" x14ac:dyDescent="0.3">
      <c r="A21" t="str">
        <v>Priya AgarwaL</v>
      </c>
    </row>
    <row r="22" spans="1:1" x14ac:dyDescent="0.3">
      <c r="A22" t="str">
        <v>R Vasu</v>
      </c>
    </row>
    <row r="23" spans="1:1" x14ac:dyDescent="0.3">
      <c r="A23" t="str">
        <v>Sanjay GuptA</v>
      </c>
    </row>
    <row r="24" spans="1:1" x14ac:dyDescent="0.3">
      <c r="A24" t="str">
        <v>Jharna Biswal</v>
      </c>
    </row>
    <row r="25" spans="1:1" x14ac:dyDescent="0.3">
      <c r="A25" t="str">
        <v>Prakash Dutta</v>
      </c>
    </row>
    <row r="26" spans="1:1" x14ac:dyDescent="0.3">
      <c r="A26" t="str">
        <v>Manisha Guha</v>
      </c>
    </row>
    <row r="27" spans="1:1" x14ac:dyDescent="0.3">
      <c r="A27" t="str">
        <v>Arjun JAiN</v>
      </c>
    </row>
    <row r="28" spans="1:1" x14ac:dyDescent="0.3">
      <c r="A28" t="str">
        <v>Arjun Kapoor</v>
      </c>
    </row>
  </sheetData>
  <dataValidations count="1">
    <dataValidation type="custom" allowBlank="1" showInputMessage="1" showErrorMessage="1" sqref="C1:M1 A1:A11" xr:uid="{C95029C3-8471-4B41-9053-F0FE44BDC0D0}">
      <formula1>ISTEXT(A1)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E262-9FEF-46EA-837D-1EE911D82688}">
  <sheetPr codeName="Sheet4"/>
  <dimension ref="A1:H11"/>
  <sheetViews>
    <sheetView zoomScale="170" zoomScaleNormal="170" workbookViewId="0">
      <selection activeCell="E1" sqref="E1"/>
    </sheetView>
  </sheetViews>
  <sheetFormatPr defaultRowHeight="14.4" x14ac:dyDescent="0.3"/>
  <cols>
    <col min="1" max="1" width="14.88671875" bestFit="1" customWidth="1"/>
    <col min="5" max="5" width="15.5546875" customWidth="1"/>
    <col min="7" max="7" width="14" customWidth="1"/>
    <col min="8" max="8" width="14.44140625" bestFit="1" customWidth="1"/>
  </cols>
  <sheetData>
    <row r="1" spans="1:8" x14ac:dyDescent="0.3">
      <c r="A1" s="1" t="s">
        <v>0</v>
      </c>
      <c r="E1" s="1" t="s">
        <v>0</v>
      </c>
      <c r="G1" t="str">
        <f t="shared" ref="G1:G11" si="0">A1</f>
        <v>Employee Name</v>
      </c>
      <c r="H1" t="str">
        <f>A1</f>
        <v>Employee Name</v>
      </c>
    </row>
    <row r="2" spans="1:8" x14ac:dyDescent="0.3">
      <c r="A2" t="s">
        <v>289</v>
      </c>
      <c r="E2" t="s">
        <v>286</v>
      </c>
      <c r="G2" t="str">
        <f t="shared" si="0"/>
        <v>jhjsk</v>
      </c>
      <c r="H2" t="str">
        <f t="shared" ref="H2:H11" si="1">A2</f>
        <v>jhjsk</v>
      </c>
    </row>
    <row r="3" spans="1:8" x14ac:dyDescent="0.3">
      <c r="A3" t="s">
        <v>11</v>
      </c>
      <c r="E3" t="s">
        <v>11</v>
      </c>
      <c r="G3" t="str">
        <f t="shared" si="0"/>
        <v>Anjali THakur</v>
      </c>
      <c r="H3" t="str">
        <f t="shared" si="1"/>
        <v>Anjali THakur</v>
      </c>
    </row>
    <row r="4" spans="1:8" x14ac:dyDescent="0.3">
      <c r="A4" t="s">
        <v>287</v>
      </c>
      <c r="E4" t="s">
        <v>287</v>
      </c>
      <c r="G4" t="str">
        <f t="shared" si="0"/>
        <v>Priya Sharma</v>
      </c>
      <c r="H4" t="str">
        <f t="shared" si="1"/>
        <v>Priya Sharma</v>
      </c>
    </row>
    <row r="5" spans="1:8" x14ac:dyDescent="0.3">
      <c r="A5" t="s">
        <v>4</v>
      </c>
      <c r="E5" t="s">
        <v>4</v>
      </c>
      <c r="G5" t="str">
        <f t="shared" si="0"/>
        <v>R Vasu</v>
      </c>
      <c r="H5" t="str">
        <f t="shared" si="1"/>
        <v>R Vasu</v>
      </c>
    </row>
    <row r="6" spans="1:8" x14ac:dyDescent="0.3">
      <c r="A6" t="s">
        <v>13</v>
      </c>
      <c r="E6" t="s">
        <v>13</v>
      </c>
      <c r="G6" t="str">
        <f t="shared" si="0"/>
        <v>Sanjay GuptA</v>
      </c>
      <c r="H6" t="str">
        <f t="shared" si="1"/>
        <v>Sanjay GuptA</v>
      </c>
    </row>
    <row r="7" spans="1:8" x14ac:dyDescent="0.3">
      <c r="A7" t="s">
        <v>6</v>
      </c>
      <c r="E7" t="s">
        <v>6</v>
      </c>
      <c r="G7" t="str">
        <f t="shared" si="0"/>
        <v>Jharna Biswal</v>
      </c>
      <c r="H7" t="str">
        <f t="shared" si="1"/>
        <v>Jharna Biswal</v>
      </c>
    </row>
    <row r="8" spans="1:8" x14ac:dyDescent="0.3">
      <c r="A8" t="s">
        <v>7</v>
      </c>
      <c r="E8" t="s">
        <v>7</v>
      </c>
      <c r="G8" t="str">
        <f t="shared" si="0"/>
        <v>Prakash Dutta</v>
      </c>
      <c r="H8" t="str">
        <f t="shared" si="1"/>
        <v>Prakash Dutta</v>
      </c>
    </row>
    <row r="9" spans="1:8" x14ac:dyDescent="0.3">
      <c r="A9" t="s">
        <v>8</v>
      </c>
      <c r="E9" t="s">
        <v>8</v>
      </c>
      <c r="G9" t="str">
        <f t="shared" si="0"/>
        <v>Manisha Guha</v>
      </c>
      <c r="H9" t="str">
        <f t="shared" si="1"/>
        <v>Manisha Guha</v>
      </c>
    </row>
    <row r="10" spans="1:8" x14ac:dyDescent="0.3">
      <c r="A10" t="s">
        <v>288</v>
      </c>
      <c r="E10" t="s">
        <v>288</v>
      </c>
      <c r="G10" t="str">
        <f t="shared" si="0"/>
        <v>Arjun Reddy</v>
      </c>
      <c r="H10" t="str">
        <f t="shared" si="1"/>
        <v>Arjun Reddy</v>
      </c>
    </row>
    <row r="11" spans="1:8" x14ac:dyDescent="0.3">
      <c r="A11" t="s">
        <v>10</v>
      </c>
      <c r="E11" t="s">
        <v>10</v>
      </c>
      <c r="G11" t="str">
        <f t="shared" si="0"/>
        <v>Arjun Kapoor</v>
      </c>
      <c r="H11" t="str">
        <f t="shared" si="1"/>
        <v>Arjun Kapoor</v>
      </c>
    </row>
  </sheetData>
  <dataValidations count="1">
    <dataValidation type="custom" allowBlank="1" showInputMessage="1" showErrorMessage="1" sqref="A1:A11 E1:E11" xr:uid="{79866225-5C9C-426B-8775-BE9B691F3B1D}">
      <formula1>ISTEXT(A1)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F98-408C-438D-B882-C956F45EED7D}">
  <sheetPr codeName="Sheet5"/>
  <dimension ref="A1:H9"/>
  <sheetViews>
    <sheetView zoomScale="190" zoomScaleNormal="190" workbookViewId="0">
      <selection activeCell="D13" sqref="D13"/>
    </sheetView>
  </sheetViews>
  <sheetFormatPr defaultRowHeight="14.4" x14ac:dyDescent="0.3"/>
  <cols>
    <col min="1" max="1" width="10.5546875" bestFit="1" customWidth="1"/>
    <col min="2" max="2" width="9.33203125" bestFit="1" customWidth="1"/>
    <col min="7" max="7" width="10.5546875" bestFit="1" customWidth="1"/>
  </cols>
  <sheetData>
    <row r="1" spans="1:8" x14ac:dyDescent="0.3">
      <c r="A1" s="16" t="s">
        <v>60</v>
      </c>
      <c r="B1" s="16"/>
      <c r="G1" s="16" t="s">
        <v>61</v>
      </c>
      <c r="H1" s="16"/>
    </row>
    <row r="2" spans="1:8" x14ac:dyDescent="0.3">
      <c r="A2" t="s">
        <v>52</v>
      </c>
      <c r="B2" t="s">
        <v>62</v>
      </c>
      <c r="G2" t="s">
        <v>52</v>
      </c>
      <c r="H2" t="s">
        <v>62</v>
      </c>
    </row>
    <row r="3" spans="1:8" x14ac:dyDescent="0.3">
      <c r="A3" t="s">
        <v>53</v>
      </c>
      <c r="B3">
        <v>54</v>
      </c>
      <c r="G3" t="s">
        <v>53</v>
      </c>
      <c r="H3">
        <v>54</v>
      </c>
    </row>
    <row r="4" spans="1:8" x14ac:dyDescent="0.3">
      <c r="A4" t="s">
        <v>54</v>
      </c>
      <c r="B4">
        <v>65</v>
      </c>
      <c r="G4" t="s">
        <v>54</v>
      </c>
      <c r="H4">
        <v>65</v>
      </c>
    </row>
    <row r="5" spans="1:8" x14ac:dyDescent="0.3">
      <c r="A5" t="s">
        <v>55</v>
      </c>
      <c r="G5" t="s">
        <v>55</v>
      </c>
      <c r="H5">
        <v>78</v>
      </c>
    </row>
    <row r="6" spans="1:8" x14ac:dyDescent="0.3">
      <c r="A6" t="s">
        <v>56</v>
      </c>
      <c r="B6">
        <v>66</v>
      </c>
      <c r="G6" t="s">
        <v>56</v>
      </c>
      <c r="H6">
        <v>66</v>
      </c>
    </row>
    <row r="7" spans="1:8" x14ac:dyDescent="0.3">
      <c r="A7" t="s">
        <v>57</v>
      </c>
      <c r="B7">
        <v>76</v>
      </c>
      <c r="G7" t="s">
        <v>57</v>
      </c>
      <c r="H7">
        <v>76</v>
      </c>
    </row>
    <row r="8" spans="1:8" x14ac:dyDescent="0.3">
      <c r="A8" t="s">
        <v>58</v>
      </c>
      <c r="G8" t="s">
        <v>58</v>
      </c>
      <c r="H8">
        <v>56</v>
      </c>
    </row>
    <row r="9" spans="1:8" x14ac:dyDescent="0.3">
      <c r="A9" t="s">
        <v>59</v>
      </c>
      <c r="B9">
        <v>54</v>
      </c>
      <c r="G9" t="s">
        <v>59</v>
      </c>
      <c r="H9">
        <v>54</v>
      </c>
    </row>
  </sheetData>
  <mergeCells count="2">
    <mergeCell ref="A1:B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35EE-99EA-4F49-9970-799191533C09}">
  <sheetPr codeName="Sheet6"/>
  <dimension ref="A1:J10"/>
  <sheetViews>
    <sheetView zoomScale="190" zoomScaleNormal="190" workbookViewId="0">
      <selection activeCell="D12" sqref="D12"/>
    </sheetView>
  </sheetViews>
  <sheetFormatPr defaultRowHeight="14.4" x14ac:dyDescent="0.3"/>
  <sheetData>
    <row r="1" spans="1:10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H1" t="s">
        <v>68</v>
      </c>
      <c r="I1">
        <v>10</v>
      </c>
      <c r="J1">
        <v>-1</v>
      </c>
    </row>
    <row r="2" spans="1:10" x14ac:dyDescent="0.3">
      <c r="A2">
        <v>54</v>
      </c>
      <c r="B2">
        <v>64</v>
      </c>
      <c r="C2">
        <v>44</v>
      </c>
      <c r="D2">
        <v>540</v>
      </c>
      <c r="E2">
        <v>5.4</v>
      </c>
      <c r="F2">
        <v>-54</v>
      </c>
    </row>
    <row r="3" spans="1:10" x14ac:dyDescent="0.3">
      <c r="A3">
        <v>16</v>
      </c>
      <c r="B3">
        <v>26</v>
      </c>
      <c r="C3">
        <v>6</v>
      </c>
      <c r="D3">
        <v>160</v>
      </c>
      <c r="E3">
        <v>1.6</v>
      </c>
      <c r="F3">
        <v>-16</v>
      </c>
    </row>
    <row r="4" spans="1:10" x14ac:dyDescent="0.3">
      <c r="A4">
        <v>55</v>
      </c>
      <c r="B4">
        <v>65</v>
      </c>
      <c r="C4">
        <v>45</v>
      </c>
      <c r="D4">
        <v>550</v>
      </c>
      <c r="E4">
        <v>5.5</v>
      </c>
      <c r="F4">
        <v>-55</v>
      </c>
    </row>
    <row r="5" spans="1:10" x14ac:dyDescent="0.3">
      <c r="A5">
        <v>28</v>
      </c>
      <c r="B5">
        <v>38</v>
      </c>
      <c r="C5">
        <v>18</v>
      </c>
      <c r="D5">
        <v>280</v>
      </c>
      <c r="E5">
        <v>2.8</v>
      </c>
      <c r="F5">
        <v>-28</v>
      </c>
    </row>
    <row r="6" spans="1:10" x14ac:dyDescent="0.3">
      <c r="A6">
        <v>34</v>
      </c>
      <c r="B6">
        <v>44</v>
      </c>
      <c r="C6">
        <v>24</v>
      </c>
      <c r="D6">
        <v>340</v>
      </c>
      <c r="E6">
        <v>3.4</v>
      </c>
      <c r="F6">
        <v>-34</v>
      </c>
    </row>
    <row r="7" spans="1:10" x14ac:dyDescent="0.3">
      <c r="A7">
        <v>55</v>
      </c>
      <c r="B7">
        <v>65</v>
      </c>
      <c r="C7">
        <v>45</v>
      </c>
      <c r="D7">
        <v>550</v>
      </c>
      <c r="E7">
        <v>5.5</v>
      </c>
      <c r="F7">
        <v>-55</v>
      </c>
    </row>
    <row r="8" spans="1:10" x14ac:dyDescent="0.3">
      <c r="A8">
        <v>63</v>
      </c>
      <c r="B8">
        <v>73</v>
      </c>
      <c r="C8">
        <v>53</v>
      </c>
      <c r="D8">
        <v>630</v>
      </c>
      <c r="E8">
        <v>6.3</v>
      </c>
      <c r="F8">
        <v>-63</v>
      </c>
    </row>
    <row r="9" spans="1:10" x14ac:dyDescent="0.3">
      <c r="A9">
        <v>28</v>
      </c>
      <c r="B9">
        <v>38</v>
      </c>
      <c r="C9">
        <v>18</v>
      </c>
      <c r="D9">
        <v>280</v>
      </c>
      <c r="E9">
        <v>2.8</v>
      </c>
      <c r="F9">
        <v>-28</v>
      </c>
    </row>
    <row r="10" spans="1:10" x14ac:dyDescent="0.3">
      <c r="A10">
        <v>52</v>
      </c>
      <c r="B10">
        <v>62</v>
      </c>
      <c r="C10">
        <v>42</v>
      </c>
      <c r="D10">
        <v>520</v>
      </c>
      <c r="E10">
        <v>5.2</v>
      </c>
      <c r="F10">
        <v>-52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84E8-5ED5-4908-B896-9965F809130A}">
  <sheetPr codeName="Sheet7"/>
  <dimension ref="A1:Y10"/>
  <sheetViews>
    <sheetView topLeftCell="N1" zoomScale="190" zoomScaleNormal="190" workbookViewId="0">
      <selection activeCell="S3" sqref="S3"/>
    </sheetView>
  </sheetViews>
  <sheetFormatPr defaultRowHeight="14.4" x14ac:dyDescent="0.3"/>
  <cols>
    <col min="5" max="5" width="10.77734375" bestFit="1" customWidth="1"/>
    <col min="9" max="9" width="13.77734375" bestFit="1" customWidth="1"/>
    <col min="18" max="18" width="10" bestFit="1" customWidth="1"/>
  </cols>
  <sheetData>
    <row r="1" spans="1:25" x14ac:dyDescent="0.3">
      <c r="A1" t="s">
        <v>63</v>
      </c>
      <c r="B1" t="s">
        <v>69</v>
      </c>
      <c r="C1" t="s">
        <v>70</v>
      </c>
      <c r="D1" t="s">
        <v>71</v>
      </c>
      <c r="E1" t="s">
        <v>72</v>
      </c>
      <c r="G1" t="s">
        <v>63</v>
      </c>
      <c r="H1" t="s">
        <v>73</v>
      </c>
      <c r="I1" t="s">
        <v>74</v>
      </c>
      <c r="J1" t="s">
        <v>290</v>
      </c>
      <c r="K1" t="s">
        <v>63</v>
      </c>
      <c r="L1" t="s">
        <v>86</v>
      </c>
      <c r="N1" t="s">
        <v>63</v>
      </c>
      <c r="O1" t="s">
        <v>291</v>
      </c>
      <c r="Q1" t="s">
        <v>63</v>
      </c>
      <c r="R1" t="s">
        <v>94</v>
      </c>
      <c r="S1" t="s">
        <v>95</v>
      </c>
      <c r="U1" t="s">
        <v>63</v>
      </c>
      <c r="V1" t="s">
        <v>96</v>
      </c>
      <c r="X1" t="s">
        <v>63</v>
      </c>
      <c r="Y1" t="s">
        <v>175</v>
      </c>
    </row>
    <row r="2" spans="1:25" x14ac:dyDescent="0.3">
      <c r="A2">
        <v>5.46</v>
      </c>
      <c r="B2">
        <f>INT(A2)</f>
        <v>5</v>
      </c>
      <c r="C2">
        <f>ROUND(A2,0)</f>
        <v>5</v>
      </c>
      <c r="D2">
        <f>ROUNDUP(A2,1)</f>
        <v>5.5</v>
      </c>
      <c r="E2">
        <f>ROUNDDOWN(A2,0)</f>
        <v>5</v>
      </c>
      <c r="G2">
        <v>4</v>
      </c>
      <c r="H2">
        <v>2</v>
      </c>
      <c r="I2">
        <f>POWER(G2,H2)</f>
        <v>16</v>
      </c>
      <c r="J2">
        <f>G2^H2</f>
        <v>16</v>
      </c>
      <c r="K2">
        <v>4</v>
      </c>
      <c r="L2" t="str">
        <f>ROMAN(K2)</f>
        <v>IV</v>
      </c>
      <c r="N2" t="s">
        <v>87</v>
      </c>
      <c r="O2">
        <f>_xlfn.ARABIC(N2)</f>
        <v>4</v>
      </c>
      <c r="Q2">
        <v>4</v>
      </c>
      <c r="R2" t="str">
        <f>REPT("-",Q2)</f>
        <v>----</v>
      </c>
      <c r="U2">
        <v>25</v>
      </c>
      <c r="V2">
        <f>SQRT(U2)</f>
        <v>5</v>
      </c>
      <c r="X2">
        <v>-25</v>
      </c>
      <c r="Y2">
        <f>ABS(X2)</f>
        <v>25</v>
      </c>
    </row>
    <row r="3" spans="1:25" x14ac:dyDescent="0.3">
      <c r="A3">
        <v>1.6</v>
      </c>
      <c r="B3">
        <f t="shared" ref="B3:B10" si="0">INT(A3)</f>
        <v>1</v>
      </c>
      <c r="C3">
        <f t="shared" ref="C3:C10" si="1">ROUND(A3,0)</f>
        <v>2</v>
      </c>
      <c r="D3">
        <f t="shared" ref="D3:D10" si="2">ROUNDUP(A3,1)</f>
        <v>1.6</v>
      </c>
      <c r="E3">
        <f t="shared" ref="E3:E10" si="3">ROUNDDOWN(A3,0)</f>
        <v>1</v>
      </c>
      <c r="G3">
        <v>6</v>
      </c>
      <c r="H3">
        <v>3</v>
      </c>
      <c r="I3">
        <f t="shared" ref="I3:I9" si="4">POWER(G3,H3)</f>
        <v>216</v>
      </c>
      <c r="J3">
        <f t="shared" ref="J3:J9" si="5">G3^H3</f>
        <v>216</v>
      </c>
      <c r="K3">
        <v>6</v>
      </c>
      <c r="L3" t="str">
        <f t="shared" ref="L3:L9" si="6">ROMAN(K3)</f>
        <v>VI</v>
      </c>
      <c r="N3" t="s">
        <v>88</v>
      </c>
      <c r="O3">
        <f t="shared" ref="O3:O9" si="7">_xlfn.ARABIC(N3)</f>
        <v>6</v>
      </c>
      <c r="Q3">
        <v>6</v>
      </c>
      <c r="R3" t="str">
        <f t="shared" ref="R3:R9" si="8">REPT("-",Q3)</f>
        <v>------</v>
      </c>
      <c r="U3">
        <v>4</v>
      </c>
      <c r="V3">
        <f t="shared" ref="V3:V9" si="9">SQRT(U3)</f>
        <v>2</v>
      </c>
      <c r="X3">
        <v>-4</v>
      </c>
      <c r="Y3">
        <f t="shared" ref="Y3:Y9" si="10">ABS(X3)</f>
        <v>4</v>
      </c>
    </row>
    <row r="4" spans="1:25" x14ac:dyDescent="0.3">
      <c r="A4">
        <v>5.5</v>
      </c>
      <c r="B4">
        <f t="shared" si="0"/>
        <v>5</v>
      </c>
      <c r="C4">
        <f t="shared" si="1"/>
        <v>6</v>
      </c>
      <c r="D4">
        <f t="shared" si="2"/>
        <v>5.5</v>
      </c>
      <c r="E4">
        <f t="shared" si="3"/>
        <v>5</v>
      </c>
      <c r="G4">
        <v>2</v>
      </c>
      <c r="H4">
        <v>3</v>
      </c>
      <c r="I4">
        <f t="shared" si="4"/>
        <v>8</v>
      </c>
      <c r="J4">
        <f t="shared" si="5"/>
        <v>8</v>
      </c>
      <c r="K4">
        <v>2</v>
      </c>
      <c r="L4" t="str">
        <f t="shared" si="6"/>
        <v>II</v>
      </c>
      <c r="N4" t="s">
        <v>89</v>
      </c>
      <c r="O4">
        <f t="shared" si="7"/>
        <v>2</v>
      </c>
      <c r="Q4">
        <v>2</v>
      </c>
      <c r="R4" t="str">
        <f t="shared" si="8"/>
        <v>--</v>
      </c>
      <c r="U4">
        <v>16</v>
      </c>
      <c r="V4">
        <f t="shared" si="9"/>
        <v>4</v>
      </c>
      <c r="X4">
        <v>-16</v>
      </c>
      <c r="Y4">
        <f t="shared" si="10"/>
        <v>16</v>
      </c>
    </row>
    <row r="5" spans="1:25" x14ac:dyDescent="0.3">
      <c r="A5">
        <v>2.8</v>
      </c>
      <c r="B5">
        <f t="shared" si="0"/>
        <v>2</v>
      </c>
      <c r="C5">
        <f t="shared" si="1"/>
        <v>3</v>
      </c>
      <c r="D5">
        <f t="shared" si="2"/>
        <v>2.8</v>
      </c>
      <c r="E5">
        <f t="shared" si="3"/>
        <v>2</v>
      </c>
      <c r="G5">
        <v>8</v>
      </c>
      <c r="H5">
        <v>2</v>
      </c>
      <c r="I5">
        <f t="shared" si="4"/>
        <v>64</v>
      </c>
      <c r="J5">
        <f t="shared" si="5"/>
        <v>64</v>
      </c>
      <c r="K5">
        <v>8</v>
      </c>
      <c r="L5" t="str">
        <f t="shared" si="6"/>
        <v>VIII</v>
      </c>
      <c r="N5" t="s">
        <v>90</v>
      </c>
      <c r="O5">
        <f t="shared" si="7"/>
        <v>8</v>
      </c>
      <c r="Q5">
        <v>8</v>
      </c>
      <c r="R5" t="str">
        <f t="shared" si="8"/>
        <v>--------</v>
      </c>
      <c r="U5">
        <v>125</v>
      </c>
      <c r="V5">
        <f t="shared" si="9"/>
        <v>11.180339887498949</v>
      </c>
      <c r="X5">
        <v>-125</v>
      </c>
      <c r="Y5">
        <f t="shared" si="10"/>
        <v>125</v>
      </c>
    </row>
    <row r="6" spans="1:25" x14ac:dyDescent="0.3">
      <c r="A6">
        <v>3.4</v>
      </c>
      <c r="B6">
        <f t="shared" si="0"/>
        <v>3</v>
      </c>
      <c r="C6">
        <f t="shared" si="1"/>
        <v>3</v>
      </c>
      <c r="D6">
        <f t="shared" si="2"/>
        <v>3.4</v>
      </c>
      <c r="E6">
        <f t="shared" si="3"/>
        <v>3</v>
      </c>
      <c r="G6">
        <v>5</v>
      </c>
      <c r="H6">
        <v>2</v>
      </c>
      <c r="I6">
        <f t="shared" si="4"/>
        <v>25</v>
      </c>
      <c r="J6">
        <f t="shared" si="5"/>
        <v>25</v>
      </c>
      <c r="K6">
        <v>5</v>
      </c>
      <c r="L6" t="str">
        <f t="shared" si="6"/>
        <v>V</v>
      </c>
      <c r="N6" t="s">
        <v>91</v>
      </c>
      <c r="O6">
        <f t="shared" si="7"/>
        <v>5</v>
      </c>
      <c r="Q6">
        <v>5</v>
      </c>
      <c r="R6" t="str">
        <f t="shared" si="8"/>
        <v>-----</v>
      </c>
      <c r="U6">
        <v>625</v>
      </c>
      <c r="V6">
        <f t="shared" si="9"/>
        <v>25</v>
      </c>
      <c r="X6">
        <v>-625</v>
      </c>
      <c r="Y6">
        <f t="shared" si="10"/>
        <v>625</v>
      </c>
    </row>
    <row r="7" spans="1:25" x14ac:dyDescent="0.3">
      <c r="A7">
        <v>5.5</v>
      </c>
      <c r="B7">
        <f t="shared" si="0"/>
        <v>5</v>
      </c>
      <c r="C7">
        <f t="shared" si="1"/>
        <v>6</v>
      </c>
      <c r="D7">
        <f t="shared" si="2"/>
        <v>5.5</v>
      </c>
      <c r="E7">
        <f t="shared" si="3"/>
        <v>5</v>
      </c>
      <c r="G7">
        <v>9</v>
      </c>
      <c r="H7">
        <v>3</v>
      </c>
      <c r="I7">
        <f t="shared" si="4"/>
        <v>729</v>
      </c>
      <c r="J7">
        <f t="shared" si="5"/>
        <v>729</v>
      </c>
      <c r="K7">
        <v>9</v>
      </c>
      <c r="L7" t="str">
        <f t="shared" si="6"/>
        <v>IX</v>
      </c>
      <c r="N7" t="s">
        <v>92</v>
      </c>
      <c r="O7">
        <f t="shared" si="7"/>
        <v>9</v>
      </c>
      <c r="Q7">
        <v>9</v>
      </c>
      <c r="R7" t="str">
        <f t="shared" si="8"/>
        <v>---------</v>
      </c>
      <c r="U7">
        <v>81</v>
      </c>
      <c r="V7">
        <f t="shared" si="9"/>
        <v>9</v>
      </c>
      <c r="X7">
        <v>-81</v>
      </c>
      <c r="Y7">
        <f t="shared" si="10"/>
        <v>81</v>
      </c>
    </row>
    <row r="8" spans="1:25" x14ac:dyDescent="0.3">
      <c r="A8">
        <v>6.3</v>
      </c>
      <c r="B8">
        <f t="shared" si="0"/>
        <v>6</v>
      </c>
      <c r="C8">
        <f t="shared" si="1"/>
        <v>6</v>
      </c>
      <c r="D8">
        <f t="shared" si="2"/>
        <v>6.3</v>
      </c>
      <c r="E8">
        <f t="shared" si="3"/>
        <v>6</v>
      </c>
      <c r="G8">
        <v>2</v>
      </c>
      <c r="H8">
        <v>3</v>
      </c>
      <c r="I8">
        <f t="shared" si="4"/>
        <v>8</v>
      </c>
      <c r="J8">
        <f t="shared" si="5"/>
        <v>8</v>
      </c>
      <c r="K8">
        <v>2</v>
      </c>
      <c r="L8" t="str">
        <f t="shared" si="6"/>
        <v>II</v>
      </c>
      <c r="N8" t="s">
        <v>89</v>
      </c>
      <c r="O8">
        <f t="shared" si="7"/>
        <v>2</v>
      </c>
      <c r="Q8">
        <v>2</v>
      </c>
      <c r="R8" t="str">
        <f t="shared" si="8"/>
        <v>--</v>
      </c>
      <c r="U8">
        <v>36</v>
      </c>
      <c r="V8">
        <f t="shared" si="9"/>
        <v>6</v>
      </c>
      <c r="X8">
        <v>-36</v>
      </c>
      <c r="Y8">
        <f t="shared" si="10"/>
        <v>36</v>
      </c>
    </row>
    <row r="9" spans="1:25" x14ac:dyDescent="0.3">
      <c r="A9">
        <v>2.8</v>
      </c>
      <c r="B9">
        <f t="shared" si="0"/>
        <v>2</v>
      </c>
      <c r="C9">
        <f t="shared" si="1"/>
        <v>3</v>
      </c>
      <c r="D9">
        <f t="shared" si="2"/>
        <v>2.8</v>
      </c>
      <c r="E9">
        <f t="shared" si="3"/>
        <v>2</v>
      </c>
      <c r="G9">
        <v>7</v>
      </c>
      <c r="H9">
        <v>2</v>
      </c>
      <c r="I9">
        <f t="shared" si="4"/>
        <v>49</v>
      </c>
      <c r="J9">
        <f t="shared" si="5"/>
        <v>49</v>
      </c>
      <c r="K9">
        <v>7</v>
      </c>
      <c r="L9" t="str">
        <f t="shared" si="6"/>
        <v>VII</v>
      </c>
      <c r="N9" t="s">
        <v>93</v>
      </c>
      <c r="O9">
        <f t="shared" si="7"/>
        <v>7</v>
      </c>
      <c r="Q9">
        <v>7</v>
      </c>
      <c r="R9" t="str">
        <f t="shared" si="8"/>
        <v>-------</v>
      </c>
      <c r="U9">
        <v>49</v>
      </c>
      <c r="V9">
        <f t="shared" si="9"/>
        <v>7</v>
      </c>
      <c r="X9">
        <v>-49</v>
      </c>
      <c r="Y9">
        <f t="shared" si="10"/>
        <v>49</v>
      </c>
    </row>
    <row r="10" spans="1:25" x14ac:dyDescent="0.3">
      <c r="A10">
        <v>5.2</v>
      </c>
      <c r="B10">
        <f t="shared" si="0"/>
        <v>5</v>
      </c>
      <c r="C10">
        <f t="shared" si="1"/>
        <v>5</v>
      </c>
      <c r="D10">
        <f t="shared" si="2"/>
        <v>5.2</v>
      </c>
      <c r="E10">
        <f t="shared" si="3"/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0B8A-933F-4454-B6E1-803F16D7713B}">
  <sheetPr codeName="Sheet8"/>
  <dimension ref="A1:L26"/>
  <sheetViews>
    <sheetView topLeftCell="C1" zoomScale="120" zoomScaleNormal="120" workbookViewId="0">
      <selection activeCell="D6" sqref="D6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5.88671875" customWidth="1"/>
    <col min="4" max="4" width="9.77734375" bestFit="1" customWidth="1"/>
    <col min="5" max="5" width="6.77734375" bestFit="1" customWidth="1"/>
    <col min="6" max="6" width="11.109375" bestFit="1" customWidth="1"/>
    <col min="7" max="7" width="10.77734375" bestFit="1" customWidth="1"/>
    <col min="8" max="8" width="11" customWidth="1"/>
    <col min="9" max="9" width="12.21875" bestFit="1" customWidth="1"/>
    <col min="10" max="10" width="13.109375" customWidth="1"/>
    <col min="11" max="11" width="27.5546875" bestFit="1" customWidth="1"/>
    <col min="12" max="12" width="69.21875" bestFit="1" customWidth="1"/>
  </cols>
  <sheetData>
    <row r="1" spans="1:12" x14ac:dyDescent="0.3">
      <c r="A1" s="1" t="s">
        <v>97</v>
      </c>
      <c r="B1" s="1" t="s">
        <v>0</v>
      </c>
      <c r="C1" s="1" t="s">
        <v>98</v>
      </c>
      <c r="D1" s="1" t="s">
        <v>99</v>
      </c>
      <c r="E1" s="1" t="s">
        <v>52</v>
      </c>
      <c r="F1" s="1" t="s">
        <v>100</v>
      </c>
      <c r="G1" s="2" t="s">
        <v>101</v>
      </c>
      <c r="H1" s="1" t="s">
        <v>304</v>
      </c>
      <c r="K1">
        <v>10000</v>
      </c>
    </row>
    <row r="2" spans="1:12" x14ac:dyDescent="0.3">
      <c r="A2">
        <v>1</v>
      </c>
      <c r="B2" t="s">
        <v>1</v>
      </c>
      <c r="C2" t="s">
        <v>102</v>
      </c>
      <c r="D2" t="s">
        <v>103</v>
      </c>
      <c r="E2" t="s">
        <v>104</v>
      </c>
      <c r="F2" t="s">
        <v>105</v>
      </c>
      <c r="G2" s="3">
        <v>10000</v>
      </c>
      <c r="H2">
        <f>RANK(G2,G2:G21)</f>
        <v>8</v>
      </c>
    </row>
    <row r="3" spans="1:12" x14ac:dyDescent="0.3">
      <c r="A3">
        <v>2</v>
      </c>
      <c r="B3" t="s">
        <v>2</v>
      </c>
      <c r="C3" t="s">
        <v>106</v>
      </c>
      <c r="D3" t="s">
        <v>107</v>
      </c>
      <c r="E3" t="s">
        <v>108</v>
      </c>
      <c r="F3" t="s">
        <v>109</v>
      </c>
      <c r="G3" s="3">
        <v>12000</v>
      </c>
      <c r="I3" t="s">
        <v>292</v>
      </c>
      <c r="J3" s="3">
        <f>SUM(G2:G21)</f>
        <v>184600</v>
      </c>
      <c r="K3" s="3" t="str">
        <f ca="1">_xlfn.FORMULATEXT(J3)</f>
        <v>=SUM(G2:G21)</v>
      </c>
    </row>
    <row r="4" spans="1:12" x14ac:dyDescent="0.3">
      <c r="A4">
        <v>3</v>
      </c>
      <c r="B4" t="s">
        <v>3</v>
      </c>
      <c r="C4" t="s">
        <v>110</v>
      </c>
      <c r="E4" t="s">
        <v>108</v>
      </c>
      <c r="F4" t="s">
        <v>112</v>
      </c>
      <c r="G4" s="3">
        <v>11250</v>
      </c>
      <c r="I4" t="s">
        <v>293</v>
      </c>
      <c r="J4" s="3">
        <f>AVERAGE(G2:G21)</f>
        <v>9230</v>
      </c>
      <c r="K4" s="3" t="str">
        <f t="shared" ref="K4:K21" ca="1" si="0">_xlfn.FORMULATEXT(J4)</f>
        <v>=AVERAGE(G2:G21)</v>
      </c>
    </row>
    <row r="5" spans="1:12" x14ac:dyDescent="0.3">
      <c r="A5">
        <v>4</v>
      </c>
      <c r="B5" t="s">
        <v>4</v>
      </c>
      <c r="C5" t="s">
        <v>113</v>
      </c>
      <c r="D5" t="s">
        <v>114</v>
      </c>
      <c r="E5" t="s">
        <v>115</v>
      </c>
      <c r="F5" t="s">
        <v>116</v>
      </c>
      <c r="G5" s="3">
        <v>12000</v>
      </c>
      <c r="I5" t="s">
        <v>294</v>
      </c>
      <c r="J5" s="3">
        <f>MAX(G2:G21)</f>
        <v>16250</v>
      </c>
      <c r="K5" s="3" t="str">
        <f t="shared" ca="1" si="0"/>
        <v>=MAX(G2:G21)</v>
      </c>
    </row>
    <row r="6" spans="1:12" x14ac:dyDescent="0.3">
      <c r="A6">
        <v>5</v>
      </c>
      <c r="B6" t="s">
        <v>5</v>
      </c>
      <c r="D6" t="s">
        <v>107</v>
      </c>
      <c r="E6" t="s">
        <v>108</v>
      </c>
      <c r="F6" t="s">
        <v>105</v>
      </c>
      <c r="G6" s="3">
        <v>16250</v>
      </c>
      <c r="I6" t="s">
        <v>295</v>
      </c>
      <c r="J6" s="3">
        <f>MIN(G2:G21)</f>
        <v>4500</v>
      </c>
      <c r="K6" s="3" t="str">
        <f t="shared" ca="1" si="0"/>
        <v>=MIN(G2:G21)</v>
      </c>
    </row>
    <row r="7" spans="1:12" x14ac:dyDescent="0.3">
      <c r="A7">
        <v>6</v>
      </c>
      <c r="B7" t="s">
        <v>6</v>
      </c>
      <c r="C7" t="s">
        <v>117</v>
      </c>
      <c r="D7" t="s">
        <v>118</v>
      </c>
      <c r="E7" t="s">
        <v>119</v>
      </c>
      <c r="F7" t="s">
        <v>109</v>
      </c>
      <c r="G7" s="3">
        <v>6400</v>
      </c>
      <c r="I7" t="s">
        <v>296</v>
      </c>
      <c r="J7">
        <f>COUNT(G2:G21)</f>
        <v>20</v>
      </c>
      <c r="K7" s="3" t="str">
        <f t="shared" ca="1" si="0"/>
        <v>=COUNT(G2:G21)</v>
      </c>
    </row>
    <row r="8" spans="1:12" x14ac:dyDescent="0.3">
      <c r="A8">
        <v>7</v>
      </c>
      <c r="B8" t="s">
        <v>7</v>
      </c>
      <c r="C8" t="s">
        <v>120</v>
      </c>
      <c r="D8" t="s">
        <v>121</v>
      </c>
      <c r="E8" t="s">
        <v>119</v>
      </c>
      <c r="F8" t="s">
        <v>112</v>
      </c>
      <c r="G8" s="3">
        <v>4500</v>
      </c>
      <c r="I8" t="s">
        <v>297</v>
      </c>
      <c r="J8">
        <f>COUNTA(B2:B21)</f>
        <v>20</v>
      </c>
      <c r="K8" s="3" t="str">
        <f t="shared" ca="1" si="0"/>
        <v>=COUNTA(B2:B21)</v>
      </c>
      <c r="L8" t="s">
        <v>149</v>
      </c>
    </row>
    <row r="9" spans="1:12" x14ac:dyDescent="0.3">
      <c r="A9">
        <v>8</v>
      </c>
      <c r="B9" t="s">
        <v>8</v>
      </c>
      <c r="C9" t="s">
        <v>122</v>
      </c>
      <c r="D9" t="s">
        <v>121</v>
      </c>
      <c r="E9" t="s">
        <v>119</v>
      </c>
      <c r="F9" t="s">
        <v>116</v>
      </c>
      <c r="G9" s="3">
        <v>6275</v>
      </c>
      <c r="I9" t="s">
        <v>298</v>
      </c>
      <c r="J9">
        <f>COUNTBLANK(C2:C21)</f>
        <v>3</v>
      </c>
      <c r="K9" s="3" t="str">
        <f t="shared" ca="1" si="0"/>
        <v>=COUNTBLANK(C2:C21)</v>
      </c>
      <c r="L9" t="s">
        <v>150</v>
      </c>
    </row>
    <row r="10" spans="1:12" x14ac:dyDescent="0.3">
      <c r="A10">
        <v>9</v>
      </c>
      <c r="B10" t="s">
        <v>9</v>
      </c>
      <c r="C10" t="s">
        <v>123</v>
      </c>
      <c r="D10" t="s">
        <v>103</v>
      </c>
      <c r="E10" t="s">
        <v>104</v>
      </c>
      <c r="F10" t="s">
        <v>105</v>
      </c>
      <c r="G10" s="3">
        <v>6250</v>
      </c>
      <c r="I10" t="s">
        <v>299</v>
      </c>
      <c r="J10">
        <f>COUNTIF(G2:G21,"&gt;10000")</f>
        <v>7</v>
      </c>
      <c r="K10" s="3" t="str">
        <f t="shared" ca="1" si="0"/>
        <v>=COUNTIF(G2:G21,"&gt;10000")</v>
      </c>
      <c r="L10" t="s">
        <v>151</v>
      </c>
    </row>
    <row r="11" spans="1:12" x14ac:dyDescent="0.3">
      <c r="A11">
        <v>10</v>
      </c>
      <c r="B11" t="s">
        <v>10</v>
      </c>
      <c r="D11" t="s">
        <v>124</v>
      </c>
      <c r="E11" t="s">
        <v>115</v>
      </c>
      <c r="F11" t="s">
        <v>109</v>
      </c>
      <c r="G11" s="3">
        <v>8750</v>
      </c>
      <c r="I11" t="s">
        <v>299</v>
      </c>
      <c r="J11">
        <f>COUNTIF(G2:G21,"&lt;=10000")</f>
        <v>13</v>
      </c>
      <c r="K11" s="3" t="str">
        <f t="shared" ca="1" si="0"/>
        <v>=COUNTIF(G2:G21,"&lt;=10000")</v>
      </c>
    </row>
    <row r="12" spans="1:12" x14ac:dyDescent="0.3">
      <c r="A12">
        <v>11</v>
      </c>
      <c r="B12" t="s">
        <v>125</v>
      </c>
      <c r="C12" t="s">
        <v>126</v>
      </c>
      <c r="D12" t="s">
        <v>124</v>
      </c>
      <c r="E12" t="s">
        <v>115</v>
      </c>
      <c r="F12" t="s">
        <v>112</v>
      </c>
      <c r="G12" s="3">
        <v>11250</v>
      </c>
      <c r="I12" t="s">
        <v>299</v>
      </c>
      <c r="J12">
        <f>COUNTIF(F2:F21,F2)</f>
        <v>5</v>
      </c>
      <c r="K12" s="3" t="str">
        <f t="shared" ca="1" si="0"/>
        <v>=COUNTIF(F2:F21,F2)</v>
      </c>
    </row>
    <row r="13" spans="1:12" x14ac:dyDescent="0.3">
      <c r="A13">
        <v>12</v>
      </c>
      <c r="B13" t="s">
        <v>127</v>
      </c>
      <c r="C13" t="s">
        <v>128</v>
      </c>
      <c r="D13" t="s">
        <v>129</v>
      </c>
      <c r="E13" t="s">
        <v>115</v>
      </c>
      <c r="F13" t="s">
        <v>116</v>
      </c>
      <c r="G13" s="3">
        <v>10000</v>
      </c>
      <c r="I13" t="s">
        <v>300</v>
      </c>
      <c r="J13">
        <f>SUMIF(F2:F21,F2,G2:G21)</f>
        <v>58750</v>
      </c>
      <c r="K13" s="3" t="str">
        <f t="shared" ca="1" si="0"/>
        <v>=SUMIF(F2:F21,F2,G2:G21)</v>
      </c>
    </row>
    <row r="14" spans="1:12" x14ac:dyDescent="0.3">
      <c r="A14">
        <v>13</v>
      </c>
      <c r="B14" t="s">
        <v>130</v>
      </c>
      <c r="C14" t="s">
        <v>106</v>
      </c>
      <c r="D14" t="s">
        <v>131</v>
      </c>
      <c r="E14" t="s">
        <v>115</v>
      </c>
      <c r="F14" t="s">
        <v>105</v>
      </c>
      <c r="G14" s="3">
        <v>16250</v>
      </c>
      <c r="I14" t="s">
        <v>301</v>
      </c>
      <c r="J14">
        <f>AVERAGEIF(F2:F21,F2,G2:G21)</f>
        <v>11750</v>
      </c>
      <c r="K14" s="3" t="str">
        <f t="shared" ca="1" si="0"/>
        <v>=AVERAGEIF(F2:F21,F2,G2:G21)</v>
      </c>
    </row>
    <row r="15" spans="1:12" x14ac:dyDescent="0.3">
      <c r="A15">
        <v>14</v>
      </c>
      <c r="B15" t="s">
        <v>132</v>
      </c>
      <c r="C15" t="s">
        <v>110</v>
      </c>
      <c r="D15" t="s">
        <v>129</v>
      </c>
      <c r="E15" t="s">
        <v>115</v>
      </c>
      <c r="F15" t="s">
        <v>109</v>
      </c>
      <c r="G15" s="3">
        <v>6400</v>
      </c>
      <c r="I15" t="s">
        <v>299</v>
      </c>
      <c r="J15">
        <f>COUNTIF(D2:D21,D12)</f>
        <v>2</v>
      </c>
      <c r="K15" s="3" t="str">
        <f t="shared" ca="1" si="0"/>
        <v>=COUNTIF(D2:D21,D12)</v>
      </c>
    </row>
    <row r="16" spans="1:12" x14ac:dyDescent="0.3">
      <c r="A16">
        <v>15</v>
      </c>
      <c r="B16" t="s">
        <v>133</v>
      </c>
      <c r="C16" t="s">
        <v>134</v>
      </c>
      <c r="D16" t="s">
        <v>107</v>
      </c>
      <c r="E16" t="s">
        <v>108</v>
      </c>
      <c r="F16" t="s">
        <v>112</v>
      </c>
      <c r="G16" s="3">
        <v>4500</v>
      </c>
      <c r="I16" t="s">
        <v>302</v>
      </c>
      <c r="J16">
        <f>LARGE(G2:G21,4)</f>
        <v>12000</v>
      </c>
      <c r="K16" s="3" t="str">
        <f t="shared" ca="1" si="0"/>
        <v>=LARGE(G2:G21,4)</v>
      </c>
    </row>
    <row r="17" spans="1:11" x14ac:dyDescent="0.3">
      <c r="A17">
        <v>16</v>
      </c>
      <c r="B17" t="s">
        <v>135</v>
      </c>
      <c r="D17" t="s">
        <v>129</v>
      </c>
      <c r="E17" t="s">
        <v>115</v>
      </c>
      <c r="F17" t="s">
        <v>116</v>
      </c>
      <c r="G17" s="3">
        <v>6275</v>
      </c>
      <c r="I17" t="s">
        <v>303</v>
      </c>
      <c r="J17">
        <f>SMALL(G2:G21,4)</f>
        <v>6250</v>
      </c>
      <c r="K17" s="3" t="str">
        <f t="shared" ca="1" si="0"/>
        <v>=SMALL(G2:G21,4)</v>
      </c>
    </row>
    <row r="18" spans="1:11" x14ac:dyDescent="0.3">
      <c r="A18">
        <v>17</v>
      </c>
      <c r="B18" t="s">
        <v>136</v>
      </c>
      <c r="C18" t="s">
        <v>137</v>
      </c>
      <c r="D18" t="s">
        <v>103</v>
      </c>
      <c r="E18" t="s">
        <v>104</v>
      </c>
      <c r="F18" t="s">
        <v>138</v>
      </c>
      <c r="G18" s="3">
        <v>6250</v>
      </c>
      <c r="I18">
        <v>6275</v>
      </c>
      <c r="J18">
        <f>RANK(G9,G2:G21)</f>
        <v>15</v>
      </c>
      <c r="K18" s="3" t="str">
        <f t="shared" ca="1" si="0"/>
        <v>=RANK(G9,G2:G21)</v>
      </c>
    </row>
    <row r="19" spans="1:11" x14ac:dyDescent="0.3">
      <c r="A19">
        <v>18</v>
      </c>
      <c r="B19" t="s">
        <v>139</v>
      </c>
      <c r="C19" t="s">
        <v>140</v>
      </c>
      <c r="D19" t="s">
        <v>103</v>
      </c>
      <c r="E19" t="s">
        <v>104</v>
      </c>
      <c r="F19" t="s">
        <v>116</v>
      </c>
      <c r="G19" s="3">
        <v>8750</v>
      </c>
      <c r="K19" s="3" t="e">
        <f t="shared" ca="1" si="0"/>
        <v>#N/A</v>
      </c>
    </row>
    <row r="20" spans="1:11" x14ac:dyDescent="0.3">
      <c r="A20">
        <v>19</v>
      </c>
      <c r="B20" t="s">
        <v>141</v>
      </c>
      <c r="C20" t="s">
        <v>142</v>
      </c>
      <c r="D20" t="s">
        <v>143</v>
      </c>
      <c r="E20" t="s">
        <v>104</v>
      </c>
      <c r="F20" t="s">
        <v>138</v>
      </c>
      <c r="G20" s="3">
        <v>11250</v>
      </c>
      <c r="J20">
        <f>RANK(I18,G2:G21,1)</f>
        <v>5</v>
      </c>
      <c r="K20" s="3" t="str">
        <f t="shared" ca="1" si="0"/>
        <v>=RANK(I18,G2:G21,1)</v>
      </c>
    </row>
    <row r="21" spans="1:11" x14ac:dyDescent="0.3">
      <c r="A21">
        <v>20</v>
      </c>
      <c r="B21" t="s">
        <v>144</v>
      </c>
      <c r="C21" t="s">
        <v>145</v>
      </c>
      <c r="D21" t="s">
        <v>111</v>
      </c>
      <c r="E21" t="s">
        <v>108</v>
      </c>
      <c r="F21" t="s">
        <v>105</v>
      </c>
      <c r="G21" s="3">
        <v>10000</v>
      </c>
      <c r="K21" s="3" t="e">
        <f t="shared" ca="1" si="0"/>
        <v>#N/A</v>
      </c>
    </row>
    <row r="22" spans="1:11" x14ac:dyDescent="0.3">
      <c r="I22" t="s">
        <v>146</v>
      </c>
      <c r="J22">
        <f>SUMIFS(G2:G21,F2:F21,"Training",E2:E21,"N")</f>
        <v>26250</v>
      </c>
      <c r="K22" s="3" t="str">
        <f ca="1">_xlfn.FORMULATEXT(J22)</f>
        <v>=SUMIFS(G2:G21,F2:F21,"Training",E2:E21,"N")</v>
      </c>
    </row>
    <row r="23" spans="1:11" x14ac:dyDescent="0.3">
      <c r="I23" t="s">
        <v>147</v>
      </c>
      <c r="J23">
        <f>COUNTIFS(F2:F21,"Training",E2:E21,"S")</f>
        <v>1</v>
      </c>
      <c r="K23" s="3" t="str">
        <f t="shared" ref="K23:K26" ca="1" si="1">_xlfn.FORMULATEXT(J23)</f>
        <v>=COUNTIFS(F2:F21,"Training",E2:E21,"S")</v>
      </c>
    </row>
    <row r="24" spans="1:11" x14ac:dyDescent="0.3">
      <c r="I24" t="s">
        <v>148</v>
      </c>
      <c r="J24">
        <f>AVERAGEIFS(G2:G21,F2:F21,"R&amp;D",E2:E21,"S")</f>
        <v>9425</v>
      </c>
      <c r="K24" s="3" t="str">
        <f t="shared" ca="1" si="1"/>
        <v>=AVERAGEIFS(G2:G21,F2:F21,"R&amp;D",E2:E21,"S")</v>
      </c>
    </row>
    <row r="25" spans="1:11" x14ac:dyDescent="0.3">
      <c r="I25" t="s">
        <v>322</v>
      </c>
      <c r="J25">
        <f>_xlfn.MAXIFS(G2:G21,F2:F21,"Training",E2:E21,"N")</f>
        <v>16250</v>
      </c>
      <c r="K25" s="3" t="str">
        <f t="shared" ca="1" si="1"/>
        <v>=MAXIFS(G2:G21,F2:F21,"Training",E2:E21,"N")</v>
      </c>
    </row>
    <row r="26" spans="1:11" x14ac:dyDescent="0.3">
      <c r="I26" t="s">
        <v>323</v>
      </c>
      <c r="J26">
        <f>_xlfn.MINIFS(G2:G21,F2:F21,"R&amp;D")</f>
        <v>6275</v>
      </c>
      <c r="K26" s="3" t="str">
        <f t="shared" ca="1" si="1"/>
        <v>=MINIFS(G2:G21,F2:F21,"R&amp;D")</v>
      </c>
    </row>
  </sheetData>
  <dataValidations disablePrompts="1" count="3">
    <dataValidation type="custom" operator="greaterThanOrEqual" allowBlank="1" showInputMessage="1" showErrorMessage="1" sqref="G2:G21" xr:uid="{5536C0C2-2435-420F-96C7-E3A0CA654505}">
      <formula1>ISNUMBER(G2)</formula1>
    </dataValidation>
    <dataValidation type="custom" operator="greaterThanOrEqual" allowBlank="1" showInputMessage="1" showErrorMessage="1" sqref="G1" xr:uid="{95329FBA-CE69-40A7-914D-85AD5F5FCB2D}">
      <formula1>ISNUMBER(G2)</formula1>
    </dataValidation>
    <dataValidation type="custom" allowBlank="1" showInputMessage="1" showErrorMessage="1" sqref="B1:B21" xr:uid="{3E1DA0DF-09F8-4CC1-BC8B-6E897BC8B175}">
      <formula1>ISTEXT(B1)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03CB-9C90-48F7-903C-0D50835FB35D}">
  <sheetPr codeName="Sheet9"/>
  <dimension ref="A1:P11"/>
  <sheetViews>
    <sheetView zoomScale="130" zoomScaleNormal="130" workbookViewId="0">
      <selection activeCell="K5" sqref="K5:P5"/>
    </sheetView>
  </sheetViews>
  <sheetFormatPr defaultRowHeight="14.4" x14ac:dyDescent="0.3"/>
  <cols>
    <col min="1" max="1" width="13.77734375" bestFit="1" customWidth="1"/>
    <col min="2" max="2" width="8.77734375" bestFit="1" customWidth="1"/>
    <col min="5" max="5" width="9.77734375" bestFit="1" customWidth="1"/>
    <col min="6" max="6" width="10.5546875" bestFit="1" customWidth="1"/>
    <col min="7" max="7" width="13.77734375" bestFit="1" customWidth="1"/>
  </cols>
  <sheetData>
    <row r="1" spans="1:16" x14ac:dyDescent="0.3">
      <c r="J1" t="s">
        <v>152</v>
      </c>
    </row>
    <row r="2" spans="1:16" x14ac:dyDescent="0.3">
      <c r="J2" s="4">
        <v>0.1</v>
      </c>
    </row>
    <row r="3" spans="1:16" x14ac:dyDescent="0.3">
      <c r="B3" s="16" t="s">
        <v>153</v>
      </c>
      <c r="C3" s="16"/>
      <c r="D3" s="16"/>
      <c r="F3" s="16" t="s">
        <v>154</v>
      </c>
      <c r="G3" s="16"/>
      <c r="H3" s="16"/>
      <c r="I3" s="16"/>
    </row>
    <row r="4" spans="1:16" x14ac:dyDescent="0.3">
      <c r="A4" t="s">
        <v>155</v>
      </c>
      <c r="B4" t="s">
        <v>156</v>
      </c>
      <c r="C4" t="s">
        <v>157</v>
      </c>
      <c r="D4" t="s">
        <v>158</v>
      </c>
      <c r="F4" t="s">
        <v>159</v>
      </c>
      <c r="G4" t="s">
        <v>160</v>
      </c>
      <c r="H4" t="s">
        <v>161</v>
      </c>
      <c r="J4" t="s">
        <v>160</v>
      </c>
      <c r="K4">
        <v>8900</v>
      </c>
      <c r="L4">
        <v>45000</v>
      </c>
      <c r="M4">
        <v>34005</v>
      </c>
      <c r="N4">
        <v>23900</v>
      </c>
      <c r="O4">
        <v>32000</v>
      </c>
      <c r="P4">
        <v>12000</v>
      </c>
    </row>
    <row r="5" spans="1:16" x14ac:dyDescent="0.3">
      <c r="A5" t="s">
        <v>162</v>
      </c>
      <c r="B5">
        <v>23</v>
      </c>
      <c r="C5">
        <v>6.7</v>
      </c>
      <c r="D5">
        <f>B5*C5</f>
        <v>154.1</v>
      </c>
      <c r="F5" t="s">
        <v>163</v>
      </c>
      <c r="G5">
        <v>8900</v>
      </c>
      <c r="H5">
        <f>G5*J$2</f>
        <v>890</v>
      </c>
      <c r="J5" t="s">
        <v>324</v>
      </c>
      <c r="K5">
        <f>K4*$J2</f>
        <v>890</v>
      </c>
      <c r="L5">
        <f t="shared" ref="L5:P5" si="0">L4*$J2</f>
        <v>4500</v>
      </c>
      <c r="M5">
        <f t="shared" si="0"/>
        <v>3400.5</v>
      </c>
      <c r="N5">
        <f t="shared" si="0"/>
        <v>2390</v>
      </c>
      <c r="O5">
        <f t="shared" si="0"/>
        <v>3200</v>
      </c>
      <c r="P5">
        <f t="shared" si="0"/>
        <v>1200</v>
      </c>
    </row>
    <row r="6" spans="1:16" x14ac:dyDescent="0.3">
      <c r="A6" t="s">
        <v>164</v>
      </c>
      <c r="B6">
        <v>443</v>
      </c>
      <c r="C6">
        <v>4.5</v>
      </c>
      <c r="D6">
        <f t="shared" ref="D6:D11" si="1">B6*C6</f>
        <v>1993.5</v>
      </c>
      <c r="E6" s="5"/>
      <c r="F6" t="s">
        <v>165</v>
      </c>
      <c r="G6">
        <v>45000</v>
      </c>
      <c r="H6">
        <f t="shared" ref="H6:H10" si="2">G6*J$2</f>
        <v>4500</v>
      </c>
    </row>
    <row r="7" spans="1:16" x14ac:dyDescent="0.3">
      <c r="A7" t="s">
        <v>166</v>
      </c>
      <c r="B7">
        <v>454</v>
      </c>
      <c r="C7">
        <v>6.7</v>
      </c>
      <c r="D7">
        <f t="shared" si="1"/>
        <v>3041.8</v>
      </c>
      <c r="F7" t="s">
        <v>167</v>
      </c>
      <c r="G7">
        <v>34005</v>
      </c>
      <c r="H7">
        <f t="shared" si="2"/>
        <v>3400.5</v>
      </c>
    </row>
    <row r="8" spans="1:16" x14ac:dyDescent="0.3">
      <c r="A8" t="s">
        <v>168</v>
      </c>
      <c r="B8">
        <v>65</v>
      </c>
      <c r="C8">
        <v>8.1999999999999993</v>
      </c>
      <c r="D8">
        <f t="shared" si="1"/>
        <v>533</v>
      </c>
      <c r="F8" t="s">
        <v>169</v>
      </c>
      <c r="G8">
        <v>23900</v>
      </c>
      <c r="H8">
        <f t="shared" si="2"/>
        <v>2390</v>
      </c>
    </row>
    <row r="9" spans="1:16" x14ac:dyDescent="0.3">
      <c r="A9" t="s">
        <v>170</v>
      </c>
      <c r="B9">
        <v>34</v>
      </c>
      <c r="C9">
        <v>5.5</v>
      </c>
      <c r="D9">
        <f t="shared" si="1"/>
        <v>187</v>
      </c>
      <c r="E9" s="5"/>
      <c r="F9" t="s">
        <v>171</v>
      </c>
      <c r="G9">
        <v>32000</v>
      </c>
      <c r="H9">
        <f t="shared" si="2"/>
        <v>3200</v>
      </c>
    </row>
    <row r="10" spans="1:16" x14ac:dyDescent="0.3">
      <c r="A10" t="s">
        <v>172</v>
      </c>
      <c r="B10">
        <v>45</v>
      </c>
      <c r="C10">
        <v>3.8</v>
      </c>
      <c r="D10">
        <f t="shared" si="1"/>
        <v>171</v>
      </c>
      <c r="F10" t="s">
        <v>173</v>
      </c>
      <c r="G10">
        <v>12000</v>
      </c>
      <c r="H10">
        <f t="shared" si="2"/>
        <v>1200</v>
      </c>
    </row>
    <row r="11" spans="1:16" x14ac:dyDescent="0.3">
      <c r="A11" t="s">
        <v>174</v>
      </c>
      <c r="B11">
        <v>32</v>
      </c>
      <c r="C11">
        <v>7.4</v>
      </c>
      <c r="D11">
        <f t="shared" si="1"/>
        <v>236.8</v>
      </c>
    </row>
  </sheetData>
  <mergeCells count="2">
    <mergeCell ref="B3:D3"/>
    <mergeCell ref="F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0B49-4E0A-4B05-8FA5-188D814BEFF8}">
  <sheetPr codeName="Sheet10"/>
  <dimension ref="A1:J10"/>
  <sheetViews>
    <sheetView zoomScale="180" zoomScaleNormal="180" workbookViewId="0">
      <selection activeCell="C12" sqref="C12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2</v>
      </c>
      <c r="B2">
        <f>$A2*B$1</f>
        <v>4</v>
      </c>
      <c r="C2">
        <f t="shared" ref="C2:J10" si="0">$A2*C$1</f>
        <v>6</v>
      </c>
      <c r="D2">
        <f t="shared" si="0"/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 t="shared" si="0"/>
        <v>20</v>
      </c>
    </row>
    <row r="3" spans="1:10" x14ac:dyDescent="0.3">
      <c r="A3">
        <v>3</v>
      </c>
      <c r="B3">
        <f t="shared" ref="B3:B10" si="1">$A3*B$1</f>
        <v>6</v>
      </c>
      <c r="C3">
        <f t="shared" si="0"/>
        <v>9</v>
      </c>
      <c r="D3">
        <f t="shared" si="0"/>
        <v>12</v>
      </c>
      <c r="E3">
        <f t="shared" si="0"/>
        <v>15</v>
      </c>
      <c r="F3">
        <f t="shared" si="0"/>
        <v>18</v>
      </c>
      <c r="G3">
        <f t="shared" si="0"/>
        <v>21</v>
      </c>
      <c r="H3">
        <f t="shared" si="0"/>
        <v>24</v>
      </c>
      <c r="I3">
        <f t="shared" si="0"/>
        <v>27</v>
      </c>
      <c r="J3">
        <f t="shared" si="0"/>
        <v>30</v>
      </c>
    </row>
    <row r="4" spans="1:10" x14ac:dyDescent="0.3">
      <c r="A4">
        <v>4</v>
      </c>
      <c r="B4">
        <f t="shared" si="1"/>
        <v>8</v>
      </c>
      <c r="C4">
        <f t="shared" si="0"/>
        <v>12</v>
      </c>
      <c r="D4">
        <f t="shared" si="0"/>
        <v>16</v>
      </c>
      <c r="E4">
        <f t="shared" si="0"/>
        <v>20</v>
      </c>
      <c r="F4">
        <f t="shared" si="0"/>
        <v>24</v>
      </c>
      <c r="G4">
        <f t="shared" si="0"/>
        <v>28</v>
      </c>
      <c r="H4">
        <f t="shared" si="0"/>
        <v>32</v>
      </c>
      <c r="I4">
        <f t="shared" si="0"/>
        <v>36</v>
      </c>
      <c r="J4">
        <f t="shared" si="0"/>
        <v>40</v>
      </c>
    </row>
    <row r="5" spans="1:10" x14ac:dyDescent="0.3">
      <c r="A5">
        <v>5</v>
      </c>
      <c r="B5">
        <f t="shared" si="1"/>
        <v>10</v>
      </c>
      <c r="C5">
        <f t="shared" si="0"/>
        <v>15</v>
      </c>
      <c r="D5">
        <f t="shared" si="0"/>
        <v>20</v>
      </c>
      <c r="E5">
        <f t="shared" si="0"/>
        <v>25</v>
      </c>
      <c r="F5">
        <f t="shared" si="0"/>
        <v>30</v>
      </c>
      <c r="G5">
        <f t="shared" si="0"/>
        <v>35</v>
      </c>
      <c r="H5">
        <f t="shared" si="0"/>
        <v>40</v>
      </c>
      <c r="I5">
        <f t="shared" si="0"/>
        <v>45</v>
      </c>
      <c r="J5">
        <f t="shared" si="0"/>
        <v>50</v>
      </c>
    </row>
    <row r="6" spans="1:10" x14ac:dyDescent="0.3">
      <c r="A6">
        <v>6</v>
      </c>
      <c r="B6">
        <f t="shared" si="1"/>
        <v>12</v>
      </c>
      <c r="C6">
        <f t="shared" si="0"/>
        <v>18</v>
      </c>
      <c r="D6">
        <f t="shared" si="0"/>
        <v>24</v>
      </c>
      <c r="E6">
        <f t="shared" si="0"/>
        <v>30</v>
      </c>
      <c r="F6">
        <f t="shared" si="0"/>
        <v>36</v>
      </c>
      <c r="G6">
        <f t="shared" si="0"/>
        <v>42</v>
      </c>
      <c r="H6">
        <f t="shared" si="0"/>
        <v>48</v>
      </c>
      <c r="I6">
        <f t="shared" si="0"/>
        <v>54</v>
      </c>
      <c r="J6">
        <f t="shared" si="0"/>
        <v>60</v>
      </c>
    </row>
    <row r="7" spans="1:10" x14ac:dyDescent="0.3">
      <c r="A7">
        <v>7</v>
      </c>
      <c r="B7">
        <f t="shared" si="1"/>
        <v>14</v>
      </c>
      <c r="C7">
        <f t="shared" si="0"/>
        <v>21</v>
      </c>
      <c r="D7">
        <f t="shared" si="0"/>
        <v>28</v>
      </c>
      <c r="E7">
        <f t="shared" si="0"/>
        <v>35</v>
      </c>
      <c r="F7">
        <f t="shared" si="0"/>
        <v>42</v>
      </c>
      <c r="G7">
        <f t="shared" si="0"/>
        <v>49</v>
      </c>
      <c r="H7">
        <f t="shared" si="0"/>
        <v>56</v>
      </c>
      <c r="I7">
        <f t="shared" si="0"/>
        <v>63</v>
      </c>
      <c r="J7">
        <f t="shared" si="0"/>
        <v>70</v>
      </c>
    </row>
    <row r="8" spans="1:10" x14ac:dyDescent="0.3">
      <c r="A8">
        <v>8</v>
      </c>
      <c r="B8">
        <f t="shared" si="1"/>
        <v>16</v>
      </c>
      <c r="C8">
        <f t="shared" si="0"/>
        <v>24</v>
      </c>
      <c r="D8">
        <f t="shared" si="0"/>
        <v>32</v>
      </c>
      <c r="E8">
        <f t="shared" si="0"/>
        <v>40</v>
      </c>
      <c r="F8">
        <f t="shared" si="0"/>
        <v>48</v>
      </c>
      <c r="G8">
        <f t="shared" si="0"/>
        <v>56</v>
      </c>
      <c r="H8">
        <f t="shared" si="0"/>
        <v>64</v>
      </c>
      <c r="I8">
        <f t="shared" si="0"/>
        <v>72</v>
      </c>
      <c r="J8">
        <f t="shared" si="0"/>
        <v>80</v>
      </c>
    </row>
    <row r="9" spans="1:10" x14ac:dyDescent="0.3">
      <c r="A9">
        <v>9</v>
      </c>
      <c r="B9">
        <f t="shared" si="1"/>
        <v>18</v>
      </c>
      <c r="C9">
        <f t="shared" si="0"/>
        <v>27</v>
      </c>
      <c r="D9">
        <f t="shared" si="0"/>
        <v>36</v>
      </c>
      <c r="E9">
        <f t="shared" si="0"/>
        <v>45</v>
      </c>
      <c r="F9">
        <f t="shared" si="0"/>
        <v>54</v>
      </c>
      <c r="G9">
        <f t="shared" si="0"/>
        <v>63</v>
      </c>
      <c r="H9">
        <f t="shared" si="0"/>
        <v>72</v>
      </c>
      <c r="I9">
        <f t="shared" si="0"/>
        <v>81</v>
      </c>
      <c r="J9">
        <f t="shared" si="0"/>
        <v>90</v>
      </c>
    </row>
    <row r="10" spans="1:10" x14ac:dyDescent="0.3">
      <c r="A10">
        <v>10</v>
      </c>
      <c r="B10">
        <f t="shared" si="1"/>
        <v>20</v>
      </c>
      <c r="C10">
        <f t="shared" si="0"/>
        <v>30</v>
      </c>
      <c r="D10">
        <f t="shared" si="0"/>
        <v>40</v>
      </c>
      <c r="E10">
        <f t="shared" si="0"/>
        <v>50</v>
      </c>
      <c r="F10">
        <f t="shared" si="0"/>
        <v>60</v>
      </c>
      <c r="G10">
        <f t="shared" si="0"/>
        <v>70</v>
      </c>
      <c r="H10">
        <f t="shared" si="0"/>
        <v>80</v>
      </c>
      <c r="I10">
        <f t="shared" si="0"/>
        <v>90</v>
      </c>
      <c r="J10">
        <f t="shared" si="0"/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42C5-F580-424C-94EB-DB4798F8F215}">
  <sheetPr codeName="Sheet11"/>
  <dimension ref="A1:G14"/>
  <sheetViews>
    <sheetView zoomScale="170" zoomScaleNormal="170" workbookViewId="0">
      <selection activeCell="H5" sqref="H5"/>
    </sheetView>
  </sheetViews>
  <sheetFormatPr defaultRowHeight="14.4" x14ac:dyDescent="0.3"/>
  <cols>
    <col min="1" max="1" width="14.88671875" bestFit="1" customWidth="1"/>
    <col min="2" max="2" width="10.6640625" bestFit="1" customWidth="1"/>
    <col min="7" max="7" width="15.88671875" bestFit="1" customWidth="1"/>
  </cols>
  <sheetData>
    <row r="1" spans="1:7" x14ac:dyDescent="0.3">
      <c r="A1" s="1" t="s">
        <v>0</v>
      </c>
      <c r="B1" t="s">
        <v>101</v>
      </c>
    </row>
    <row r="2" spans="1:7" x14ac:dyDescent="0.3">
      <c r="A2" t="s">
        <v>2</v>
      </c>
      <c r="B2">
        <v>10000</v>
      </c>
    </row>
    <row r="3" spans="1:7" x14ac:dyDescent="0.3">
      <c r="A3" t="s">
        <v>139</v>
      </c>
      <c r="B3">
        <v>12000</v>
      </c>
      <c r="E3" t="s">
        <v>176</v>
      </c>
      <c r="F3">
        <f>SUM(Salary)</f>
        <v>131175</v>
      </c>
      <c r="G3" t="str">
        <f ca="1">_xlfn.FORMULATEXT(F3)</f>
        <v>=SUM(Salary)</v>
      </c>
    </row>
    <row r="4" spans="1:7" x14ac:dyDescent="0.3">
      <c r="A4" t="s">
        <v>130</v>
      </c>
      <c r="B4">
        <v>11250</v>
      </c>
      <c r="E4" t="s">
        <v>177</v>
      </c>
      <c r="F4">
        <f>AVERAGE(Salary)</f>
        <v>10090.384615384615</v>
      </c>
      <c r="G4" t="str">
        <f t="shared" ref="G4:G7" ca="1" si="0">_xlfn.FORMULATEXT(F4)</f>
        <v>=AVERAGE(Salary)</v>
      </c>
    </row>
    <row r="5" spans="1:7" x14ac:dyDescent="0.3">
      <c r="A5" t="s">
        <v>9</v>
      </c>
      <c r="B5">
        <v>12000</v>
      </c>
      <c r="E5" t="s">
        <v>178</v>
      </c>
      <c r="F5">
        <f>MAX(Salary)</f>
        <v>16250</v>
      </c>
      <c r="G5" t="str">
        <f t="shared" ca="1" si="0"/>
        <v>=MAX(Salary)</v>
      </c>
    </row>
    <row r="6" spans="1:7" x14ac:dyDescent="0.3">
      <c r="A6" t="s">
        <v>10</v>
      </c>
      <c r="B6">
        <v>16250</v>
      </c>
      <c r="E6" t="s">
        <v>179</v>
      </c>
      <c r="F6">
        <f>MIN(Salary)</f>
        <v>4500</v>
      </c>
      <c r="G6" t="str">
        <f t="shared" ca="1" si="0"/>
        <v>=MIN(Salary)</v>
      </c>
    </row>
    <row r="7" spans="1:7" x14ac:dyDescent="0.3">
      <c r="A7" t="s">
        <v>132</v>
      </c>
      <c r="B7">
        <v>6400</v>
      </c>
      <c r="E7" t="s">
        <v>180</v>
      </c>
      <c r="F7">
        <f>COUNT(Salary)</f>
        <v>13</v>
      </c>
      <c r="G7" t="str">
        <f t="shared" ca="1" si="0"/>
        <v>=COUNT(Salary)</v>
      </c>
    </row>
    <row r="8" spans="1:7" x14ac:dyDescent="0.3">
      <c r="A8" t="s">
        <v>6</v>
      </c>
      <c r="B8">
        <v>4500</v>
      </c>
    </row>
    <row r="9" spans="1:7" x14ac:dyDescent="0.3">
      <c r="A9" t="s">
        <v>1</v>
      </c>
      <c r="B9">
        <v>6275</v>
      </c>
    </row>
    <row r="10" spans="1:7" x14ac:dyDescent="0.3">
      <c r="A10" t="s">
        <v>144</v>
      </c>
      <c r="B10">
        <v>6250</v>
      </c>
    </row>
    <row r="11" spans="1:7" x14ac:dyDescent="0.3">
      <c r="A11" t="s">
        <v>8</v>
      </c>
      <c r="B11">
        <v>8750</v>
      </c>
    </row>
    <row r="12" spans="1:7" x14ac:dyDescent="0.3">
      <c r="A12" t="s">
        <v>7</v>
      </c>
      <c r="B12">
        <v>11250</v>
      </c>
    </row>
    <row r="13" spans="1:7" x14ac:dyDescent="0.3">
      <c r="A13" t="s">
        <v>133</v>
      </c>
      <c r="B13">
        <v>10000</v>
      </c>
    </row>
    <row r="14" spans="1:7" x14ac:dyDescent="0.3">
      <c r="A14" t="s">
        <v>3</v>
      </c>
      <c r="B14">
        <v>16250</v>
      </c>
    </row>
  </sheetData>
  <sortState xmlns:xlrd2="http://schemas.microsoft.com/office/spreadsheetml/2017/richdata2" ref="A2:A19">
    <sortCondition ref="A1:A19"/>
  </sortState>
  <dataValidations count="2">
    <dataValidation type="custom" allowBlank="1" showInputMessage="1" showErrorMessage="1" sqref="A1:A19" xr:uid="{194FE7B6-A485-47CC-AC51-4CFE8541F87A}">
      <formula1>ISTEXT(A1)</formula1>
    </dataValidation>
    <dataValidation type="custom" operator="greaterThanOrEqual" allowBlank="1" showInputMessage="1" showErrorMessage="1" sqref="B2:B14" xr:uid="{3968AF47-DB10-4369-86BE-9121C0406822}">
      <formula1>ISNUMBER(B2)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817-D8B3-476C-80D6-0F216A09C9A3}">
  <sheetPr codeName="Sheet12"/>
  <dimension ref="A1:AG19"/>
  <sheetViews>
    <sheetView topLeftCell="AA1" zoomScale="190" zoomScaleNormal="190" workbookViewId="0">
      <selection activeCell="AG3" sqref="AG3:AG5"/>
    </sheetView>
  </sheetViews>
  <sheetFormatPr defaultRowHeight="14.4" x14ac:dyDescent="0.3"/>
  <cols>
    <col min="1" max="1" width="11.77734375" bestFit="1" customWidth="1"/>
    <col min="2" max="2" width="17.77734375" bestFit="1" customWidth="1"/>
    <col min="3" max="5" width="18.6640625" customWidth="1"/>
    <col min="6" max="6" width="15.77734375" bestFit="1" customWidth="1"/>
    <col min="7" max="7" width="11.5546875" bestFit="1" customWidth="1"/>
    <col min="8" max="8" width="9.33203125" bestFit="1" customWidth="1"/>
    <col min="9" max="9" width="11.5546875" bestFit="1" customWidth="1"/>
    <col min="10" max="10" width="10.44140625" bestFit="1" customWidth="1"/>
    <col min="11" max="11" width="11.44140625" customWidth="1"/>
    <col min="12" max="12" width="10.5546875" bestFit="1" customWidth="1"/>
    <col min="13" max="13" width="18.5546875" bestFit="1" customWidth="1"/>
    <col min="17" max="17" width="21.6640625" bestFit="1" customWidth="1"/>
    <col min="19" max="19" width="10.5546875" bestFit="1" customWidth="1"/>
    <col min="22" max="22" width="10.5546875" bestFit="1" customWidth="1"/>
    <col min="26" max="26" width="14.109375" bestFit="1" customWidth="1"/>
    <col min="27" max="27" width="12.88671875" bestFit="1" customWidth="1"/>
    <col min="28" max="28" width="12.21875" bestFit="1" customWidth="1"/>
    <col min="29" max="29" width="15.88671875" bestFit="1" customWidth="1"/>
    <col min="32" max="32" width="10.5546875" bestFit="1" customWidth="1"/>
  </cols>
  <sheetData>
    <row r="1" spans="1:33" x14ac:dyDescent="0.3">
      <c r="F1" t="s">
        <v>186</v>
      </c>
      <c r="G1" t="s">
        <v>188</v>
      </c>
      <c r="H1" t="s">
        <v>189</v>
      </c>
      <c r="I1" t="s">
        <v>190</v>
      </c>
      <c r="K1" t="s">
        <v>327</v>
      </c>
      <c r="L1" s="5">
        <v>17394</v>
      </c>
    </row>
    <row r="2" spans="1:33" x14ac:dyDescent="0.3">
      <c r="A2" t="s">
        <v>187</v>
      </c>
      <c r="B2" t="s">
        <v>181</v>
      </c>
      <c r="C2" s="5">
        <v>45318</v>
      </c>
      <c r="D2" s="5"/>
      <c r="E2" s="5"/>
      <c r="F2" s="7">
        <v>0.61117256944271503</v>
      </c>
      <c r="G2">
        <f>HOUR(F2)</f>
        <v>14</v>
      </c>
      <c r="H2">
        <f>MINUTE(F2)</f>
        <v>40</v>
      </c>
      <c r="I2">
        <f>SECOND(F2)</f>
        <v>5</v>
      </c>
      <c r="K2" t="s">
        <v>328</v>
      </c>
      <c r="L2" s="5">
        <f ca="1">TODAY()</f>
        <v>45322</v>
      </c>
      <c r="P2" t="s">
        <v>327</v>
      </c>
      <c r="Q2" s="5">
        <v>44927</v>
      </c>
      <c r="S2" t="s">
        <v>337</v>
      </c>
      <c r="U2" t="s">
        <v>341</v>
      </c>
      <c r="V2" s="5">
        <v>45292</v>
      </c>
      <c r="Z2" t="s">
        <v>346</v>
      </c>
      <c r="AA2" t="s">
        <v>347</v>
      </c>
      <c r="AB2" t="s">
        <v>348</v>
      </c>
      <c r="AC2" t="s">
        <v>349</v>
      </c>
      <c r="AF2" t="s">
        <v>353</v>
      </c>
    </row>
    <row r="3" spans="1:33" x14ac:dyDescent="0.3">
      <c r="A3" t="s">
        <v>186</v>
      </c>
      <c r="B3" t="s">
        <v>182</v>
      </c>
      <c r="C3" s="10">
        <v>5.486111111111111E-2</v>
      </c>
      <c r="D3" s="10"/>
      <c r="E3" s="10"/>
      <c r="P3" t="s">
        <v>336</v>
      </c>
      <c r="Q3" s="5">
        <v>45291</v>
      </c>
      <c r="S3" s="5">
        <v>44940</v>
      </c>
      <c r="U3" t="s">
        <v>342</v>
      </c>
      <c r="V3">
        <v>150</v>
      </c>
      <c r="Z3" t="s">
        <v>350</v>
      </c>
      <c r="AA3" s="5">
        <v>45292</v>
      </c>
      <c r="AB3">
        <v>9</v>
      </c>
      <c r="AC3" s="5">
        <f>EDATE(AA3,AB3)</f>
        <v>45566</v>
      </c>
      <c r="AD3" t="str">
        <f ca="1">_xlfn.FORMULATEXT(AC3)</f>
        <v>=EDATE(AA3,AB3)</v>
      </c>
      <c r="AF3" s="5">
        <f>EOMONTH(AA3,AB3)</f>
        <v>45596</v>
      </c>
      <c r="AG3" t="str">
        <f ca="1">_xlfn.FORMULATEXT(AF3)</f>
        <v>=EOMONTH(AA3,AB3)</v>
      </c>
    </row>
    <row r="4" spans="1:33" x14ac:dyDescent="0.3">
      <c r="A4" t="s">
        <v>183</v>
      </c>
      <c r="B4" t="s">
        <v>325</v>
      </c>
      <c r="C4" s="5">
        <f ca="1">TODAY()</f>
        <v>45322</v>
      </c>
      <c r="D4" s="5"/>
      <c r="E4" s="5"/>
      <c r="F4" s="5"/>
      <c r="K4" t="s">
        <v>329</v>
      </c>
      <c r="L4">
        <f ca="1">L2-L1</f>
        <v>27928</v>
      </c>
      <c r="M4" t="str">
        <f ca="1">_xlfn.FORMULATEXT(L4)</f>
        <v>=L2-L1</v>
      </c>
      <c r="S4" s="5">
        <v>44952</v>
      </c>
      <c r="Z4" t="s">
        <v>351</v>
      </c>
      <c r="AA4" s="5">
        <v>45049</v>
      </c>
      <c r="AB4">
        <v>15</v>
      </c>
      <c r="AC4" s="5">
        <f>EDATE(AA4,AB4)</f>
        <v>45507</v>
      </c>
      <c r="AD4" t="str">
        <f t="shared" ref="AD4:AD5" ca="1" si="0">_xlfn.FORMULATEXT(AC4)</f>
        <v>=EDATE(AA4,AB4)</v>
      </c>
      <c r="AF4" s="5">
        <f t="shared" ref="AF4:AF5" si="1">EOMONTH(AA4,AB4)</f>
        <v>45535</v>
      </c>
      <c r="AG4" t="str">
        <f t="shared" ref="AG4:AG5" ca="1" si="2">_xlfn.FORMULATEXT(AF4)</f>
        <v>=EOMONTH(AA4,AB4)</v>
      </c>
    </row>
    <row r="5" spans="1:33" x14ac:dyDescent="0.3">
      <c r="A5" t="s">
        <v>184</v>
      </c>
      <c r="B5" t="s">
        <v>325</v>
      </c>
      <c r="C5" s="11">
        <f ca="1">NOW()</f>
        <v>45322.902796527778</v>
      </c>
      <c r="D5" s="11"/>
      <c r="E5" s="11"/>
      <c r="F5" s="6"/>
      <c r="K5" t="s">
        <v>329</v>
      </c>
      <c r="L5">
        <f ca="1">_xlfn.DAYS(L2,L1)</f>
        <v>27928</v>
      </c>
      <c r="M5" t="str">
        <f ca="1">_xlfn.FORMULATEXT(L5)</f>
        <v>=DAYS(L2,L1)</v>
      </c>
      <c r="S5" s="5">
        <v>45153</v>
      </c>
      <c r="Z5" t="s">
        <v>352</v>
      </c>
      <c r="AA5" s="5">
        <v>44819</v>
      </c>
      <c r="AB5">
        <v>23</v>
      </c>
      <c r="AC5" s="5">
        <f>EDATE(AA5,AB5)</f>
        <v>45519</v>
      </c>
      <c r="AD5" t="str">
        <f t="shared" ca="1" si="0"/>
        <v>=EDATE(AA5,AB5)</v>
      </c>
      <c r="AF5" s="5">
        <f t="shared" si="1"/>
        <v>45535</v>
      </c>
      <c r="AG5" t="str">
        <f t="shared" ca="1" si="2"/>
        <v>=EOMONTH(AA5,AB5)</v>
      </c>
    </row>
    <row r="6" spans="1:33" x14ac:dyDescent="0.3">
      <c r="A6" t="s">
        <v>185</v>
      </c>
      <c r="B6" t="s">
        <v>325</v>
      </c>
      <c r="C6" s="7">
        <f ca="1">NOW()-TODAY()</f>
        <v>0.90279652777826414</v>
      </c>
      <c r="D6" s="7"/>
      <c r="E6" s="7"/>
      <c r="F6" t="s">
        <v>326</v>
      </c>
      <c r="G6" t="s">
        <v>280</v>
      </c>
      <c r="H6" t="s">
        <v>281</v>
      </c>
      <c r="I6" t="s">
        <v>282</v>
      </c>
      <c r="K6" t="s">
        <v>329</v>
      </c>
      <c r="L6">
        <f ca="1">DATEDIF(L1,L2,"d")</f>
        <v>27928</v>
      </c>
      <c r="M6" t="str">
        <f ca="1">_xlfn.FORMULATEXT(L6)</f>
        <v>=DATEDIF(L1,L2,"d")</v>
      </c>
      <c r="P6">
        <f>NETWORKDAYS(Q2,Q3)</f>
        <v>260</v>
      </c>
      <c r="Q6" t="str">
        <f ca="1">_xlfn.FORMULATEXT(P6)</f>
        <v>=NETWORKDAYS(Q2,Q3)</v>
      </c>
      <c r="S6" s="5">
        <v>45047</v>
      </c>
      <c r="U6">
        <f>WORKDAY(V2,V3)</f>
        <v>45502</v>
      </c>
      <c r="V6" t="str">
        <f ca="1">_xlfn.FORMULATEXT(U6)</f>
        <v>=WORKDAY(V2,V3)</v>
      </c>
    </row>
    <row r="7" spans="1:33" x14ac:dyDescent="0.3">
      <c r="F7" s="5">
        <f ca="1">TODAY()</f>
        <v>45322</v>
      </c>
      <c r="G7">
        <f ca="1">DAY(F7)</f>
        <v>31</v>
      </c>
      <c r="H7">
        <f ca="1">MONTH(F7)</f>
        <v>1</v>
      </c>
      <c r="I7">
        <f ca="1">YEAR(F7)</f>
        <v>2024</v>
      </c>
      <c r="K7" t="s">
        <v>330</v>
      </c>
      <c r="L7">
        <f ca="1">DATEDIF(L1,L2,"m")</f>
        <v>917</v>
      </c>
      <c r="M7" t="str">
        <f t="shared" ref="M7:M12" ca="1" si="3">_xlfn.FORMULATEXT(L7)</f>
        <v>=DATEDIF(L1,L2,"m")</v>
      </c>
      <c r="Q7" t="s">
        <v>338</v>
      </c>
      <c r="S7" s="5">
        <v>45201</v>
      </c>
      <c r="V7" t="s">
        <v>343</v>
      </c>
    </row>
    <row r="8" spans="1:33" x14ac:dyDescent="0.3">
      <c r="K8" t="s">
        <v>331</v>
      </c>
      <c r="L8">
        <f ca="1">DATEDIF(L1,L2,"y")</f>
        <v>76</v>
      </c>
      <c r="M8" t="str">
        <f t="shared" ca="1" si="3"/>
        <v>=DATEDIF(L1,L2,"y")</v>
      </c>
      <c r="P8">
        <f>NETWORKDAYS(Q2,Q3,S3:S9)</f>
        <v>254</v>
      </c>
      <c r="Q8" t="str">
        <f ca="1">_xlfn.FORMULATEXT(P8)</f>
        <v>=NETWORKDAYS(Q2,Q3,S3:S9)</v>
      </c>
      <c r="S8" s="5">
        <v>45233</v>
      </c>
      <c r="U8">
        <f>WORKDAY(V2,V3,S3:S9)</f>
        <v>45502</v>
      </c>
      <c r="V8" t="str">
        <f ca="1">_xlfn.FORMULATEXT(U8)</f>
        <v>=WORKDAY(V2,V3,S3:S9)</v>
      </c>
    </row>
    <row r="9" spans="1:33" x14ac:dyDescent="0.3">
      <c r="K9" t="s">
        <v>332</v>
      </c>
      <c r="L9">
        <f ca="1">INT(YEARFRAC(L1,L2))</f>
        <v>76</v>
      </c>
      <c r="M9" t="str">
        <f t="shared" ca="1" si="3"/>
        <v>=INT(YEARFRAC(L1,L2))</v>
      </c>
      <c r="Q9" t="s">
        <v>339</v>
      </c>
      <c r="S9" s="5">
        <v>45285</v>
      </c>
      <c r="V9" t="s">
        <v>344</v>
      </c>
    </row>
    <row r="10" spans="1:33" x14ac:dyDescent="0.3">
      <c r="A10" t="s">
        <v>280</v>
      </c>
      <c r="B10" t="str">
        <f ca="1">TEXT(A11,"DDDD")</f>
        <v>Wednesday</v>
      </c>
      <c r="C10" t="str">
        <f ca="1">TEXT(A11,"ddd")</f>
        <v>Wed</v>
      </c>
      <c r="D10" t="str">
        <f ca="1">TEXT(A11,"dd")</f>
        <v>31</v>
      </c>
      <c r="F10" t="s">
        <v>187</v>
      </c>
      <c r="G10" t="s">
        <v>201</v>
      </c>
      <c r="H10" t="s">
        <v>202</v>
      </c>
      <c r="K10" t="s">
        <v>333</v>
      </c>
      <c r="L10">
        <f ca="1">DATEDIF(L1,L2,"ym")</f>
        <v>5</v>
      </c>
      <c r="M10" t="str">
        <f t="shared" ca="1" si="3"/>
        <v>=DATEDIF(L1,L2,"ym")</v>
      </c>
    </row>
    <row r="11" spans="1:33" x14ac:dyDescent="0.3">
      <c r="A11" s="5">
        <f ca="1">TODAY()</f>
        <v>45322</v>
      </c>
      <c r="B11" t="str">
        <f ca="1">_xlfn.FORMULATEXT(B10)</f>
        <v>=TEXT(A11,"DDDD")</v>
      </c>
      <c r="C11" t="str">
        <f ca="1">_xlfn.FORMULATEXT(C10)</f>
        <v>=TEXT(A11,"ddd")</v>
      </c>
      <c r="D11" t="str">
        <f ca="1">_xlfn.FORMULATEXT(D10)</f>
        <v>=TEXT(A11,"dd")</v>
      </c>
      <c r="F11" s="5">
        <v>44714</v>
      </c>
      <c r="K11" t="s">
        <v>334</v>
      </c>
      <c r="L11">
        <f ca="1">DATEDIF(L1,L2,"yd")</f>
        <v>169</v>
      </c>
      <c r="M11" t="str">
        <f t="shared" ca="1" si="3"/>
        <v>=DATEDIF(L1,L2,"yd")</v>
      </c>
      <c r="P11">
        <f>NETWORKDAYS.INTL(Q2,Q3,11)</f>
        <v>312</v>
      </c>
      <c r="Q11" t="str">
        <f ca="1">_xlfn.FORMULATEXT(P11)</f>
        <v>=NETWORKDAYS.INTL(Q2,Q3,11)</v>
      </c>
      <c r="U11">
        <f>WORKDAY.INTL(V2,V3,11,S3:S9)</f>
        <v>45467</v>
      </c>
      <c r="V11" t="str">
        <f ca="1">_xlfn.FORMULATEXT(U11)</f>
        <v>=WORKDAY.INTL(V2,V3,11,S3:S9)</v>
      </c>
    </row>
    <row r="12" spans="1:33" ht="57.6" x14ac:dyDescent="0.3">
      <c r="K12" t="s">
        <v>335</v>
      </c>
      <c r="L12">
        <f ca="1">DATEDIF(L1,L2,"md")</f>
        <v>16</v>
      </c>
      <c r="M12" t="str">
        <f t="shared" ca="1" si="3"/>
        <v>=DATEDIF(L1,L2,"md")</v>
      </c>
      <c r="Q12" s="12" t="s">
        <v>340</v>
      </c>
      <c r="V12" s="12" t="s">
        <v>345</v>
      </c>
    </row>
    <row r="13" spans="1:33" x14ac:dyDescent="0.3">
      <c r="B13" t="str">
        <f ca="1">TEXT(A11,"mmmm")</f>
        <v>January</v>
      </c>
      <c r="C13" t="str">
        <f ca="1">TEXT(A11,"mmm")</f>
        <v>Jan</v>
      </c>
      <c r="D13" t="str">
        <f ca="1">TEXT(A11,"mm")</f>
        <v>01</v>
      </c>
      <c r="P13">
        <f>NETWORKDAYS.INTL(Q2,Q3,11,S3:S9)</f>
        <v>305</v>
      </c>
      <c r="Q13" t="str">
        <f ca="1">_xlfn.FORMULATEXT(P13)</f>
        <v>=NETWORKDAYS.INTL(Q2,Q3,11,S3:S9)</v>
      </c>
    </row>
    <row r="14" spans="1:33" x14ac:dyDescent="0.3">
      <c r="B14" t="str">
        <f ca="1">_xlfn.FORMULATEXT(B13)</f>
        <v>=TEXT(A11,"mmmm")</v>
      </c>
      <c r="C14" t="str">
        <f t="shared" ref="C14:D14" ca="1" si="4">_xlfn.FORMULATEXT(C13)</f>
        <v>=TEXT(A11,"mmm")</v>
      </c>
      <c r="D14" t="str">
        <f t="shared" ca="1" si="4"/>
        <v>=TEXT(A11,"mm")</v>
      </c>
      <c r="M14" t="str">
        <f ca="1">_xlfn.TEXTJOIN(" ",TRUE,L8,"years",L10,"months",L12,"days")</f>
        <v>76 years 5 months 16 days</v>
      </c>
    </row>
    <row r="16" spans="1:33" x14ac:dyDescent="0.3">
      <c r="B16" t="str">
        <f ca="1">TEXT(A11,"yyyy")</f>
        <v>2024</v>
      </c>
      <c r="C16" t="str">
        <f ca="1">TEXT(A11,"yy")</f>
        <v>24</v>
      </c>
    </row>
    <row r="17" spans="2:3" x14ac:dyDescent="0.3">
      <c r="B17" t="str">
        <f ca="1">_xlfn.FORMULATEXT(B16)</f>
        <v>=TEXT(A11,"yyyy")</v>
      </c>
      <c r="C17" t="str">
        <f ca="1">_xlfn.FORMULATEXT(C16)</f>
        <v>=TEXT(A11,"yy")</v>
      </c>
    </row>
    <row r="19" spans="2:3" x14ac:dyDescent="0.3">
      <c r="B19" t="str">
        <f ca="1">TEXT(A11,"mmmm dd,yyyy")</f>
        <v>January 31,2024</v>
      </c>
      <c r="C19" t="str">
        <f ca="1">TEXT(A11,"dd mmm,yyyy")</f>
        <v>31 Jan,2024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783-F349-4D8D-9FAF-8BC1D13FF235}">
  <sheetPr codeName="Sheet13"/>
  <dimension ref="A1:Z501"/>
  <sheetViews>
    <sheetView topLeftCell="M1" zoomScale="150" zoomScaleNormal="150" workbookViewId="0">
      <selection activeCell="U15" sqref="U15"/>
    </sheetView>
  </sheetViews>
  <sheetFormatPr defaultRowHeight="14.4" x14ac:dyDescent="0.3"/>
  <cols>
    <col min="2" max="2" width="12.77734375" customWidth="1"/>
    <col min="3" max="3" width="20.109375" customWidth="1"/>
    <col min="5" max="5" width="21.5546875" bestFit="1" customWidth="1"/>
    <col min="6" max="9" width="10.44140625" bestFit="1" customWidth="1"/>
    <col min="11" max="11" width="10.5546875" bestFit="1" customWidth="1"/>
  </cols>
  <sheetData>
    <row r="1" spans="1:26" x14ac:dyDescent="0.3">
      <c r="A1" t="s">
        <v>354</v>
      </c>
      <c r="B1" t="s">
        <v>278</v>
      </c>
      <c r="C1" t="s">
        <v>284</v>
      </c>
      <c r="D1" t="s">
        <v>279</v>
      </c>
      <c r="E1" t="s">
        <v>285</v>
      </c>
      <c r="F1" t="s">
        <v>280</v>
      </c>
      <c r="G1" t="s">
        <v>281</v>
      </c>
      <c r="H1" t="s">
        <v>282</v>
      </c>
      <c r="I1" t="s">
        <v>201</v>
      </c>
      <c r="K1" t="s">
        <v>283</v>
      </c>
    </row>
    <row r="2" spans="1:26" x14ac:dyDescent="0.3">
      <c r="A2">
        <v>1</v>
      </c>
      <c r="B2">
        <v>1</v>
      </c>
      <c r="C2">
        <v>1</v>
      </c>
      <c r="D2">
        <v>2</v>
      </c>
      <c r="E2">
        <v>4</v>
      </c>
      <c r="F2" s="5">
        <v>43831</v>
      </c>
      <c r="G2" s="5">
        <v>43831</v>
      </c>
      <c r="H2" s="5">
        <v>43831</v>
      </c>
      <c r="I2" s="5">
        <v>43831</v>
      </c>
    </row>
    <row r="3" spans="1:26" x14ac:dyDescent="0.3">
      <c r="A3">
        <v>2</v>
      </c>
      <c r="B3">
        <v>2</v>
      </c>
      <c r="C3">
        <v>4</v>
      </c>
      <c r="D3">
        <v>6</v>
      </c>
      <c r="E3">
        <v>16</v>
      </c>
      <c r="F3" s="5">
        <v>43832</v>
      </c>
      <c r="G3" s="5">
        <v>43862</v>
      </c>
      <c r="H3" s="5">
        <v>44197</v>
      </c>
      <c r="I3" s="5">
        <v>43832</v>
      </c>
    </row>
    <row r="4" spans="1:26" x14ac:dyDescent="0.3">
      <c r="A4">
        <v>3</v>
      </c>
      <c r="B4">
        <v>3</v>
      </c>
      <c r="C4">
        <v>7</v>
      </c>
      <c r="D4">
        <v>18</v>
      </c>
      <c r="E4">
        <v>64</v>
      </c>
      <c r="F4" s="5">
        <v>43833</v>
      </c>
      <c r="G4" s="5">
        <v>43891</v>
      </c>
      <c r="H4" s="5">
        <v>44562</v>
      </c>
      <c r="I4" s="5">
        <v>43833</v>
      </c>
      <c r="K4" t="s">
        <v>355</v>
      </c>
      <c r="P4" t="s">
        <v>362</v>
      </c>
    </row>
    <row r="5" spans="1:26" x14ac:dyDescent="0.3">
      <c r="A5">
        <v>4</v>
      </c>
      <c r="B5">
        <v>4</v>
      </c>
      <c r="C5">
        <v>10</v>
      </c>
      <c r="D5">
        <v>54</v>
      </c>
      <c r="E5">
        <v>256</v>
      </c>
      <c r="F5" s="5">
        <v>43834</v>
      </c>
      <c r="G5" s="5">
        <v>43922</v>
      </c>
      <c r="H5" s="5">
        <v>44927</v>
      </c>
      <c r="I5" s="5">
        <v>43836</v>
      </c>
      <c r="K5" t="s">
        <v>356</v>
      </c>
      <c r="M5" t="s">
        <v>358</v>
      </c>
      <c r="O5" t="s">
        <v>362</v>
      </c>
      <c r="P5" t="s">
        <v>363</v>
      </c>
      <c r="Q5" t="s">
        <v>364</v>
      </c>
      <c r="R5" t="s">
        <v>365</v>
      </c>
      <c r="S5" t="s">
        <v>366</v>
      </c>
      <c r="U5" t="s">
        <v>124</v>
      </c>
      <c r="V5" t="s">
        <v>374</v>
      </c>
      <c r="W5" t="s">
        <v>107</v>
      </c>
      <c r="X5" t="s">
        <v>114</v>
      </c>
    </row>
    <row r="6" spans="1:26" x14ac:dyDescent="0.3">
      <c r="A6">
        <v>5</v>
      </c>
      <c r="B6">
        <v>5</v>
      </c>
      <c r="C6">
        <v>13</v>
      </c>
      <c r="D6">
        <v>162</v>
      </c>
      <c r="E6">
        <v>1024</v>
      </c>
      <c r="F6" s="5">
        <v>43835</v>
      </c>
      <c r="G6" s="5">
        <v>43952</v>
      </c>
      <c r="H6" s="5">
        <v>45292</v>
      </c>
      <c r="I6" s="5">
        <v>43837</v>
      </c>
      <c r="K6" t="s">
        <v>357</v>
      </c>
      <c r="L6" t="s">
        <v>358</v>
      </c>
      <c r="M6" t="s">
        <v>359</v>
      </c>
      <c r="P6" t="s">
        <v>364</v>
      </c>
      <c r="U6" t="s">
        <v>374</v>
      </c>
      <c r="W6" t="s">
        <v>114</v>
      </c>
      <c r="Z6" t="s">
        <v>143</v>
      </c>
    </row>
    <row r="7" spans="1:26" x14ac:dyDescent="0.3">
      <c r="A7">
        <v>6</v>
      </c>
      <c r="B7">
        <v>6</v>
      </c>
      <c r="C7">
        <v>16</v>
      </c>
      <c r="D7">
        <v>486</v>
      </c>
      <c r="E7">
        <v>4096</v>
      </c>
      <c r="F7" s="5">
        <v>43836</v>
      </c>
      <c r="G7" s="5">
        <v>43983</v>
      </c>
      <c r="H7" s="5">
        <v>45658</v>
      </c>
      <c r="I7" s="5">
        <v>43838</v>
      </c>
      <c r="K7" t="s">
        <v>358</v>
      </c>
      <c r="L7" t="s">
        <v>359</v>
      </c>
      <c r="M7" t="s">
        <v>360</v>
      </c>
      <c r="P7" t="s">
        <v>365</v>
      </c>
      <c r="R7" t="s">
        <v>367</v>
      </c>
      <c r="S7" t="s">
        <v>368</v>
      </c>
      <c r="U7" t="s">
        <v>107</v>
      </c>
      <c r="W7" t="s">
        <v>375</v>
      </c>
      <c r="Z7" t="s">
        <v>103</v>
      </c>
    </row>
    <row r="8" spans="1:26" x14ac:dyDescent="0.3">
      <c r="A8">
        <v>7</v>
      </c>
      <c r="B8">
        <v>7</v>
      </c>
      <c r="C8">
        <v>19</v>
      </c>
      <c r="D8">
        <v>1458</v>
      </c>
      <c r="E8">
        <v>16384</v>
      </c>
      <c r="F8" s="5">
        <v>43837</v>
      </c>
      <c r="G8" s="5">
        <v>44013</v>
      </c>
      <c r="H8" s="5">
        <v>46023</v>
      </c>
      <c r="I8" s="5">
        <v>43839</v>
      </c>
      <c r="K8" t="s">
        <v>359</v>
      </c>
      <c r="L8" t="s">
        <v>360</v>
      </c>
      <c r="M8" t="s">
        <v>361</v>
      </c>
      <c r="P8" t="s">
        <v>366</v>
      </c>
      <c r="R8" t="s">
        <v>368</v>
      </c>
      <c r="U8" t="s">
        <v>114</v>
      </c>
      <c r="W8" t="s">
        <v>376</v>
      </c>
      <c r="Z8" t="s">
        <v>121</v>
      </c>
    </row>
    <row r="9" spans="1:26" x14ac:dyDescent="0.3">
      <c r="A9">
        <v>8</v>
      </c>
      <c r="B9">
        <v>8</v>
      </c>
      <c r="D9">
        <v>4374</v>
      </c>
      <c r="E9">
        <v>65536</v>
      </c>
      <c r="F9" s="5">
        <v>43838</v>
      </c>
      <c r="G9" s="5">
        <v>44044</v>
      </c>
      <c r="H9" s="5">
        <v>46388</v>
      </c>
      <c r="I9" s="5">
        <v>43840</v>
      </c>
      <c r="K9" t="s">
        <v>360</v>
      </c>
      <c r="M9" t="s">
        <v>355</v>
      </c>
      <c r="P9" t="s">
        <v>367</v>
      </c>
      <c r="R9" t="s">
        <v>369</v>
      </c>
      <c r="U9" t="s">
        <v>375</v>
      </c>
      <c r="W9" t="s">
        <v>143</v>
      </c>
      <c r="Z9" t="s">
        <v>124</v>
      </c>
    </row>
    <row r="10" spans="1:26" x14ac:dyDescent="0.3">
      <c r="A10">
        <v>9</v>
      </c>
      <c r="B10">
        <v>9</v>
      </c>
      <c r="D10">
        <v>13122</v>
      </c>
      <c r="E10">
        <v>262144</v>
      </c>
      <c r="F10" s="5">
        <v>43839</v>
      </c>
      <c r="G10" s="5">
        <v>44075</v>
      </c>
      <c r="H10" s="5">
        <v>46753</v>
      </c>
      <c r="I10" s="5">
        <v>43843</v>
      </c>
      <c r="K10" t="s">
        <v>361</v>
      </c>
      <c r="M10" t="s">
        <v>356</v>
      </c>
      <c r="P10" t="s">
        <v>368</v>
      </c>
      <c r="Q10" t="s">
        <v>369</v>
      </c>
      <c r="R10" t="s">
        <v>370</v>
      </c>
      <c r="S10" t="s">
        <v>371</v>
      </c>
      <c r="U10" t="s">
        <v>376</v>
      </c>
      <c r="W10" t="s">
        <v>103</v>
      </c>
      <c r="Z10" t="s">
        <v>374</v>
      </c>
    </row>
    <row r="11" spans="1:26" x14ac:dyDescent="0.3">
      <c r="A11">
        <v>10</v>
      </c>
      <c r="B11">
        <v>10</v>
      </c>
      <c r="D11">
        <v>39366</v>
      </c>
      <c r="E11">
        <v>1048576</v>
      </c>
      <c r="F11" s="5">
        <v>43840</v>
      </c>
      <c r="G11" s="5">
        <v>44105</v>
      </c>
      <c r="H11" s="5">
        <v>47119</v>
      </c>
      <c r="I11" s="5">
        <v>43844</v>
      </c>
      <c r="K11" t="s">
        <v>355</v>
      </c>
      <c r="L11" t="s">
        <v>356</v>
      </c>
      <c r="M11" t="s">
        <v>357</v>
      </c>
      <c r="N11" t="s">
        <v>358</v>
      </c>
      <c r="O11" t="s">
        <v>359</v>
      </c>
      <c r="P11" t="s">
        <v>369</v>
      </c>
      <c r="S11" t="s">
        <v>372</v>
      </c>
      <c r="U11" t="s">
        <v>143</v>
      </c>
      <c r="W11" t="s">
        <v>121</v>
      </c>
      <c r="X11" t="s">
        <v>124</v>
      </c>
      <c r="Y11" t="s">
        <v>374</v>
      </c>
      <c r="Z11" t="s">
        <v>107</v>
      </c>
    </row>
    <row r="12" spans="1:26" x14ac:dyDescent="0.3">
      <c r="A12">
        <v>11</v>
      </c>
      <c r="B12">
        <v>11</v>
      </c>
      <c r="D12">
        <v>118098</v>
      </c>
      <c r="E12">
        <v>4194304</v>
      </c>
      <c r="F12" s="5">
        <v>43841</v>
      </c>
      <c r="G12" s="5">
        <v>44136</v>
      </c>
      <c r="H12" s="5">
        <v>47484</v>
      </c>
      <c r="I12" s="5">
        <v>43845</v>
      </c>
      <c r="K12" t="s">
        <v>356</v>
      </c>
      <c r="L12" t="s">
        <v>357</v>
      </c>
      <c r="N12" t="s">
        <v>359</v>
      </c>
      <c r="P12" t="s">
        <v>370</v>
      </c>
      <c r="S12" t="s">
        <v>373</v>
      </c>
      <c r="U12" t="s">
        <v>103</v>
      </c>
      <c r="W12" t="s">
        <v>124</v>
      </c>
    </row>
    <row r="13" spans="1:26" x14ac:dyDescent="0.3">
      <c r="A13">
        <v>12</v>
      </c>
      <c r="B13">
        <v>12</v>
      </c>
      <c r="D13">
        <v>354294</v>
      </c>
      <c r="E13">
        <v>16777216</v>
      </c>
      <c r="F13" s="5">
        <v>43842</v>
      </c>
      <c r="G13" s="5">
        <v>44166</v>
      </c>
      <c r="H13" s="5">
        <v>47849</v>
      </c>
      <c r="I13" s="5">
        <v>43846</v>
      </c>
      <c r="K13" t="s">
        <v>357</v>
      </c>
      <c r="L13" t="s">
        <v>358</v>
      </c>
      <c r="N13" t="s">
        <v>360</v>
      </c>
      <c r="P13" t="s">
        <v>371</v>
      </c>
      <c r="S13" t="s">
        <v>362</v>
      </c>
      <c r="U13" t="s">
        <v>121</v>
      </c>
      <c r="W13" t="s">
        <v>374</v>
      </c>
    </row>
    <row r="14" spans="1:26" x14ac:dyDescent="0.3">
      <c r="A14">
        <v>13</v>
      </c>
      <c r="B14">
        <v>13</v>
      </c>
      <c r="D14">
        <v>1062882</v>
      </c>
      <c r="E14">
        <v>67108864</v>
      </c>
      <c r="F14" s="5">
        <v>43843</v>
      </c>
      <c r="G14" s="5">
        <v>44197</v>
      </c>
      <c r="H14" s="5">
        <v>48214</v>
      </c>
      <c r="I14" s="5">
        <v>43847</v>
      </c>
      <c r="K14" t="s">
        <v>358</v>
      </c>
      <c r="L14" t="s">
        <v>359</v>
      </c>
      <c r="M14" t="s">
        <v>360</v>
      </c>
      <c r="N14" t="s">
        <v>361</v>
      </c>
    </row>
    <row r="15" spans="1:26" x14ac:dyDescent="0.3">
      <c r="A15">
        <v>14</v>
      </c>
      <c r="B15">
        <v>14</v>
      </c>
      <c r="D15">
        <v>3188646</v>
      </c>
      <c r="E15">
        <v>268435456</v>
      </c>
      <c r="F15" s="5">
        <v>43844</v>
      </c>
      <c r="G15" s="5">
        <v>44228</v>
      </c>
      <c r="H15" s="5">
        <v>48580</v>
      </c>
      <c r="I15" s="5">
        <v>43850</v>
      </c>
    </row>
    <row r="16" spans="1:26" x14ac:dyDescent="0.3">
      <c r="A16">
        <v>15</v>
      </c>
      <c r="B16">
        <v>15</v>
      </c>
      <c r="D16">
        <v>9565938</v>
      </c>
      <c r="E16">
        <v>1073741824</v>
      </c>
      <c r="F16" s="5">
        <v>43845</v>
      </c>
      <c r="G16" s="5">
        <v>44256</v>
      </c>
      <c r="H16" s="5">
        <v>48945</v>
      </c>
      <c r="I16" s="5">
        <v>43851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E37C-21F3-433B-9E62-B4CF94F48534}">
  <sheetPr codeName="Sheet16"/>
  <dimension ref="A1:H11"/>
  <sheetViews>
    <sheetView topLeftCell="F1" zoomScale="170" zoomScaleNormal="170" workbookViewId="0">
      <selection activeCell="H15" sqref="H15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10.33203125" bestFit="1" customWidth="1"/>
    <col min="4" max="4" width="14.33203125" customWidth="1"/>
    <col min="5" max="5" width="20.6640625" bestFit="1" customWidth="1"/>
    <col min="6" max="6" width="22.88671875" bestFit="1" customWidth="1"/>
    <col min="7" max="7" width="26.77734375" customWidth="1"/>
  </cols>
  <sheetData>
    <row r="1" spans="1:8" x14ac:dyDescent="0.3">
      <c r="A1" s="1" t="s">
        <v>41</v>
      </c>
      <c r="B1" s="1" t="s">
        <v>42</v>
      </c>
      <c r="C1" s="1" t="s">
        <v>397</v>
      </c>
      <c r="D1" s="1" t="s">
        <v>255</v>
      </c>
      <c r="E1" s="1" t="s">
        <v>256</v>
      </c>
      <c r="F1" s="1" t="s">
        <v>267</v>
      </c>
      <c r="G1" s="1" t="s">
        <v>268</v>
      </c>
      <c r="H1" s="1" t="s">
        <v>398</v>
      </c>
    </row>
    <row r="2" spans="1:8" x14ac:dyDescent="0.3">
      <c r="A2" t="s">
        <v>22</v>
      </c>
      <c r="B2" t="s">
        <v>23</v>
      </c>
      <c r="C2" s="5">
        <v>37172</v>
      </c>
      <c r="D2" t="s">
        <v>377</v>
      </c>
      <c r="E2" t="s">
        <v>387</v>
      </c>
      <c r="F2" t="s">
        <v>257</v>
      </c>
      <c r="G2" t="s">
        <v>269</v>
      </c>
      <c r="H2" t="s">
        <v>399</v>
      </c>
    </row>
    <row r="3" spans="1:8" x14ac:dyDescent="0.3">
      <c r="A3" t="s">
        <v>24</v>
      </c>
      <c r="B3" t="s">
        <v>25</v>
      </c>
      <c r="C3" s="5">
        <v>37204</v>
      </c>
      <c r="D3" t="s">
        <v>378</v>
      </c>
      <c r="E3" t="s">
        <v>388</v>
      </c>
      <c r="F3" t="s">
        <v>258</v>
      </c>
      <c r="G3" t="s">
        <v>270</v>
      </c>
      <c r="H3" t="s">
        <v>400</v>
      </c>
    </row>
    <row r="4" spans="1:8" x14ac:dyDescent="0.3">
      <c r="A4" t="s">
        <v>26</v>
      </c>
      <c r="B4" t="s">
        <v>27</v>
      </c>
      <c r="C4" s="5">
        <v>37237</v>
      </c>
      <c r="D4" t="s">
        <v>379</v>
      </c>
      <c r="E4" t="s">
        <v>389</v>
      </c>
      <c r="F4" t="s">
        <v>259</v>
      </c>
      <c r="G4" t="s">
        <v>271</v>
      </c>
      <c r="H4" t="s">
        <v>401</v>
      </c>
    </row>
    <row r="5" spans="1:8" x14ac:dyDescent="0.3">
      <c r="A5" t="s">
        <v>28</v>
      </c>
      <c r="B5" t="s">
        <v>29</v>
      </c>
      <c r="C5" s="5">
        <v>37270</v>
      </c>
      <c r="D5" t="s">
        <v>380</v>
      </c>
      <c r="E5" t="s">
        <v>390</v>
      </c>
      <c r="F5" t="s">
        <v>260</v>
      </c>
      <c r="G5" t="s">
        <v>272</v>
      </c>
      <c r="H5" t="s">
        <v>402</v>
      </c>
    </row>
    <row r="6" spans="1:8" x14ac:dyDescent="0.3">
      <c r="A6" t="s">
        <v>30</v>
      </c>
      <c r="B6" t="s">
        <v>31</v>
      </c>
      <c r="C6" s="5">
        <v>37305</v>
      </c>
      <c r="D6" t="s">
        <v>381</v>
      </c>
      <c r="E6" t="s">
        <v>391</v>
      </c>
      <c r="F6" t="s">
        <v>261</v>
      </c>
      <c r="G6" t="s">
        <v>273</v>
      </c>
      <c r="H6" t="s">
        <v>403</v>
      </c>
    </row>
    <row r="7" spans="1:8" x14ac:dyDescent="0.3">
      <c r="A7" t="s">
        <v>32</v>
      </c>
      <c r="B7" t="s">
        <v>33</v>
      </c>
      <c r="C7" s="5">
        <v>37331</v>
      </c>
      <c r="D7" t="s">
        <v>382</v>
      </c>
      <c r="E7" t="s">
        <v>392</v>
      </c>
      <c r="F7" t="s">
        <v>262</v>
      </c>
      <c r="G7" t="s">
        <v>274</v>
      </c>
      <c r="H7" t="s">
        <v>404</v>
      </c>
    </row>
    <row r="8" spans="1:8" x14ac:dyDescent="0.3">
      <c r="A8" t="s">
        <v>34</v>
      </c>
      <c r="B8" t="s">
        <v>35</v>
      </c>
      <c r="C8" s="5">
        <v>37352</v>
      </c>
      <c r="D8" t="s">
        <v>383</v>
      </c>
      <c r="E8" t="s">
        <v>393</v>
      </c>
      <c r="F8" t="s">
        <v>263</v>
      </c>
      <c r="G8" t="s">
        <v>275</v>
      </c>
      <c r="H8" t="s">
        <v>405</v>
      </c>
    </row>
    <row r="9" spans="1:8" x14ac:dyDescent="0.3">
      <c r="A9" t="s">
        <v>36</v>
      </c>
      <c r="B9" t="s">
        <v>37</v>
      </c>
      <c r="C9" s="5">
        <v>37394</v>
      </c>
      <c r="D9" t="s">
        <v>384</v>
      </c>
      <c r="E9" t="s">
        <v>394</v>
      </c>
      <c r="F9" t="s">
        <v>264</v>
      </c>
      <c r="G9" t="s">
        <v>276</v>
      </c>
      <c r="H9" t="s">
        <v>406</v>
      </c>
    </row>
    <row r="10" spans="1:8" x14ac:dyDescent="0.3">
      <c r="A10" t="s">
        <v>38</v>
      </c>
      <c r="B10" t="s">
        <v>39</v>
      </c>
      <c r="C10" s="5">
        <v>37435</v>
      </c>
      <c r="D10" t="s">
        <v>385</v>
      </c>
      <c r="E10" t="s">
        <v>395</v>
      </c>
      <c r="F10" t="s">
        <v>265</v>
      </c>
      <c r="G10" t="s">
        <v>277</v>
      </c>
      <c r="H10" t="s">
        <v>407</v>
      </c>
    </row>
    <row r="11" spans="1:8" x14ac:dyDescent="0.3">
      <c r="A11" t="s">
        <v>38</v>
      </c>
      <c r="B11" t="s">
        <v>40</v>
      </c>
      <c r="C11" s="5">
        <v>37445</v>
      </c>
      <c r="D11" t="s">
        <v>386</v>
      </c>
      <c r="E11" t="s">
        <v>396</v>
      </c>
      <c r="F11" t="s">
        <v>266</v>
      </c>
      <c r="G11" t="s">
        <v>277</v>
      </c>
      <c r="H11" t="s">
        <v>408</v>
      </c>
    </row>
  </sheetData>
  <dataValidations count="1">
    <dataValidation type="custom" allowBlank="1" showInputMessage="1" showErrorMessage="1" sqref="A1:A11" xr:uid="{95110F7C-F8EF-4062-9505-95C07F69A516}">
      <formula1>ISTEXT(A1)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5058-EDB6-4D51-A04E-DEC4522B4EA5}">
  <dimension ref="A2:H10"/>
  <sheetViews>
    <sheetView zoomScale="141" zoomScaleNormal="141" workbookViewId="0">
      <selection activeCell="H5" sqref="H5"/>
    </sheetView>
  </sheetViews>
  <sheetFormatPr defaultRowHeight="14.4" x14ac:dyDescent="0.3"/>
  <cols>
    <col min="1" max="1" width="24.33203125" bestFit="1" customWidth="1"/>
    <col min="2" max="2" width="14.88671875" bestFit="1" customWidth="1"/>
    <col min="3" max="3" width="8.77734375" bestFit="1" customWidth="1"/>
    <col min="4" max="4" width="14.109375" bestFit="1" customWidth="1"/>
  </cols>
  <sheetData>
    <row r="2" spans="1:8" ht="22.8" x14ac:dyDescent="0.4">
      <c r="A2" s="13" t="s">
        <v>155</v>
      </c>
      <c r="B2" s="13" t="s">
        <v>156</v>
      </c>
      <c r="C2" s="13" t="s">
        <v>157</v>
      </c>
      <c r="D2" s="13" t="s">
        <v>409</v>
      </c>
    </row>
    <row r="3" spans="1:8" x14ac:dyDescent="0.3">
      <c r="A3" t="s">
        <v>162</v>
      </c>
      <c r="B3">
        <f ca="1">RANDBETWEEN(1000,2000)</f>
        <v>1988</v>
      </c>
      <c r="C3">
        <f ca="1">RANDBETWEEN(4,10)</f>
        <v>9</v>
      </c>
      <c r="D3">
        <f ca="1">B3*C3</f>
        <v>17892</v>
      </c>
    </row>
    <row r="4" spans="1:8" x14ac:dyDescent="0.3">
      <c r="A4" t="s">
        <v>410</v>
      </c>
      <c r="B4">
        <f t="shared" ref="B4:B9" ca="1" si="0">RANDBETWEEN(1000,2000)</f>
        <v>1576</v>
      </c>
      <c r="C4">
        <f t="shared" ref="C4:C9" ca="1" si="1">RANDBETWEEN(4,10)</f>
        <v>9</v>
      </c>
      <c r="D4">
        <f t="shared" ref="D4:D9" ca="1" si="2">B4*C4</f>
        <v>14184</v>
      </c>
      <c r="G4">
        <f ca="1">SUMPRODUCT(B3:B9,C3:C9)</f>
        <v>69315</v>
      </c>
      <c r="H4" t="str">
        <f ca="1">_xlfn.FORMULATEXT(G4)</f>
        <v>=SUMPRODUCT(B3:B9,C3:C9)</v>
      </c>
    </row>
    <row r="5" spans="1:8" x14ac:dyDescent="0.3">
      <c r="A5" t="s">
        <v>411</v>
      </c>
      <c r="B5">
        <f t="shared" ca="1" si="0"/>
        <v>1268</v>
      </c>
      <c r="C5">
        <f t="shared" ca="1" si="1"/>
        <v>4</v>
      </c>
      <c r="D5">
        <f t="shared" ca="1" si="2"/>
        <v>5072</v>
      </c>
    </row>
    <row r="6" spans="1:8" x14ac:dyDescent="0.3">
      <c r="A6" t="s">
        <v>412</v>
      </c>
      <c r="B6">
        <f t="shared" ca="1" si="0"/>
        <v>1617</v>
      </c>
      <c r="C6">
        <f t="shared" ca="1" si="1"/>
        <v>4</v>
      </c>
      <c r="D6">
        <f t="shared" ca="1" si="2"/>
        <v>6468</v>
      </c>
    </row>
    <row r="7" spans="1:8" x14ac:dyDescent="0.3">
      <c r="A7" t="s">
        <v>413</v>
      </c>
      <c r="B7">
        <f t="shared" ca="1" si="0"/>
        <v>1088</v>
      </c>
      <c r="C7">
        <f t="shared" ca="1" si="1"/>
        <v>8</v>
      </c>
      <c r="D7">
        <f t="shared" ca="1" si="2"/>
        <v>8704</v>
      </c>
    </row>
    <row r="8" spans="1:8" x14ac:dyDescent="0.3">
      <c r="A8" t="s">
        <v>414</v>
      </c>
      <c r="B8">
        <f t="shared" ca="1" si="0"/>
        <v>1112</v>
      </c>
      <c r="C8">
        <f t="shared" ca="1" si="1"/>
        <v>8</v>
      </c>
      <c r="D8">
        <f t="shared" ca="1" si="2"/>
        <v>8896</v>
      </c>
    </row>
    <row r="9" spans="1:8" x14ac:dyDescent="0.3">
      <c r="A9" t="s">
        <v>415</v>
      </c>
      <c r="B9">
        <f t="shared" ca="1" si="0"/>
        <v>1157</v>
      </c>
      <c r="C9">
        <f t="shared" ca="1" si="1"/>
        <v>7</v>
      </c>
      <c r="D9">
        <f t="shared" ca="1" si="2"/>
        <v>8099</v>
      </c>
    </row>
    <row r="10" spans="1:8" ht="23.4" x14ac:dyDescent="0.45">
      <c r="C10" s="14" t="s">
        <v>176</v>
      </c>
      <c r="D10">
        <f ca="1">SUM(D3:D9)</f>
        <v>69315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CF5E-B802-4707-BE70-A8315AA524C2}">
  <sheetPr codeName="Sheet15"/>
  <dimension ref="A1:J26"/>
  <sheetViews>
    <sheetView zoomScale="200" zoomScaleNormal="200" workbookViewId="0">
      <selection activeCell="F23" sqref="F23"/>
    </sheetView>
  </sheetViews>
  <sheetFormatPr defaultRowHeight="14.4" x14ac:dyDescent="0.3"/>
  <cols>
    <col min="1" max="1" width="17.5546875" customWidth="1"/>
    <col min="5" max="5" width="13.33203125" bestFit="1" customWidth="1"/>
    <col min="6" max="6" width="13.33203125" customWidth="1"/>
    <col min="7" max="7" width="16.109375" bestFit="1" customWidth="1"/>
  </cols>
  <sheetData>
    <row r="1" spans="1:10" x14ac:dyDescent="0.3">
      <c r="A1" s="1" t="s">
        <v>191</v>
      </c>
      <c r="G1" s="1" t="s">
        <v>0</v>
      </c>
    </row>
    <row r="2" spans="1:10" x14ac:dyDescent="0.3">
      <c r="A2" t="s">
        <v>236</v>
      </c>
      <c r="B2" t="s">
        <v>416</v>
      </c>
      <c r="C2" s="15" t="s">
        <v>417</v>
      </c>
      <c r="D2" t="s">
        <v>418</v>
      </c>
      <c r="E2">
        <v>8562</v>
      </c>
      <c r="G2" t="s">
        <v>1</v>
      </c>
      <c r="H2" t="s">
        <v>22</v>
      </c>
      <c r="I2" t="s">
        <v>23</v>
      </c>
    </row>
    <row r="3" spans="1:10" x14ac:dyDescent="0.3">
      <c r="A3" t="s">
        <v>243</v>
      </c>
      <c r="B3" t="s">
        <v>419</v>
      </c>
      <c r="C3" s="15" t="s">
        <v>417</v>
      </c>
      <c r="D3" t="s">
        <v>420</v>
      </c>
      <c r="E3">
        <v>9845</v>
      </c>
      <c r="G3" t="s">
        <v>247</v>
      </c>
      <c r="H3" t="s">
        <v>24</v>
      </c>
      <c r="I3" t="s">
        <v>443</v>
      </c>
    </row>
    <row r="4" spans="1:10" x14ac:dyDescent="0.3">
      <c r="A4" t="s">
        <v>237</v>
      </c>
      <c r="B4" t="s">
        <v>421</v>
      </c>
      <c r="C4" s="15" t="s">
        <v>422</v>
      </c>
      <c r="D4" t="s">
        <v>423</v>
      </c>
      <c r="E4">
        <v>9878</v>
      </c>
      <c r="G4" t="s">
        <v>12</v>
      </c>
      <c r="H4" t="s">
        <v>26</v>
      </c>
      <c r="I4" t="s">
        <v>27</v>
      </c>
    </row>
    <row r="5" spans="1:10" x14ac:dyDescent="0.3">
      <c r="A5" t="s">
        <v>238</v>
      </c>
      <c r="B5" t="s">
        <v>420</v>
      </c>
      <c r="C5" s="15" t="s">
        <v>422</v>
      </c>
      <c r="D5" t="s">
        <v>424</v>
      </c>
      <c r="E5">
        <v>2378</v>
      </c>
      <c r="G5" t="s">
        <v>253</v>
      </c>
      <c r="H5" t="s">
        <v>28</v>
      </c>
      <c r="I5" t="s">
        <v>29</v>
      </c>
      <c r="J5" t="s">
        <v>444</v>
      </c>
    </row>
    <row r="6" spans="1:10" x14ac:dyDescent="0.3">
      <c r="A6" t="s">
        <v>239</v>
      </c>
      <c r="B6" t="s">
        <v>425</v>
      </c>
      <c r="C6" s="15" t="s">
        <v>426</v>
      </c>
      <c r="D6" t="s">
        <v>427</v>
      </c>
      <c r="E6">
        <v>9567</v>
      </c>
      <c r="G6" s="8" t="s">
        <v>254</v>
      </c>
      <c r="H6" t="s">
        <v>30</v>
      </c>
      <c r="I6" t="s">
        <v>445</v>
      </c>
    </row>
    <row r="7" spans="1:10" x14ac:dyDescent="0.3">
      <c r="A7" t="s">
        <v>240</v>
      </c>
      <c r="B7" t="s">
        <v>428</v>
      </c>
      <c r="C7" s="15" t="s">
        <v>429</v>
      </c>
      <c r="D7" t="s">
        <v>430</v>
      </c>
      <c r="E7">
        <v>8923</v>
      </c>
      <c r="G7" t="s">
        <v>248</v>
      </c>
      <c r="H7" t="s">
        <v>32</v>
      </c>
      <c r="I7" t="s">
        <v>33</v>
      </c>
    </row>
    <row r="8" spans="1:10" x14ac:dyDescent="0.3">
      <c r="A8" t="s">
        <v>241</v>
      </c>
      <c r="B8" t="s">
        <v>431</v>
      </c>
      <c r="C8" s="15" t="s">
        <v>432</v>
      </c>
      <c r="D8" t="s">
        <v>433</v>
      </c>
      <c r="E8">
        <v>5679</v>
      </c>
      <c r="G8" t="s">
        <v>249</v>
      </c>
      <c r="H8" t="s">
        <v>34</v>
      </c>
      <c r="I8" t="s">
        <v>35</v>
      </c>
    </row>
    <row r="9" spans="1:10" x14ac:dyDescent="0.3">
      <c r="A9" t="s">
        <v>242</v>
      </c>
      <c r="B9" t="s">
        <v>434</v>
      </c>
      <c r="C9" s="15" t="s">
        <v>435</v>
      </c>
      <c r="D9" t="s">
        <v>430</v>
      </c>
      <c r="E9">
        <v>7453</v>
      </c>
      <c r="G9" t="s">
        <v>250</v>
      </c>
      <c r="H9" t="s">
        <v>36</v>
      </c>
      <c r="I9" t="s">
        <v>37</v>
      </c>
    </row>
    <row r="10" spans="1:10" x14ac:dyDescent="0.3">
      <c r="A10" t="s">
        <v>244</v>
      </c>
      <c r="B10" t="s">
        <v>436</v>
      </c>
      <c r="C10" s="15" t="s">
        <v>437</v>
      </c>
      <c r="D10" t="s">
        <v>438</v>
      </c>
      <c r="E10">
        <v>4598</v>
      </c>
      <c r="G10" t="s">
        <v>251</v>
      </c>
      <c r="H10" t="s">
        <v>38</v>
      </c>
      <c r="I10" t="s">
        <v>39</v>
      </c>
    </row>
    <row r="11" spans="1:10" x14ac:dyDescent="0.3">
      <c r="A11" t="s">
        <v>245</v>
      </c>
      <c r="B11" t="s">
        <v>439</v>
      </c>
      <c r="C11" s="15" t="s">
        <v>440</v>
      </c>
      <c r="D11" t="s">
        <v>441</v>
      </c>
      <c r="E11">
        <v>8345</v>
      </c>
      <c r="G11" t="s">
        <v>252</v>
      </c>
      <c r="H11" t="s">
        <v>38</v>
      </c>
      <c r="I11" t="s">
        <v>40</v>
      </c>
    </row>
    <row r="12" spans="1:10" x14ac:dyDescent="0.3">
      <c r="A12" t="s">
        <v>246</v>
      </c>
      <c r="B12" t="s">
        <v>442</v>
      </c>
      <c r="C12" s="15" t="s">
        <v>417</v>
      </c>
      <c r="D12" t="s">
        <v>420</v>
      </c>
      <c r="E12">
        <v>3456</v>
      </c>
      <c r="G12" t="s">
        <v>446</v>
      </c>
      <c r="H12" t="s">
        <v>447</v>
      </c>
      <c r="I12" t="s">
        <v>23</v>
      </c>
    </row>
    <row r="16" spans="1:10" x14ac:dyDescent="0.3">
      <c r="A16" t="s">
        <v>448</v>
      </c>
      <c r="B16" t="s">
        <v>416</v>
      </c>
      <c r="C16" s="15" t="s">
        <v>417</v>
      </c>
      <c r="D16" t="s">
        <v>418</v>
      </c>
      <c r="E16">
        <v>8562</v>
      </c>
    </row>
    <row r="17" spans="1:5" x14ac:dyDescent="0.3">
      <c r="A17" t="s">
        <v>449</v>
      </c>
      <c r="B17" t="s">
        <v>419</v>
      </c>
      <c r="C17" s="15" t="s">
        <v>417</v>
      </c>
      <c r="D17" t="s">
        <v>420</v>
      </c>
      <c r="E17">
        <v>9845</v>
      </c>
    </row>
    <row r="18" spans="1:5" x14ac:dyDescent="0.3">
      <c r="A18" t="s">
        <v>450</v>
      </c>
      <c r="B18" t="s">
        <v>421</v>
      </c>
      <c r="C18" s="15" t="s">
        <v>422</v>
      </c>
      <c r="D18" t="s">
        <v>423</v>
      </c>
      <c r="E18">
        <v>9878</v>
      </c>
    </row>
    <row r="19" spans="1:5" x14ac:dyDescent="0.3">
      <c r="A19" t="s">
        <v>451</v>
      </c>
      <c r="B19" t="s">
        <v>420</v>
      </c>
      <c r="C19" s="15" t="s">
        <v>422</v>
      </c>
      <c r="D19" t="s">
        <v>424</v>
      </c>
      <c r="E19">
        <v>2378</v>
      </c>
    </row>
    <row r="20" spans="1:5" x14ac:dyDescent="0.3">
      <c r="A20" t="s">
        <v>452</v>
      </c>
      <c r="B20" t="s">
        <v>425</v>
      </c>
      <c r="C20" s="15" t="s">
        <v>426</v>
      </c>
      <c r="D20" t="s">
        <v>427</v>
      </c>
      <c r="E20">
        <v>9567</v>
      </c>
    </row>
    <row r="21" spans="1:5" x14ac:dyDescent="0.3">
      <c r="A21" t="s">
        <v>453</v>
      </c>
      <c r="B21" t="s">
        <v>428</v>
      </c>
      <c r="C21" s="15" t="s">
        <v>429</v>
      </c>
      <c r="D21" t="s">
        <v>430</v>
      </c>
      <c r="E21">
        <v>8923</v>
      </c>
    </row>
    <row r="22" spans="1:5" x14ac:dyDescent="0.3">
      <c r="A22" t="s">
        <v>454</v>
      </c>
      <c r="B22" t="s">
        <v>431</v>
      </c>
      <c r="C22" s="15" t="s">
        <v>432</v>
      </c>
      <c r="D22" t="s">
        <v>433</v>
      </c>
      <c r="E22">
        <v>5679</v>
      </c>
    </row>
    <row r="23" spans="1:5" x14ac:dyDescent="0.3">
      <c r="A23" t="s">
        <v>455</v>
      </c>
      <c r="B23" t="s">
        <v>434</v>
      </c>
      <c r="C23" s="15" t="s">
        <v>435</v>
      </c>
      <c r="D23" t="s">
        <v>430</v>
      </c>
      <c r="E23">
        <v>7453</v>
      </c>
    </row>
    <row r="24" spans="1:5" x14ac:dyDescent="0.3">
      <c r="A24" t="s">
        <v>456</v>
      </c>
      <c r="B24" t="s">
        <v>436</v>
      </c>
      <c r="C24" s="15" t="s">
        <v>437</v>
      </c>
      <c r="D24" t="s">
        <v>438</v>
      </c>
      <c r="E24">
        <v>4598</v>
      </c>
    </row>
    <row r="25" spans="1:5" x14ac:dyDescent="0.3">
      <c r="A25" t="s">
        <v>457</v>
      </c>
      <c r="B25" t="s">
        <v>439</v>
      </c>
      <c r="C25" s="15" t="s">
        <v>440</v>
      </c>
      <c r="D25" t="s">
        <v>441</v>
      </c>
      <c r="E25">
        <v>8345</v>
      </c>
    </row>
    <row r="26" spans="1:5" x14ac:dyDescent="0.3">
      <c r="A26" t="s">
        <v>458</v>
      </c>
      <c r="B26" t="s">
        <v>442</v>
      </c>
      <c r="C26" s="15" t="s">
        <v>417</v>
      </c>
      <c r="D26" t="s">
        <v>420</v>
      </c>
      <c r="E26">
        <v>3456</v>
      </c>
    </row>
  </sheetData>
  <dataValidations count="1">
    <dataValidation type="custom" allowBlank="1" showInputMessage="1" showErrorMessage="1" sqref="G1:G11" xr:uid="{D71F1389-38CE-4CA7-8BAA-6AC68ED1F1DC}">
      <formula1>ISTEXT(G1)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6658-1321-4651-B9AA-5EF92A283701}">
  <sheetPr codeName="Sheet14"/>
  <dimension ref="A1:L14"/>
  <sheetViews>
    <sheetView tabSelected="1" topLeftCell="E1" zoomScale="170" zoomScaleNormal="170" workbookViewId="0">
      <selection activeCell="M3" sqref="M3"/>
    </sheetView>
  </sheetViews>
  <sheetFormatPr defaultRowHeight="14.4" x14ac:dyDescent="0.3"/>
  <cols>
    <col min="1" max="1" width="10.33203125" bestFit="1" customWidth="1"/>
    <col min="3" max="3" width="10.44140625" bestFit="1" customWidth="1"/>
    <col min="4" max="4" width="10" bestFit="1" customWidth="1"/>
    <col min="7" max="7" width="12.88671875" customWidth="1"/>
    <col min="8" max="8" width="11.109375" customWidth="1"/>
    <col min="10" max="10" width="10.33203125" bestFit="1" customWidth="1"/>
  </cols>
  <sheetData>
    <row r="1" spans="1:12" x14ac:dyDescent="0.3">
      <c r="A1" t="s">
        <v>191</v>
      </c>
      <c r="B1" t="s">
        <v>192</v>
      </c>
      <c r="C1" t="s">
        <v>196</v>
      </c>
      <c r="D1" t="s">
        <v>193</v>
      </c>
      <c r="E1" t="s">
        <v>194</v>
      </c>
      <c r="F1" t="s">
        <v>195</v>
      </c>
      <c r="G1" t="s">
        <v>197</v>
      </c>
      <c r="H1" t="s">
        <v>200</v>
      </c>
      <c r="J1" t="s">
        <v>191</v>
      </c>
      <c r="K1" t="s">
        <v>459</v>
      </c>
      <c r="L1" t="s">
        <v>460</v>
      </c>
    </row>
    <row r="2" spans="1:12" x14ac:dyDescent="0.3">
      <c r="A2">
        <v>34</v>
      </c>
      <c r="B2" t="b">
        <f>ISTEXT(A2)</f>
        <v>0</v>
      </c>
      <c r="C2" t="b">
        <f>ISNONTEXT(A2)</f>
        <v>1</v>
      </c>
      <c r="D2" t="b">
        <f>ISNUMBER(A2)</f>
        <v>1</v>
      </c>
      <c r="E2">
        <f>EVEN(A2)</f>
        <v>34</v>
      </c>
      <c r="F2" t="b">
        <f>ISODD(A2)</f>
        <v>0</v>
      </c>
      <c r="G2" t="b">
        <f>_xlfn.ISFORMULA(A2)</f>
        <v>0</v>
      </c>
      <c r="H2" t="b">
        <f>ISLOGICAL(A2)</f>
        <v>0</v>
      </c>
      <c r="J2">
        <v>34</v>
      </c>
      <c r="K2" t="str">
        <f>T(J2)</f>
        <v/>
      </c>
      <c r="L2">
        <f>IF(N(J2)=0,"",N(J2))</f>
        <v>34</v>
      </c>
    </row>
    <row r="3" spans="1:12" x14ac:dyDescent="0.3">
      <c r="A3">
        <v>54</v>
      </c>
      <c r="B3" t="b">
        <f t="shared" ref="B3:B14" si="0">ISTEXT(A3)</f>
        <v>0</v>
      </c>
      <c r="C3" t="b">
        <f t="shared" ref="C3:C14" si="1">ISNONTEXT(A3)</f>
        <v>1</v>
      </c>
      <c r="D3" t="b">
        <f t="shared" ref="D3:D14" si="2">ISNUMBER(A3)</f>
        <v>1</v>
      </c>
      <c r="E3">
        <f t="shared" ref="E3:E14" si="3">EVEN(A3)</f>
        <v>54</v>
      </c>
      <c r="F3" t="b">
        <f t="shared" ref="F3:F14" si="4">ISODD(A3)</f>
        <v>0</v>
      </c>
      <c r="G3" t="b">
        <f t="shared" ref="G3:G14" si="5">_xlfn.ISFORMULA(A3)</f>
        <v>0</v>
      </c>
      <c r="H3" t="b">
        <f t="shared" ref="H3:H14" si="6">ISLOGICAL(A3)</f>
        <v>0</v>
      </c>
      <c r="J3" t="s">
        <v>461</v>
      </c>
      <c r="K3" t="str">
        <f t="shared" ref="K3:K14" si="7">T(J3)</f>
        <v>Power BI</v>
      </c>
      <c r="L3" t="str">
        <f t="shared" ref="L3:L14" si="8">IF(N(J3)=0,"",N(J3))</f>
        <v/>
      </c>
    </row>
    <row r="4" spans="1:12" x14ac:dyDescent="0.3">
      <c r="A4">
        <v>33</v>
      </c>
      <c r="B4" t="b">
        <f t="shared" si="0"/>
        <v>0</v>
      </c>
      <c r="C4" t="b">
        <f t="shared" si="1"/>
        <v>1</v>
      </c>
      <c r="D4" t="b">
        <f t="shared" si="2"/>
        <v>1</v>
      </c>
      <c r="E4">
        <f t="shared" si="3"/>
        <v>34</v>
      </c>
      <c r="F4" t="b">
        <f t="shared" si="4"/>
        <v>1</v>
      </c>
      <c r="G4" t="b">
        <f t="shared" si="5"/>
        <v>0</v>
      </c>
      <c r="H4" t="b">
        <f t="shared" si="6"/>
        <v>0</v>
      </c>
      <c r="J4">
        <v>33</v>
      </c>
      <c r="K4" t="str">
        <f t="shared" si="7"/>
        <v/>
      </c>
      <c r="L4">
        <f t="shared" si="8"/>
        <v>33</v>
      </c>
    </row>
    <row r="5" spans="1:12" x14ac:dyDescent="0.3">
      <c r="A5">
        <v>55</v>
      </c>
      <c r="B5" t="b">
        <f t="shared" si="0"/>
        <v>0</v>
      </c>
      <c r="C5" t="b">
        <f t="shared" si="1"/>
        <v>1</v>
      </c>
      <c r="D5" t="b">
        <f t="shared" si="2"/>
        <v>1</v>
      </c>
      <c r="E5">
        <f t="shared" si="3"/>
        <v>56</v>
      </c>
      <c r="F5" t="b">
        <f t="shared" si="4"/>
        <v>1</v>
      </c>
      <c r="G5" t="b">
        <f t="shared" si="5"/>
        <v>0</v>
      </c>
      <c r="H5" t="b">
        <f t="shared" si="6"/>
        <v>0</v>
      </c>
      <c r="J5">
        <v>55</v>
      </c>
      <c r="K5" t="str">
        <f t="shared" si="7"/>
        <v/>
      </c>
      <c r="L5">
        <f t="shared" si="8"/>
        <v>55</v>
      </c>
    </row>
    <row r="6" spans="1:12" x14ac:dyDescent="0.3">
      <c r="A6" s="5">
        <f ca="1">TODAY()</f>
        <v>45322</v>
      </c>
      <c r="B6" t="b">
        <f t="shared" ca="1" si="0"/>
        <v>0</v>
      </c>
      <c r="C6" t="b">
        <f t="shared" ca="1" si="1"/>
        <v>1</v>
      </c>
      <c r="D6" t="b">
        <f t="shared" ca="1" si="2"/>
        <v>1</v>
      </c>
      <c r="E6">
        <f t="shared" ca="1" si="3"/>
        <v>45322</v>
      </c>
      <c r="F6" t="b">
        <f t="shared" ca="1" si="4"/>
        <v>0</v>
      </c>
      <c r="G6" t="b">
        <f t="shared" si="5"/>
        <v>1</v>
      </c>
      <c r="H6" t="b">
        <f t="shared" ca="1" si="6"/>
        <v>0</v>
      </c>
      <c r="J6" s="5">
        <f ca="1">TODAY()</f>
        <v>45322</v>
      </c>
      <c r="K6" t="str">
        <f t="shared" ca="1" si="7"/>
        <v/>
      </c>
      <c r="L6">
        <f t="shared" ca="1" si="8"/>
        <v>45322</v>
      </c>
    </row>
    <row r="7" spans="1:12" x14ac:dyDescent="0.3">
      <c r="A7" t="s">
        <v>198</v>
      </c>
      <c r="B7" t="b">
        <f t="shared" si="0"/>
        <v>1</v>
      </c>
      <c r="C7" t="b">
        <f t="shared" si="1"/>
        <v>0</v>
      </c>
      <c r="D7" t="b">
        <f t="shared" si="2"/>
        <v>0</v>
      </c>
      <c r="E7" t="e">
        <f t="shared" si="3"/>
        <v>#VALUE!</v>
      </c>
      <c r="F7" t="e">
        <f t="shared" si="4"/>
        <v>#VALUE!</v>
      </c>
      <c r="G7" t="b">
        <f t="shared" si="5"/>
        <v>0</v>
      </c>
      <c r="H7" t="b">
        <f t="shared" si="6"/>
        <v>0</v>
      </c>
      <c r="J7" t="s">
        <v>198</v>
      </c>
      <c r="K7" t="str">
        <f t="shared" si="7"/>
        <v>India</v>
      </c>
      <c r="L7" t="str">
        <f t="shared" si="8"/>
        <v/>
      </c>
    </row>
    <row r="8" spans="1:12" x14ac:dyDescent="0.3">
      <c r="A8">
        <v>23</v>
      </c>
      <c r="B8" t="b">
        <f t="shared" si="0"/>
        <v>0</v>
      </c>
      <c r="C8" t="b">
        <f t="shared" si="1"/>
        <v>1</v>
      </c>
      <c r="D8" t="b">
        <f t="shared" si="2"/>
        <v>1</v>
      </c>
      <c r="E8">
        <f t="shared" si="3"/>
        <v>24</v>
      </c>
      <c r="F8" t="b">
        <f t="shared" si="4"/>
        <v>1</v>
      </c>
      <c r="G8" t="b">
        <f t="shared" si="5"/>
        <v>0</v>
      </c>
      <c r="H8" t="b">
        <f t="shared" si="6"/>
        <v>0</v>
      </c>
      <c r="J8">
        <v>23</v>
      </c>
      <c r="K8" t="str">
        <f t="shared" si="7"/>
        <v/>
      </c>
      <c r="L8">
        <f t="shared" si="8"/>
        <v>23</v>
      </c>
    </row>
    <row r="9" spans="1:12" x14ac:dyDescent="0.3">
      <c r="A9" t="s">
        <v>199</v>
      </c>
      <c r="B9" t="b">
        <f t="shared" si="0"/>
        <v>1</v>
      </c>
      <c r="C9" t="b">
        <f t="shared" si="1"/>
        <v>0</v>
      </c>
      <c r="D9" t="b">
        <f t="shared" si="2"/>
        <v>0</v>
      </c>
      <c r="E9" t="e">
        <f t="shared" si="3"/>
        <v>#VALUE!</v>
      </c>
      <c r="F9" t="e">
        <f t="shared" si="4"/>
        <v>#VALUE!</v>
      </c>
      <c r="G9" t="b">
        <f t="shared" si="5"/>
        <v>0</v>
      </c>
      <c r="H9" t="b">
        <f t="shared" si="6"/>
        <v>0</v>
      </c>
      <c r="J9" t="s">
        <v>199</v>
      </c>
      <c r="K9" t="str">
        <f t="shared" si="7"/>
        <v>Excel</v>
      </c>
      <c r="L9" t="str">
        <f t="shared" si="8"/>
        <v/>
      </c>
    </row>
    <row r="10" spans="1:12" x14ac:dyDescent="0.3">
      <c r="A10" t="b">
        <v>1</v>
      </c>
      <c r="B10" t="b">
        <f t="shared" si="0"/>
        <v>0</v>
      </c>
      <c r="C10" t="b">
        <f t="shared" si="1"/>
        <v>1</v>
      </c>
      <c r="D10" t="b">
        <f t="shared" si="2"/>
        <v>0</v>
      </c>
      <c r="E10">
        <f t="shared" si="3"/>
        <v>2</v>
      </c>
      <c r="F10" t="e">
        <f t="shared" si="4"/>
        <v>#VALUE!</v>
      </c>
      <c r="G10" t="b">
        <f t="shared" si="5"/>
        <v>0</v>
      </c>
      <c r="H10" t="b">
        <f t="shared" si="6"/>
        <v>1</v>
      </c>
      <c r="J10" t="b">
        <v>1</v>
      </c>
      <c r="K10" t="str">
        <f t="shared" si="7"/>
        <v/>
      </c>
      <c r="L10">
        <f t="shared" si="8"/>
        <v>1</v>
      </c>
    </row>
    <row r="11" spans="1:12" x14ac:dyDescent="0.3">
      <c r="A11">
        <v>89</v>
      </c>
      <c r="B11" t="b">
        <f t="shared" si="0"/>
        <v>0</v>
      </c>
      <c r="C11" t="b">
        <f t="shared" si="1"/>
        <v>1</v>
      </c>
      <c r="D11" t="b">
        <f t="shared" si="2"/>
        <v>1</v>
      </c>
      <c r="E11">
        <f t="shared" si="3"/>
        <v>90</v>
      </c>
      <c r="F11" t="b">
        <f t="shared" si="4"/>
        <v>1</v>
      </c>
      <c r="G11" t="b">
        <f t="shared" si="5"/>
        <v>0</v>
      </c>
      <c r="H11" t="b">
        <f t="shared" si="6"/>
        <v>0</v>
      </c>
      <c r="J11">
        <v>89</v>
      </c>
      <c r="K11" t="str">
        <f t="shared" si="7"/>
        <v/>
      </c>
      <c r="L11">
        <f t="shared" si="8"/>
        <v>89</v>
      </c>
    </row>
    <row r="12" spans="1:12" x14ac:dyDescent="0.3">
      <c r="A12">
        <v>23</v>
      </c>
      <c r="B12" t="b">
        <f t="shared" si="0"/>
        <v>0</v>
      </c>
      <c r="C12" t="b">
        <f t="shared" si="1"/>
        <v>1</v>
      </c>
      <c r="D12" t="b">
        <f t="shared" si="2"/>
        <v>1</v>
      </c>
      <c r="E12">
        <f t="shared" si="3"/>
        <v>24</v>
      </c>
      <c r="F12" t="b">
        <f t="shared" si="4"/>
        <v>1</v>
      </c>
      <c r="G12" t="b">
        <f t="shared" si="5"/>
        <v>0</v>
      </c>
      <c r="H12" t="b">
        <f t="shared" si="6"/>
        <v>0</v>
      </c>
      <c r="J12" t="s">
        <v>462</v>
      </c>
      <c r="K12" t="str">
        <f t="shared" si="7"/>
        <v>Tableau</v>
      </c>
      <c r="L12" t="str">
        <f t="shared" si="8"/>
        <v/>
      </c>
    </row>
    <row r="13" spans="1:12" x14ac:dyDescent="0.3">
      <c r="A13" t="b">
        <v>0</v>
      </c>
      <c r="B13" t="b">
        <f t="shared" si="0"/>
        <v>0</v>
      </c>
      <c r="C13" t="b">
        <f t="shared" si="1"/>
        <v>1</v>
      </c>
      <c r="D13" t="b">
        <f t="shared" si="2"/>
        <v>0</v>
      </c>
      <c r="E13">
        <f t="shared" si="3"/>
        <v>0</v>
      </c>
      <c r="F13" t="e">
        <f t="shared" si="4"/>
        <v>#VALUE!</v>
      </c>
      <c r="G13" t="b">
        <f t="shared" si="5"/>
        <v>0</v>
      </c>
      <c r="H13" t="b">
        <f t="shared" si="6"/>
        <v>1</v>
      </c>
      <c r="J13" t="b">
        <v>0</v>
      </c>
      <c r="K13" t="str">
        <f t="shared" si="7"/>
        <v/>
      </c>
      <c r="L13" t="str">
        <f t="shared" si="8"/>
        <v/>
      </c>
    </row>
    <row r="14" spans="1:12" x14ac:dyDescent="0.3">
      <c r="A14">
        <v>52</v>
      </c>
      <c r="B14" t="b">
        <f t="shared" si="0"/>
        <v>0</v>
      </c>
      <c r="C14" t="b">
        <f t="shared" si="1"/>
        <v>1</v>
      </c>
      <c r="D14" t="b">
        <f t="shared" si="2"/>
        <v>1</v>
      </c>
      <c r="E14">
        <f t="shared" si="3"/>
        <v>52</v>
      </c>
      <c r="F14" t="b">
        <f t="shared" si="4"/>
        <v>0</v>
      </c>
      <c r="G14" t="b">
        <f t="shared" si="5"/>
        <v>0</v>
      </c>
      <c r="H14" t="b">
        <f t="shared" si="6"/>
        <v>0</v>
      </c>
      <c r="J14" t="s">
        <v>463</v>
      </c>
      <c r="K14" t="str">
        <f t="shared" si="7"/>
        <v>Hello1</v>
      </c>
      <c r="L14" t="str">
        <f t="shared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Introduction</vt:lpstr>
      <vt:lpstr>Day-1</vt:lpstr>
      <vt:lpstr>Transpose</vt:lpstr>
      <vt:lpstr>Paste Link</vt:lpstr>
      <vt:lpstr>Skip Blank</vt:lpstr>
      <vt:lpstr>Paste Special Operations</vt:lpstr>
      <vt:lpstr>Math &amp; Trigo</vt:lpstr>
      <vt:lpstr>IFS Functions</vt:lpstr>
      <vt:lpstr>Referencing</vt:lpstr>
      <vt:lpstr>Mixed Referencing</vt:lpstr>
      <vt:lpstr>Naming Range</vt:lpstr>
      <vt:lpstr>Date &amp; Time</vt:lpstr>
      <vt:lpstr>Fill Series</vt:lpstr>
      <vt:lpstr>Flash Fill</vt:lpstr>
      <vt:lpstr>Sum Product</vt:lpstr>
      <vt:lpstr>Text To Dolumn</vt:lpstr>
      <vt:lpstr>Information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Dubey</dc:creator>
  <cp:lastModifiedBy>Chitta Ranjan Sahoo</cp:lastModifiedBy>
  <dcterms:created xsi:type="dcterms:W3CDTF">2022-05-04T15:22:08Z</dcterms:created>
  <dcterms:modified xsi:type="dcterms:W3CDTF">2024-01-31T19:02:28Z</dcterms:modified>
</cp:coreProperties>
</file>